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publicfiles\PUBFDS\DARM\eaor\documents\calc\"/>
    </mc:Choice>
  </mc:AlternateContent>
  <bookViews>
    <workbookView xWindow="0" yWindow="0" windowWidth="19200" windowHeight="13740" xr2:uid="{00000000-000D-0000-FFFF-FFFF00000000}"/>
  </bookViews>
  <sheets>
    <sheet name="index" sheetId="1" r:id="rId1"/>
  </sheets>
  <definedNames>
    <definedName name="_xlnm.Print_Area" localSheetId="0">index!$A$1:$P$49</definedName>
    <definedName name="_xlnm.Print_Titles" localSheetId="0">index!$1:$9</definedName>
  </definedNames>
  <calcPr calcId="171027"/>
</workbook>
</file>

<file path=xl/calcChain.xml><?xml version="1.0" encoding="utf-8"?>
<calcChain xmlns="http://schemas.openxmlformats.org/spreadsheetml/2006/main">
  <c r="F33" i="1" l="1"/>
  <c r="K31" i="1" l="1"/>
  <c r="K29" i="1"/>
  <c r="K27" i="1"/>
  <c r="F31" i="1"/>
  <c r="F29" i="1"/>
  <c r="F27" i="1"/>
  <c r="M47" i="1"/>
  <c r="F47" i="1" s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O37" i="1" s="1"/>
  <c r="L36" i="1"/>
  <c r="O36" i="1" s="1"/>
  <c r="L35" i="1"/>
  <c r="L34" i="1"/>
  <c r="L33" i="1"/>
  <c r="L32" i="1"/>
  <c r="L31" i="1"/>
  <c r="L30" i="1"/>
  <c r="O30" i="1" s="1"/>
  <c r="L29" i="1"/>
  <c r="L28" i="1"/>
  <c r="O28" i="1" s="1"/>
  <c r="L27" i="1"/>
  <c r="L26" i="1"/>
  <c r="O26" i="1" s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K49" i="1"/>
  <c r="K48" i="1"/>
  <c r="K47" i="1"/>
  <c r="K46" i="1"/>
  <c r="O46" i="1" s="1"/>
  <c r="K45" i="1"/>
  <c r="K44" i="1"/>
  <c r="K43" i="1"/>
  <c r="K42" i="1"/>
  <c r="O42" i="1" s="1"/>
  <c r="K41" i="1"/>
  <c r="K40" i="1"/>
  <c r="K39" i="1"/>
  <c r="K38" i="1"/>
  <c r="K35" i="1"/>
  <c r="K34" i="1"/>
  <c r="O34" i="1" s="1"/>
  <c r="K33" i="1"/>
  <c r="K32" i="1"/>
  <c r="K25" i="1"/>
  <c r="K24" i="1"/>
  <c r="K23" i="1"/>
  <c r="K22" i="1"/>
  <c r="K21" i="1"/>
  <c r="K20" i="1"/>
  <c r="K19" i="1"/>
  <c r="K18" i="1"/>
  <c r="O18" i="1" s="1"/>
  <c r="K17" i="1"/>
  <c r="K16" i="1"/>
  <c r="K15" i="1"/>
  <c r="K14" i="1"/>
  <c r="K13" i="1"/>
  <c r="K12" i="1"/>
  <c r="K11" i="1"/>
  <c r="K10" i="1"/>
  <c r="O13" i="1" l="1"/>
  <c r="O17" i="1"/>
  <c r="O21" i="1"/>
  <c r="O25" i="1"/>
  <c r="O41" i="1"/>
  <c r="O49" i="1"/>
  <c r="O10" i="1"/>
  <c r="O14" i="1"/>
  <c r="O45" i="1"/>
  <c r="O38" i="1"/>
  <c r="O22" i="1"/>
  <c r="F35" i="1"/>
  <c r="O35" i="1" s="1"/>
  <c r="O11" i="1"/>
  <c r="O15" i="1"/>
  <c r="O19" i="1"/>
  <c r="O23" i="1"/>
  <c r="O31" i="1"/>
  <c r="O39" i="1"/>
  <c r="O43" i="1"/>
  <c r="O12" i="1"/>
  <c r="O16" i="1"/>
  <c r="O20" i="1"/>
  <c r="O24" i="1"/>
  <c r="O32" i="1"/>
  <c r="O40" i="1"/>
  <c r="O44" i="1"/>
  <c r="O48" i="1"/>
  <c r="O29" i="1"/>
  <c r="O27" i="1"/>
  <c r="O33" i="1"/>
  <c r="O47" i="1"/>
</calcChain>
</file>

<file path=xl/sharedStrings.xml><?xml version="1.0" encoding="utf-8"?>
<sst xmlns="http://schemas.openxmlformats.org/spreadsheetml/2006/main" count="441" uniqueCount="142">
  <si>
    <t>CAS</t>
  </si>
  <si>
    <t>Distillate Oil (Diesel)</t>
  </si>
  <si>
    <t>NH3</t>
  </si>
  <si>
    <t>7664-41-7</t>
  </si>
  <si>
    <t>Ammonia</t>
  </si>
  <si>
    <t>Lb</t>
  </si>
  <si>
    <t>1000 Gallons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</si>
  <si>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</si>
  <si>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</si>
  <si>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</si>
  <si>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</si>
  <si>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7440-38-2</t>
  </si>
  <si>
    <t>Arsenic</t>
  </si>
  <si>
    <t>UNCONTROLLED</t>
  </si>
  <si>
    <t>Million Btus</t>
  </si>
  <si>
    <t>Fuel</t>
  </si>
  <si>
    <t>Input</t>
  </si>
  <si>
    <t>Emission factors based on an average distillate oil heating value of 139 MMBtu/1000 gallons.  To convert from (lb/MMBtu) to (lb/1000 gallons), multiply by 139.</t>
  </si>
  <si>
    <t>EPA.  2000.  Section 3.1, Stationary Gas Turbines for Electricity Generation.  In: Compilation of Air Pollutant Emission Factors, Volume 1: Stationary Point and Area Sources, Fifth Edition, AP-42.  U.S. Environmental Protection Agency.</t>
  </si>
  <si>
    <t>D</t>
  </si>
  <si>
    <t>71-43-2</t>
  </si>
  <si>
    <t>Benzene</t>
  </si>
  <si>
    <t>50-32-8</t>
  </si>
  <si>
    <t>mg</t>
  </si>
  <si>
    <t>Kiloliters</t>
  </si>
  <si>
    <t>Oil</t>
  </si>
  <si>
    <t>Lack of Supporting Documentation.</t>
  </si>
  <si>
    <t>Johnson, N.D. and M.T. Schultz, ORTECH Corporation.  March 15, 1990.  In: MOE Toxic Chemical Emissions Inventory for Ontario and Eastern North America, Draft Report.  No. P89-50-5429/OG.  Prepared for Ontario Ministry of the Environment, Air Resources Branch.  Rexdale, Ontario.</t>
  </si>
  <si>
    <t>U</t>
  </si>
  <si>
    <t>7440-41-7</t>
  </si>
  <si>
    <t>Beryllium</t>
  </si>
  <si>
    <t>106-99-0</t>
  </si>
  <si>
    <t>1,3-Butadiene</t>
  </si>
  <si>
    <t>7440-43-9</t>
  </si>
  <si>
    <t>Cadmium</t>
  </si>
  <si>
    <t>CO2</t>
  </si>
  <si>
    <t>124-38-9</t>
  </si>
  <si>
    <t>Carbon dioxide</t>
  </si>
  <si>
    <t>A</t>
  </si>
  <si>
    <t>CO</t>
  </si>
  <si>
    <t>630-08-0</t>
  </si>
  <si>
    <t>Carbon monoxide</t>
  </si>
  <si>
    <t>STEAM OR WATER INJECTION</t>
  </si>
  <si>
    <t>7440-47-3</t>
  </si>
  <si>
    <t>Chromium</t>
  </si>
  <si>
    <t>218-01-9</t>
  </si>
  <si>
    <t>206-44-0</t>
  </si>
  <si>
    <t>50-00-0</t>
  </si>
  <si>
    <t>Formaldehyde</t>
  </si>
  <si>
    <t>B</t>
  </si>
  <si>
    <t>7439-92-1</t>
  </si>
  <si>
    <t>Lead</t>
  </si>
  <si>
    <t>7439-96-5</t>
  </si>
  <si>
    <t>Manganese</t>
  </si>
  <si>
    <t>7439-97-6</t>
  </si>
  <si>
    <t>Mercury</t>
  </si>
  <si>
    <t>91-20-3</t>
  </si>
  <si>
    <t>7440-02-0</t>
  </si>
  <si>
    <t>Nickel</t>
  </si>
  <si>
    <t>NOX</t>
  </si>
  <si>
    <t>Nitrogen oxides (NOx)</t>
  </si>
  <si>
    <t>Control is water injection at 0.8 water/fuel ratio.  Emission factors based on an average distillate oil heating value of 139 MMBtu/1000 gallons.  To convert from (lb/MMBtu) to (lb/1000 gallons), multiply by 139.</t>
  </si>
  <si>
    <t>PM, condensable</t>
  </si>
  <si>
    <t>PM, filterable</t>
  </si>
  <si>
    <t>PM, primary</t>
  </si>
  <si>
    <t>PM10, filterable</t>
  </si>
  <si>
    <t>Derived factor:  96% of PM-FIL factor; based on generic particle size profile data presented in Appendix B.2, Table B.2.2, Page B.2-11.</t>
  </si>
  <si>
    <t>PM Calculator.  EPA.  January 1995.  Appendix B.2, Generalized Particle Size Distributions.  In:  Compilation of Air Pollutant Emission Factors, Stationary Point and Area Sources, Fifth Edition, AP-42.  U.S. Environmental Protection Agency, Office of Air Quality Planning and Standards.  Research Triangle Park, North Carolina.</t>
  </si>
  <si>
    <t>PM10-PRI</t>
  </si>
  <si>
    <t>PM10, primary</t>
  </si>
  <si>
    <t>Sum of PM10-FIL and PM-CON emission factors</t>
  </si>
  <si>
    <t>This emission factor was derived from other particulate matter emission factors.  See Notes.</t>
  </si>
  <si>
    <t>PM2.5, filterable</t>
  </si>
  <si>
    <t>Derived factor:  90% of PM-FIL factor; based on generic particle size profile data presented in Appendix B.2, Table B.2.2, Page B.2-11.</t>
  </si>
  <si>
    <t>PM2.5, primary</t>
  </si>
  <si>
    <t>Sum of PM25-FIL and PM-CON emission factors</t>
  </si>
  <si>
    <t>Polycyclic aromatic hydrocarbons (PAH)</t>
  </si>
  <si>
    <t>7782-49-2</t>
  </si>
  <si>
    <t>Selenium</t>
  </si>
  <si>
    <t>SO2</t>
  </si>
  <si>
    <t>Sulfur dioxide</t>
  </si>
  <si>
    <t>All sulfur in the fuel is assumed to be converted to SO2.  S=percent sulfur in the fuel.  Emission factors based on an average distillate oil heating value of 139 MMBtu/1000 gallons.  To convert from (lb/MMBtu) to (lb/1000 gallons), multiply by 139.</t>
  </si>
  <si>
    <t>VOC</t>
  </si>
  <si>
    <t>E</t>
  </si>
  <si>
    <t>Annual Air Emissions Calculations based on 24-Feb-2016 WebFIRE Emission Factors for</t>
  </si>
  <si>
    <t>SCC 20200101 - Internal Combustion Engines - Industrial - Distillate Oil (Diesel) - Turbine</t>
  </si>
  <si>
    <t>Factor Quality</t>
  </si>
  <si>
    <t>AP-42 Section</t>
  </si>
  <si>
    <t>Notes</t>
  </si>
  <si>
    <t>Reference Description</t>
  </si>
  <si>
    <t>Pollutant</t>
  </si>
  <si>
    <t>Pollutant ID Code</t>
  </si>
  <si>
    <t>Control Devices</t>
  </si>
  <si>
    <t>Emission Factor</t>
  </si>
  <si>
    <t>Unit</t>
  </si>
  <si>
    <t>Measure</t>
  </si>
  <si>
    <t>Material</t>
  </si>
  <si>
    <t>Action</t>
  </si>
  <si>
    <t>&lt;</t>
  </si>
  <si>
    <t>Annual Emissions (Tons/Year)</t>
  </si>
  <si>
    <t>EU No.:</t>
  </si>
  <si>
    <t>Average Fuel Heat Content (mmBtu/1000 gallons) for Report Year:</t>
  </si>
  <si>
    <t>Annual Fuel Usage (1000 gallons Diesel) for Report Year:</t>
  </si>
  <si>
    <t>H151</t>
  </si>
  <si>
    <t>PM2.5-PRI</t>
  </si>
  <si>
    <t>PM2.5</t>
  </si>
  <si>
    <t>CPM</t>
  </si>
  <si>
    <t>PM</t>
  </si>
  <si>
    <t>PM10</t>
  </si>
  <si>
    <t>H017</t>
  </si>
  <si>
    <t>H095</t>
  </si>
  <si>
    <t>PB</t>
  </si>
  <si>
    <t>H132</t>
  </si>
  <si>
    <t>H026</t>
  </si>
  <si>
    <t>Total Polycyclic Organic Matter (POM)</t>
  </si>
  <si>
    <t>HAPS</t>
  </si>
  <si>
    <t>Total Hazardous Air Pollutants</t>
  </si>
  <si>
    <t>Equivalent Carbon Dioxide</t>
  </si>
  <si>
    <t>CO2E</t>
  </si>
  <si>
    <t>Annual Fuel Usage (1000 gallons Diesel)</t>
  </si>
  <si>
    <t>Annual Average Fuel Heat Content (mmBtu/ 1000 gallons)</t>
  </si>
  <si>
    <t>SNCR (SELECTIVE NONCATALYTIC REDUCTION FOR NOX)</t>
  </si>
  <si>
    <t>Average % Sulfur in Diesel for Report Year:</t>
  </si>
  <si>
    <t>Annual Average % Sulfur in Diesel</t>
  </si>
  <si>
    <t>Naphthalene (PAH)</t>
  </si>
  <si>
    <t>Benzo(a)pyrene (PAH)</t>
  </si>
  <si>
    <t>Chrysene (PAH)</t>
  </si>
  <si>
    <t>Fluoranthene (PAH)</t>
  </si>
  <si>
    <t>Sum of individual HAPs listed.</t>
  </si>
  <si>
    <t>Set equal to CO2.</t>
  </si>
  <si>
    <t>PAH are a subset of POM.</t>
  </si>
  <si>
    <t>H015A</t>
  </si>
  <si>
    <t>H021A</t>
  </si>
  <si>
    <t>H027A</t>
  </si>
  <si>
    <t>H046A</t>
  </si>
  <si>
    <t>H113A</t>
  </si>
  <si>
    <t>H114A</t>
  </si>
  <si>
    <t>H133A</t>
  </si>
  <si>
    <t>H162A</t>
  </si>
  <si>
    <t xml:space="preserve">Volatile organic compounds </t>
  </si>
  <si>
    <t xml:space="preserve">Total organic compounds </t>
  </si>
  <si>
    <t>TOC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</si>
</sst>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0" fontId="0" fillId="0" borderId="12" xfId="0" applyBorder="1"/>
    <xf numFmtId="0" fontId="0" fillId="0" borderId="13" xfId="0" applyBorder="1"/>
    <xf numFmtId="11" fontId="0" fillId="0" borderId="13" xfId="0" applyNumberFormat="1" applyBorder="1"/>
    <xf numFmtId="0" fontId="18" fillId="0" borderId="10" xfId="0" applyFont="1" applyBorder="1" applyAlignment="1">
      <alignment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0" fillId="33" borderId="14" xfId="0" applyFill="1" applyBorder="1" applyAlignment="1">
      <alignment horizontal="left"/>
    </xf>
    <xf numFmtId="0" fontId="0" fillId="34" borderId="14" xfId="0" applyFill="1" applyBorder="1" applyAlignment="1">
      <alignment horizontal="left"/>
    </xf>
    <xf numFmtId="11" fontId="0" fillId="0" borderId="0" xfId="0" applyNumberFormat="1" applyBorder="1"/>
    <xf numFmtId="0" fontId="0" fillId="35" borderId="10" xfId="0" applyFill="1" applyBorder="1" applyAlignment="1">
      <alignment wrapText="1"/>
    </xf>
    <xf numFmtId="49" fontId="0" fillId="0" borderId="14" xfId="0" applyNumberFormat="1" applyBorder="1" applyAlignment="1">
      <alignment horizontal="left"/>
    </xf>
    <xf numFmtId="0" fontId="0" fillId="33" borderId="10" xfId="0" applyFill="1" applyBorder="1" applyAlignment="1">
      <alignment wrapText="1"/>
    </xf>
    <xf numFmtId="0" fontId="16" fillId="35" borderId="10" xfId="0" applyFont="1" applyFill="1" applyBorder="1" applyAlignment="1">
      <alignment wrapText="1"/>
    </xf>
    <xf numFmtId="0" fontId="0" fillId="34" borderId="10" xfId="0" applyFill="1" applyBorder="1" applyAlignment="1">
      <alignment wrapText="1"/>
    </xf>
    <xf numFmtId="164" fontId="0" fillId="0" borderId="11" xfId="0" applyNumberFormat="1" applyBorder="1" applyAlignment="1">
      <alignment wrapText="1"/>
    </xf>
    <xf numFmtId="0" fontId="0" fillId="36" borderId="14" xfId="0" applyFill="1" applyBorder="1" applyAlignment="1">
      <alignment horizontal="left"/>
    </xf>
    <xf numFmtId="0" fontId="0" fillId="35" borderId="12" xfId="0" applyFill="1" applyBorder="1" applyAlignment="1">
      <alignment wrapText="1"/>
    </xf>
    <xf numFmtId="0" fontId="0" fillId="36" borderId="12" xfId="0" applyFill="1" applyBorder="1" applyAlignment="1">
      <alignment wrapText="1"/>
    </xf>
    <xf numFmtId="0" fontId="16" fillId="34" borderId="10" xfId="0" applyFont="1" applyFill="1" applyBorder="1" applyAlignment="1">
      <alignment wrapText="1"/>
    </xf>
    <xf numFmtId="0" fontId="16" fillId="33" borderId="10" xfId="0" applyFont="1" applyFill="1" applyBorder="1" applyAlignment="1">
      <alignment wrapText="1"/>
    </xf>
    <xf numFmtId="0" fontId="16" fillId="35" borderId="12" xfId="0" applyFont="1" applyFill="1" applyBorder="1" applyAlignment="1">
      <alignment wrapText="1"/>
    </xf>
    <xf numFmtId="164" fontId="16" fillId="0" borderId="11" xfId="0" applyNumberFormat="1" applyFont="1" applyBorder="1" applyAlignment="1">
      <alignment wrapText="1"/>
    </xf>
    <xf numFmtId="0" fontId="16" fillId="0" borderId="12" xfId="0" applyFont="1" applyBorder="1"/>
    <xf numFmtId="11" fontId="16" fillId="0" borderId="13" xfId="0" applyNumberFormat="1" applyFont="1" applyBorder="1"/>
    <xf numFmtId="164" fontId="0" fillId="0" borderId="13" xfId="0" applyNumberFormat="1" applyBorder="1"/>
    <xf numFmtId="0" fontId="16" fillId="35" borderId="10" xfId="0" applyFont="1" applyFill="1" applyBorder="1" applyAlignment="1">
      <alignment horizontal="center" wrapText="1"/>
    </xf>
    <xf numFmtId="0" fontId="18" fillId="35" borderId="10" xfId="0" applyFont="1" applyFill="1" applyBorder="1" applyAlignment="1">
      <alignment wrapText="1"/>
    </xf>
    <xf numFmtId="0" fontId="0" fillId="35" borderId="10" xfId="0" applyFill="1" applyBorder="1" applyAlignment="1">
      <alignment horizontal="center" wrapText="1"/>
    </xf>
    <xf numFmtId="0" fontId="19" fillId="0" borderId="10" xfId="0" applyFont="1" applyBorder="1" applyAlignment="1">
      <alignment wrapText="1"/>
    </xf>
    <xf numFmtId="0" fontId="19" fillId="35" borderId="10" xfId="0" applyFont="1" applyFill="1" applyBorder="1" applyAlignment="1">
      <alignment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0" xfId="0" applyFont="1" applyAlignment="1">
      <alignment horizontal="right"/>
    </xf>
    <xf numFmtId="0" fontId="16" fillId="0" borderId="15" xfId="0" applyFont="1" applyBorder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9"/>
  <sheetViews>
    <sheetView tabSelected="1" workbookViewId="0">
      <pane xSplit="4" ySplit="9" topLeftCell="E10" activePane="bottomRight" state="frozen"/>
      <selection pane="topRight" activeCell="E1" sqref="E1"/>
      <selection pane="bottomLeft" activeCell="A9" sqref="A9"/>
      <selection pane="bottomRight"/>
    </sheetView>
  </sheetViews>
  <sheetFormatPr defaultRowHeight="15" x14ac:dyDescent="0.25"/>
  <cols>
    <col min="1" max="1" width="11.42578125" customWidth="1"/>
    <col min="2" max="2" width="36.42578125" customWidth="1"/>
    <col min="3" max="3" width="12.28515625" customWidth="1"/>
    <col min="4" max="4" width="26.5703125" customWidth="1"/>
    <col min="5" max="5" width="2" customWidth="1"/>
    <col min="7" max="7" width="4.85546875" customWidth="1"/>
    <col min="8" max="8" width="12.7109375" customWidth="1"/>
    <col min="10" max="10" width="7.28515625" customWidth="1"/>
    <col min="11" max="11" width="12" customWidth="1"/>
    <col min="12" max="13" width="12.5703125" customWidth="1"/>
    <col min="14" max="14" width="2" customWidth="1"/>
    <col min="15" max="15" width="16" customWidth="1"/>
    <col min="16" max="16" width="3.7109375" customWidth="1"/>
    <col min="18" max="18" width="58.5703125" customWidth="1"/>
    <col min="19" max="19" width="67" customWidth="1"/>
  </cols>
  <sheetData>
    <row r="1" spans="1:19" x14ac:dyDescent="0.25">
      <c r="A1" s="1" t="s">
        <v>84</v>
      </c>
    </row>
    <row r="2" spans="1:19" x14ac:dyDescent="0.25">
      <c r="A2" s="1" t="s">
        <v>85</v>
      </c>
    </row>
    <row r="3" spans="1:19" ht="15.75" thickBot="1" x14ac:dyDescent="0.3">
      <c r="A3" s="1"/>
    </row>
    <row r="4" spans="1:19" ht="16.5" thickTop="1" thickBot="1" x14ac:dyDescent="0.3">
      <c r="A4" s="39" t="s">
        <v>100</v>
      </c>
      <c r="B4" s="39"/>
      <c r="C4" s="39"/>
      <c r="D4" s="17"/>
    </row>
    <row r="5" spans="1:19" ht="16.5" thickTop="1" thickBot="1" x14ac:dyDescent="0.3">
      <c r="A5" s="39" t="s">
        <v>102</v>
      </c>
      <c r="B5" s="39"/>
      <c r="C5" s="39"/>
      <c r="D5" s="13"/>
    </row>
    <row r="6" spans="1:19" ht="16.5" thickTop="1" thickBot="1" x14ac:dyDescent="0.3">
      <c r="A6" s="39" t="s">
        <v>101</v>
      </c>
      <c r="B6" s="39"/>
      <c r="C6" s="40"/>
      <c r="D6" s="14"/>
    </row>
    <row r="7" spans="1:19" ht="16.5" thickTop="1" thickBot="1" x14ac:dyDescent="0.3">
      <c r="A7" s="39" t="s">
        <v>122</v>
      </c>
      <c r="B7" s="39"/>
      <c r="C7" s="39"/>
      <c r="D7" s="22"/>
    </row>
    <row r="8" spans="1:19" ht="15.75" thickTop="1" x14ac:dyDescent="0.25"/>
    <row r="9" spans="1:19" ht="114" customHeight="1" x14ac:dyDescent="0.25">
      <c r="A9" s="9" t="s">
        <v>0</v>
      </c>
      <c r="B9" s="9" t="s">
        <v>90</v>
      </c>
      <c r="C9" s="9" t="s">
        <v>91</v>
      </c>
      <c r="D9" s="9" t="s">
        <v>92</v>
      </c>
      <c r="E9" s="37" t="s">
        <v>93</v>
      </c>
      <c r="F9" s="38"/>
      <c r="G9" s="9" t="s">
        <v>94</v>
      </c>
      <c r="H9" s="9" t="s">
        <v>95</v>
      </c>
      <c r="I9" s="9" t="s">
        <v>96</v>
      </c>
      <c r="J9" s="9" t="s">
        <v>97</v>
      </c>
      <c r="K9" s="11" t="s">
        <v>120</v>
      </c>
      <c r="L9" s="11" t="s">
        <v>119</v>
      </c>
      <c r="M9" s="12" t="s">
        <v>123</v>
      </c>
      <c r="N9" s="37" t="s">
        <v>99</v>
      </c>
      <c r="O9" s="38"/>
      <c r="P9" s="10" t="s">
        <v>86</v>
      </c>
      <c r="Q9" s="11" t="s">
        <v>87</v>
      </c>
      <c r="R9" s="9" t="s">
        <v>88</v>
      </c>
      <c r="S9" s="9" t="s">
        <v>89</v>
      </c>
    </row>
    <row r="10" spans="1:19" ht="36.75" x14ac:dyDescent="0.25">
      <c r="A10" s="2" t="s">
        <v>40</v>
      </c>
      <c r="B10" s="2" t="s">
        <v>41</v>
      </c>
      <c r="C10" s="2" t="s">
        <v>39</v>
      </c>
      <c r="D10" s="2" t="s">
        <v>13</v>
      </c>
      <c r="E10" s="4"/>
      <c r="F10" s="6">
        <v>3.3E-3</v>
      </c>
      <c r="G10" s="2" t="s">
        <v>5</v>
      </c>
      <c r="H10" s="2" t="s">
        <v>14</v>
      </c>
      <c r="I10" s="2" t="s">
        <v>15</v>
      </c>
      <c r="J10" s="2" t="s">
        <v>16</v>
      </c>
      <c r="K10" s="20">
        <f>D6</f>
        <v>0</v>
      </c>
      <c r="L10" s="18">
        <f>D5</f>
        <v>0</v>
      </c>
      <c r="M10" s="23"/>
      <c r="N10" s="4"/>
      <c r="O10" s="21">
        <f>F10*K10*L10/2000</f>
        <v>0</v>
      </c>
      <c r="P10" s="8" t="s">
        <v>9</v>
      </c>
      <c r="Q10" s="8">
        <v>3.1</v>
      </c>
      <c r="R10" s="7" t="s">
        <v>17</v>
      </c>
      <c r="S10" s="7" t="s">
        <v>18</v>
      </c>
    </row>
    <row r="11" spans="1:19" ht="36.75" x14ac:dyDescent="0.25">
      <c r="A11" s="2" t="s">
        <v>40</v>
      </c>
      <c r="B11" s="2" t="s">
        <v>41</v>
      </c>
      <c r="C11" s="2" t="s">
        <v>39</v>
      </c>
      <c r="D11" s="2" t="s">
        <v>42</v>
      </c>
      <c r="E11" s="4"/>
      <c r="F11" s="6">
        <v>7.5999999999999998E-2</v>
      </c>
      <c r="G11" s="2" t="s">
        <v>5</v>
      </c>
      <c r="H11" s="2" t="s">
        <v>14</v>
      </c>
      <c r="I11" s="2" t="s">
        <v>15</v>
      </c>
      <c r="J11" s="2" t="s">
        <v>16</v>
      </c>
      <c r="K11" s="20">
        <f>D6</f>
        <v>0</v>
      </c>
      <c r="L11" s="18">
        <f>D5</f>
        <v>0</v>
      </c>
      <c r="M11" s="23"/>
      <c r="N11" s="4"/>
      <c r="O11" s="21">
        <f t="shared" ref="O11:O49" si="0">F11*K11*L11/2000</f>
        <v>0</v>
      </c>
      <c r="P11" s="8" t="s">
        <v>9</v>
      </c>
      <c r="Q11" s="8">
        <v>3.1</v>
      </c>
      <c r="R11" s="7" t="s">
        <v>17</v>
      </c>
      <c r="S11" s="7" t="s">
        <v>18</v>
      </c>
    </row>
    <row r="12" spans="1:19" ht="36.75" x14ac:dyDescent="0.25">
      <c r="A12" s="2" t="s">
        <v>36</v>
      </c>
      <c r="B12" s="2" t="s">
        <v>37</v>
      </c>
      <c r="C12" s="2" t="s">
        <v>35</v>
      </c>
      <c r="D12" s="2" t="s">
        <v>13</v>
      </c>
      <c r="E12" s="4"/>
      <c r="F12" s="6">
        <v>157</v>
      </c>
      <c r="G12" s="2" t="s">
        <v>5</v>
      </c>
      <c r="H12" s="2" t="s">
        <v>14</v>
      </c>
      <c r="I12" s="2" t="s">
        <v>15</v>
      </c>
      <c r="J12" s="2" t="s">
        <v>16</v>
      </c>
      <c r="K12" s="20">
        <f>D6</f>
        <v>0</v>
      </c>
      <c r="L12" s="18">
        <f>D5</f>
        <v>0</v>
      </c>
      <c r="M12" s="23"/>
      <c r="N12" s="4"/>
      <c r="O12" s="21">
        <f t="shared" si="0"/>
        <v>0</v>
      </c>
      <c r="P12" s="8" t="s">
        <v>38</v>
      </c>
      <c r="Q12" s="8">
        <v>3.1</v>
      </c>
      <c r="R12" s="7" t="s">
        <v>17</v>
      </c>
      <c r="S12" s="7" t="s">
        <v>18</v>
      </c>
    </row>
    <row r="13" spans="1:19" x14ac:dyDescent="0.25">
      <c r="A13" s="16"/>
      <c r="B13" s="9" t="s">
        <v>117</v>
      </c>
      <c r="C13" s="9" t="s">
        <v>118</v>
      </c>
      <c r="D13" s="9" t="s">
        <v>13</v>
      </c>
      <c r="E13" s="29"/>
      <c r="F13" s="30">
        <v>157</v>
      </c>
      <c r="G13" s="9" t="s">
        <v>5</v>
      </c>
      <c r="H13" s="9" t="s">
        <v>14</v>
      </c>
      <c r="I13" s="9" t="s">
        <v>15</v>
      </c>
      <c r="J13" s="9" t="s">
        <v>16</v>
      </c>
      <c r="K13" s="25">
        <f>D6</f>
        <v>0</v>
      </c>
      <c r="L13" s="26">
        <f>D5</f>
        <v>0</v>
      </c>
      <c r="M13" s="27"/>
      <c r="N13" s="29"/>
      <c r="O13" s="28">
        <f t="shared" si="0"/>
        <v>0</v>
      </c>
      <c r="P13" s="32"/>
      <c r="Q13" s="32"/>
      <c r="R13" s="35" t="s">
        <v>129</v>
      </c>
      <c r="S13" s="36"/>
    </row>
    <row r="14" spans="1:19" ht="36.75" x14ac:dyDescent="0.25">
      <c r="A14" s="2" t="s">
        <v>31</v>
      </c>
      <c r="B14" s="2" t="s">
        <v>32</v>
      </c>
      <c r="C14" s="2" t="s">
        <v>113</v>
      </c>
      <c r="D14" s="2" t="s">
        <v>13</v>
      </c>
      <c r="E14" s="4" t="s">
        <v>98</v>
      </c>
      <c r="F14" s="15">
        <v>1.5999999999999999E-5</v>
      </c>
      <c r="G14" s="2" t="s">
        <v>5</v>
      </c>
      <c r="H14" s="2" t="s">
        <v>14</v>
      </c>
      <c r="I14" s="2" t="s">
        <v>15</v>
      </c>
      <c r="J14" s="2" t="s">
        <v>16</v>
      </c>
      <c r="K14" s="20">
        <f>D6</f>
        <v>0</v>
      </c>
      <c r="L14" s="18">
        <f>D5</f>
        <v>0</v>
      </c>
      <c r="M14" s="23"/>
      <c r="N14" s="4" t="s">
        <v>98</v>
      </c>
      <c r="O14" s="21">
        <f t="shared" si="0"/>
        <v>0</v>
      </c>
      <c r="P14" s="8" t="s">
        <v>19</v>
      </c>
      <c r="Q14" s="8">
        <v>3.1</v>
      </c>
      <c r="R14" s="7" t="s">
        <v>17</v>
      </c>
      <c r="S14" s="7" t="s">
        <v>18</v>
      </c>
    </row>
    <row r="15" spans="1:19" ht="36.75" x14ac:dyDescent="0.25">
      <c r="A15" s="2" t="s">
        <v>11</v>
      </c>
      <c r="B15" s="2" t="s">
        <v>12</v>
      </c>
      <c r="C15" s="2" t="s">
        <v>131</v>
      </c>
      <c r="D15" s="2" t="s">
        <v>13</v>
      </c>
      <c r="E15" s="4" t="s">
        <v>98</v>
      </c>
      <c r="F15" s="6">
        <v>1.1E-5</v>
      </c>
      <c r="G15" s="2" t="s">
        <v>5</v>
      </c>
      <c r="H15" s="2" t="s">
        <v>14</v>
      </c>
      <c r="I15" s="2" t="s">
        <v>15</v>
      </c>
      <c r="J15" s="2" t="s">
        <v>16</v>
      </c>
      <c r="K15" s="20">
        <f>D6</f>
        <v>0</v>
      </c>
      <c r="L15" s="18">
        <f>D5</f>
        <v>0</v>
      </c>
      <c r="M15" s="23"/>
      <c r="N15" s="4" t="s">
        <v>98</v>
      </c>
      <c r="O15" s="21">
        <f t="shared" si="0"/>
        <v>0</v>
      </c>
      <c r="P15" s="8" t="s">
        <v>19</v>
      </c>
      <c r="Q15" s="8">
        <v>3.1</v>
      </c>
      <c r="R15" s="7" t="s">
        <v>17</v>
      </c>
      <c r="S15" s="7" t="s">
        <v>18</v>
      </c>
    </row>
    <row r="16" spans="1:19" ht="36.75" x14ac:dyDescent="0.25">
      <c r="A16" s="2" t="s">
        <v>20</v>
      </c>
      <c r="B16" s="2" t="s">
        <v>21</v>
      </c>
      <c r="C16" s="2" t="s">
        <v>109</v>
      </c>
      <c r="D16" s="2" t="s">
        <v>13</v>
      </c>
      <c r="E16" s="4"/>
      <c r="F16" s="6">
        <v>5.5000000000000002E-5</v>
      </c>
      <c r="G16" s="2" t="s">
        <v>5</v>
      </c>
      <c r="H16" s="2" t="s">
        <v>14</v>
      </c>
      <c r="I16" s="2" t="s">
        <v>15</v>
      </c>
      <c r="J16" s="2" t="s">
        <v>16</v>
      </c>
      <c r="K16" s="20">
        <f>D6</f>
        <v>0</v>
      </c>
      <c r="L16" s="18">
        <f>D5</f>
        <v>0</v>
      </c>
      <c r="M16" s="23"/>
      <c r="N16" s="4"/>
      <c r="O16" s="21">
        <f t="shared" si="0"/>
        <v>0</v>
      </c>
      <c r="P16" s="8" t="s">
        <v>9</v>
      </c>
      <c r="Q16" s="8">
        <v>3.1</v>
      </c>
      <c r="R16" s="7" t="s">
        <v>17</v>
      </c>
      <c r="S16" s="7" t="s">
        <v>18</v>
      </c>
    </row>
    <row r="17" spans="1:19" ht="36.75" x14ac:dyDescent="0.25">
      <c r="A17" s="2" t="s">
        <v>29</v>
      </c>
      <c r="B17" s="2" t="s">
        <v>30</v>
      </c>
      <c r="C17" s="2" t="s">
        <v>132</v>
      </c>
      <c r="D17" s="2" t="s">
        <v>13</v>
      </c>
      <c r="E17" s="4" t="s">
        <v>98</v>
      </c>
      <c r="F17" s="6">
        <v>3.1E-7</v>
      </c>
      <c r="G17" s="2" t="s">
        <v>5</v>
      </c>
      <c r="H17" s="2" t="s">
        <v>14</v>
      </c>
      <c r="I17" s="2" t="s">
        <v>15</v>
      </c>
      <c r="J17" s="2" t="s">
        <v>16</v>
      </c>
      <c r="K17" s="20">
        <f>D6</f>
        <v>0</v>
      </c>
      <c r="L17" s="18">
        <f>D5</f>
        <v>0</v>
      </c>
      <c r="M17" s="23"/>
      <c r="N17" s="4" t="s">
        <v>98</v>
      </c>
      <c r="O17" s="21">
        <f t="shared" si="0"/>
        <v>0</v>
      </c>
      <c r="P17" s="8" t="s">
        <v>19</v>
      </c>
      <c r="Q17" s="8">
        <v>3.1</v>
      </c>
      <c r="R17" s="7" t="s">
        <v>17</v>
      </c>
      <c r="S17" s="7" t="s">
        <v>18</v>
      </c>
    </row>
    <row r="18" spans="1:19" ht="36.75" x14ac:dyDescent="0.25">
      <c r="A18" s="2" t="s">
        <v>33</v>
      </c>
      <c r="B18" s="2" t="s">
        <v>34</v>
      </c>
      <c r="C18" s="2" t="s">
        <v>133</v>
      </c>
      <c r="D18" s="2" t="s">
        <v>13</v>
      </c>
      <c r="E18" s="4"/>
      <c r="F18" s="6">
        <v>4.7999999999999998E-6</v>
      </c>
      <c r="G18" s="2" t="s">
        <v>5</v>
      </c>
      <c r="H18" s="2" t="s">
        <v>14</v>
      </c>
      <c r="I18" s="2" t="s">
        <v>15</v>
      </c>
      <c r="J18" s="2" t="s">
        <v>16</v>
      </c>
      <c r="K18" s="20">
        <f>D6</f>
        <v>0</v>
      </c>
      <c r="L18" s="18">
        <f>D5</f>
        <v>0</v>
      </c>
      <c r="M18" s="23"/>
      <c r="N18" s="4"/>
      <c r="O18" s="21">
        <f t="shared" si="0"/>
        <v>0</v>
      </c>
      <c r="P18" s="8" t="s">
        <v>19</v>
      </c>
      <c r="Q18" s="8">
        <v>3.1</v>
      </c>
      <c r="R18" s="7" t="s">
        <v>17</v>
      </c>
      <c r="S18" s="7" t="s">
        <v>18</v>
      </c>
    </row>
    <row r="19" spans="1:19" ht="36.75" x14ac:dyDescent="0.25">
      <c r="A19" s="2" t="s">
        <v>43</v>
      </c>
      <c r="B19" s="2" t="s">
        <v>44</v>
      </c>
      <c r="C19" s="2" t="s">
        <v>134</v>
      </c>
      <c r="D19" s="2" t="s">
        <v>13</v>
      </c>
      <c r="E19" s="4"/>
      <c r="F19" s="6">
        <v>1.1E-5</v>
      </c>
      <c r="G19" s="2" t="s">
        <v>5</v>
      </c>
      <c r="H19" s="2" t="s">
        <v>14</v>
      </c>
      <c r="I19" s="2" t="s">
        <v>15</v>
      </c>
      <c r="J19" s="2" t="s">
        <v>16</v>
      </c>
      <c r="K19" s="20">
        <f>D6</f>
        <v>0</v>
      </c>
      <c r="L19" s="18">
        <f>D5</f>
        <v>0</v>
      </c>
      <c r="M19" s="23"/>
      <c r="N19" s="4"/>
      <c r="O19" s="21">
        <f t="shared" si="0"/>
        <v>0</v>
      </c>
      <c r="P19" s="8" t="s">
        <v>19</v>
      </c>
      <c r="Q19" s="8">
        <v>3.1</v>
      </c>
      <c r="R19" s="7" t="s">
        <v>17</v>
      </c>
      <c r="S19" s="7" t="s">
        <v>18</v>
      </c>
    </row>
    <row r="20" spans="1:19" ht="36.75" x14ac:dyDescent="0.25">
      <c r="A20" s="2" t="s">
        <v>47</v>
      </c>
      <c r="B20" s="2" t="s">
        <v>48</v>
      </c>
      <c r="C20" s="2" t="s">
        <v>110</v>
      </c>
      <c r="D20" s="2" t="s">
        <v>13</v>
      </c>
      <c r="E20" s="4"/>
      <c r="F20" s="6">
        <v>2.7999999999999998E-4</v>
      </c>
      <c r="G20" s="2" t="s">
        <v>5</v>
      </c>
      <c r="H20" s="2" t="s">
        <v>14</v>
      </c>
      <c r="I20" s="2" t="s">
        <v>15</v>
      </c>
      <c r="J20" s="2" t="s">
        <v>16</v>
      </c>
      <c r="K20" s="20">
        <f>D6</f>
        <v>0</v>
      </c>
      <c r="L20" s="18">
        <f>D5</f>
        <v>0</v>
      </c>
      <c r="M20" s="23"/>
      <c r="N20" s="4"/>
      <c r="O20" s="21">
        <f t="shared" si="0"/>
        <v>0</v>
      </c>
      <c r="P20" s="8" t="s">
        <v>49</v>
      </c>
      <c r="Q20" s="8">
        <v>3.1</v>
      </c>
      <c r="R20" s="7" t="s">
        <v>17</v>
      </c>
      <c r="S20" s="7" t="s">
        <v>18</v>
      </c>
    </row>
    <row r="21" spans="1:19" ht="36.75" x14ac:dyDescent="0.25">
      <c r="A21" s="2" t="s">
        <v>50</v>
      </c>
      <c r="B21" s="2" t="s">
        <v>51</v>
      </c>
      <c r="C21" s="2" t="s">
        <v>111</v>
      </c>
      <c r="D21" s="2" t="s">
        <v>13</v>
      </c>
      <c r="E21" s="4"/>
      <c r="F21" s="6">
        <v>1.4E-5</v>
      </c>
      <c r="G21" s="2" t="s">
        <v>5</v>
      </c>
      <c r="H21" s="2" t="s">
        <v>14</v>
      </c>
      <c r="I21" s="2" t="s">
        <v>15</v>
      </c>
      <c r="J21" s="2" t="s">
        <v>16</v>
      </c>
      <c r="K21" s="20">
        <f>D6</f>
        <v>0</v>
      </c>
      <c r="L21" s="18">
        <f>D5</f>
        <v>0</v>
      </c>
      <c r="M21" s="23"/>
      <c r="N21" s="4"/>
      <c r="O21" s="21">
        <f t="shared" si="0"/>
        <v>0</v>
      </c>
      <c r="P21" s="8" t="s">
        <v>9</v>
      </c>
      <c r="Q21" s="8">
        <v>3.1</v>
      </c>
      <c r="R21" s="7" t="s">
        <v>17</v>
      </c>
      <c r="S21" s="7" t="s">
        <v>18</v>
      </c>
    </row>
    <row r="22" spans="1:19" ht="36.75" x14ac:dyDescent="0.25">
      <c r="A22" s="2" t="s">
        <v>52</v>
      </c>
      <c r="B22" s="2" t="s">
        <v>53</v>
      </c>
      <c r="C22" s="2" t="s">
        <v>135</v>
      </c>
      <c r="D22" s="2" t="s">
        <v>13</v>
      </c>
      <c r="E22" s="4"/>
      <c r="F22" s="6">
        <v>7.9000000000000001E-4</v>
      </c>
      <c r="G22" s="2" t="s">
        <v>5</v>
      </c>
      <c r="H22" s="2" t="s">
        <v>14</v>
      </c>
      <c r="I22" s="2" t="s">
        <v>15</v>
      </c>
      <c r="J22" s="2" t="s">
        <v>16</v>
      </c>
      <c r="K22" s="20">
        <f>D6</f>
        <v>0</v>
      </c>
      <c r="L22" s="18">
        <f>D5</f>
        <v>0</v>
      </c>
      <c r="M22" s="23"/>
      <c r="N22" s="4"/>
      <c r="O22" s="21">
        <f t="shared" si="0"/>
        <v>0</v>
      </c>
      <c r="P22" s="8" t="s">
        <v>19</v>
      </c>
      <c r="Q22" s="8">
        <v>3.1</v>
      </c>
      <c r="R22" s="7" t="s">
        <v>17</v>
      </c>
      <c r="S22" s="7" t="s">
        <v>18</v>
      </c>
    </row>
    <row r="23" spans="1:19" ht="36.75" x14ac:dyDescent="0.25">
      <c r="A23" s="2" t="s">
        <v>54</v>
      </c>
      <c r="B23" s="2" t="s">
        <v>55</v>
      </c>
      <c r="C23" s="2" t="s">
        <v>136</v>
      </c>
      <c r="D23" s="2" t="s">
        <v>13</v>
      </c>
      <c r="E23" s="4"/>
      <c r="F23" s="6">
        <v>1.1999999999999999E-6</v>
      </c>
      <c r="G23" s="2" t="s">
        <v>5</v>
      </c>
      <c r="H23" s="2" t="s">
        <v>14</v>
      </c>
      <c r="I23" s="2" t="s">
        <v>15</v>
      </c>
      <c r="J23" s="2" t="s">
        <v>16</v>
      </c>
      <c r="K23" s="20">
        <f>D6</f>
        <v>0</v>
      </c>
      <c r="L23" s="18">
        <f>D5</f>
        <v>0</v>
      </c>
      <c r="M23" s="23"/>
      <c r="N23" s="4"/>
      <c r="O23" s="21">
        <f t="shared" si="0"/>
        <v>0</v>
      </c>
      <c r="P23" s="8" t="s">
        <v>19</v>
      </c>
      <c r="Q23" s="8">
        <v>3.1</v>
      </c>
      <c r="R23" s="7" t="s">
        <v>17</v>
      </c>
      <c r="S23" s="7" t="s">
        <v>18</v>
      </c>
    </row>
    <row r="24" spans="1:19" ht="36.75" x14ac:dyDescent="0.25">
      <c r="A24" s="2" t="s">
        <v>56</v>
      </c>
      <c r="B24" s="2" t="s">
        <v>124</v>
      </c>
      <c r="C24" s="2" t="s">
        <v>112</v>
      </c>
      <c r="D24" s="2" t="s">
        <v>13</v>
      </c>
      <c r="E24" s="4"/>
      <c r="F24" s="6">
        <v>3.4999999999999997E-5</v>
      </c>
      <c r="G24" s="2" t="s">
        <v>5</v>
      </c>
      <c r="H24" s="2" t="s">
        <v>14</v>
      </c>
      <c r="I24" s="2" t="s">
        <v>15</v>
      </c>
      <c r="J24" s="2" t="s">
        <v>16</v>
      </c>
      <c r="K24" s="20">
        <f>D6</f>
        <v>0</v>
      </c>
      <c r="L24" s="18">
        <f>D5</f>
        <v>0</v>
      </c>
      <c r="M24" s="23"/>
      <c r="N24" s="4"/>
      <c r="O24" s="21">
        <f t="shared" si="0"/>
        <v>0</v>
      </c>
      <c r="P24" s="8" t="s">
        <v>9</v>
      </c>
      <c r="Q24" s="8">
        <v>3.1</v>
      </c>
      <c r="R24" s="7" t="s">
        <v>17</v>
      </c>
      <c r="S24" s="7" t="s">
        <v>18</v>
      </c>
    </row>
    <row r="25" spans="1:19" ht="36.75" x14ac:dyDescent="0.25">
      <c r="A25" s="2" t="s">
        <v>57</v>
      </c>
      <c r="B25" s="2" t="s">
        <v>58</v>
      </c>
      <c r="C25" s="2" t="s">
        <v>137</v>
      </c>
      <c r="D25" s="2" t="s">
        <v>13</v>
      </c>
      <c r="E25" s="4" t="s">
        <v>98</v>
      </c>
      <c r="F25" s="6">
        <v>4.6E-6</v>
      </c>
      <c r="G25" s="2" t="s">
        <v>5</v>
      </c>
      <c r="H25" s="2" t="s">
        <v>14</v>
      </c>
      <c r="I25" s="2" t="s">
        <v>15</v>
      </c>
      <c r="J25" s="2" t="s">
        <v>16</v>
      </c>
      <c r="K25" s="20">
        <f>D6</f>
        <v>0</v>
      </c>
      <c r="L25" s="18">
        <f>D5</f>
        <v>0</v>
      </c>
      <c r="M25" s="23"/>
      <c r="N25" s="4" t="s">
        <v>98</v>
      </c>
      <c r="O25" s="21">
        <f t="shared" si="0"/>
        <v>0</v>
      </c>
      <c r="P25" s="8" t="s">
        <v>19</v>
      </c>
      <c r="Q25" s="8">
        <v>3.1</v>
      </c>
      <c r="R25" s="7" t="s">
        <v>17</v>
      </c>
      <c r="S25" s="7" t="s">
        <v>18</v>
      </c>
    </row>
    <row r="26" spans="1:19" ht="48.75" x14ac:dyDescent="0.25">
      <c r="A26" s="2" t="s">
        <v>22</v>
      </c>
      <c r="B26" s="2" t="s">
        <v>125</v>
      </c>
      <c r="C26" s="2" t="s">
        <v>103</v>
      </c>
      <c r="D26" s="2" t="s">
        <v>13</v>
      </c>
      <c r="E26" s="4"/>
      <c r="F26" s="6">
        <v>0.03</v>
      </c>
      <c r="G26" s="9" t="s">
        <v>23</v>
      </c>
      <c r="H26" s="9" t="s">
        <v>24</v>
      </c>
      <c r="I26" s="9" t="s">
        <v>25</v>
      </c>
      <c r="J26" s="9" t="s">
        <v>7</v>
      </c>
      <c r="K26" s="19"/>
      <c r="L26" s="18">
        <f>D5</f>
        <v>0</v>
      </c>
      <c r="M26" s="23"/>
      <c r="N26" s="4"/>
      <c r="O26" s="31">
        <f>F26*0.0000022*0.26417205*D6*L26/2000</f>
        <v>0</v>
      </c>
      <c r="P26" s="8" t="s">
        <v>28</v>
      </c>
      <c r="Q26" s="8"/>
      <c r="R26" s="7" t="s">
        <v>26</v>
      </c>
      <c r="S26" s="7" t="s">
        <v>27</v>
      </c>
    </row>
    <row r="27" spans="1:19" ht="45" x14ac:dyDescent="0.25">
      <c r="A27" s="2" t="s">
        <v>22</v>
      </c>
      <c r="B27" s="2" t="s">
        <v>125</v>
      </c>
      <c r="C27" s="2" t="s">
        <v>103</v>
      </c>
      <c r="D27" s="2" t="s">
        <v>13</v>
      </c>
      <c r="E27" s="4"/>
      <c r="F27" s="6">
        <f>F26*0.0000022*0.26417205</f>
        <v>1.7435355299999999E-8</v>
      </c>
      <c r="G27" s="2" t="s">
        <v>5</v>
      </c>
      <c r="H27" s="2" t="s">
        <v>6</v>
      </c>
      <c r="I27" s="2" t="s">
        <v>1</v>
      </c>
      <c r="J27" s="2" t="s">
        <v>7</v>
      </c>
      <c r="K27" s="20">
        <f>D6</f>
        <v>0</v>
      </c>
      <c r="L27" s="18">
        <f>D5</f>
        <v>0</v>
      </c>
      <c r="M27" s="23"/>
      <c r="N27" s="4"/>
      <c r="O27" s="21">
        <f t="shared" si="0"/>
        <v>0</v>
      </c>
      <c r="P27" s="8"/>
      <c r="Q27" s="8"/>
      <c r="R27" s="7"/>
      <c r="S27" s="7"/>
    </row>
    <row r="28" spans="1:19" ht="48.75" x14ac:dyDescent="0.25">
      <c r="A28" s="2" t="s">
        <v>45</v>
      </c>
      <c r="B28" s="2" t="s">
        <v>126</v>
      </c>
      <c r="C28" s="2" t="s">
        <v>103</v>
      </c>
      <c r="D28" s="2" t="s">
        <v>13</v>
      </c>
      <c r="E28" s="4"/>
      <c r="F28" s="6">
        <v>0.18</v>
      </c>
      <c r="G28" s="9" t="s">
        <v>23</v>
      </c>
      <c r="H28" s="9" t="s">
        <v>24</v>
      </c>
      <c r="I28" s="9" t="s">
        <v>25</v>
      </c>
      <c r="J28" s="9" t="s">
        <v>7</v>
      </c>
      <c r="K28" s="19"/>
      <c r="L28" s="18">
        <f>D5</f>
        <v>0</v>
      </c>
      <c r="M28" s="23"/>
      <c r="N28" s="4"/>
      <c r="O28" s="31">
        <f>F28*0.0000022*0.26417205*D6*L28/2000</f>
        <v>0</v>
      </c>
      <c r="P28" s="8" t="s">
        <v>28</v>
      </c>
      <c r="Q28" s="8"/>
      <c r="R28" s="7" t="s">
        <v>26</v>
      </c>
      <c r="S28" s="7" t="s">
        <v>27</v>
      </c>
    </row>
    <row r="29" spans="1:19" ht="45" x14ac:dyDescent="0.25">
      <c r="A29" s="2" t="s">
        <v>45</v>
      </c>
      <c r="B29" s="2" t="s">
        <v>126</v>
      </c>
      <c r="C29" s="2" t="s">
        <v>103</v>
      </c>
      <c r="D29" s="2" t="s">
        <v>13</v>
      </c>
      <c r="E29" s="4"/>
      <c r="F29" s="6">
        <f>F28*0.0000022*0.26417205</f>
        <v>1.046121318E-7</v>
      </c>
      <c r="G29" s="2" t="s">
        <v>5</v>
      </c>
      <c r="H29" s="2" t="s">
        <v>6</v>
      </c>
      <c r="I29" s="2" t="s">
        <v>1</v>
      </c>
      <c r="J29" s="2" t="s">
        <v>7</v>
      </c>
      <c r="K29" s="25">
        <f>D6</f>
        <v>0</v>
      </c>
      <c r="L29" s="18">
        <f>D5</f>
        <v>0</v>
      </c>
      <c r="M29" s="23"/>
      <c r="N29" s="4"/>
      <c r="O29" s="21">
        <f t="shared" si="0"/>
        <v>0</v>
      </c>
      <c r="P29" s="8"/>
      <c r="Q29" s="8"/>
      <c r="R29" s="7"/>
      <c r="S29" s="7"/>
    </row>
    <row r="30" spans="1:19" ht="48.75" x14ac:dyDescent="0.25">
      <c r="A30" s="2" t="s">
        <v>46</v>
      </c>
      <c r="B30" s="2" t="s">
        <v>127</v>
      </c>
      <c r="C30" s="2" t="s">
        <v>103</v>
      </c>
      <c r="D30" s="2" t="s">
        <v>13</v>
      </c>
      <c r="E30" s="4"/>
      <c r="F30" s="6">
        <v>0.94</v>
      </c>
      <c r="G30" s="9" t="s">
        <v>23</v>
      </c>
      <c r="H30" s="9" t="s">
        <v>24</v>
      </c>
      <c r="I30" s="9" t="s">
        <v>25</v>
      </c>
      <c r="J30" s="9" t="s">
        <v>7</v>
      </c>
      <c r="K30" s="19"/>
      <c r="L30" s="18">
        <f>D5</f>
        <v>0</v>
      </c>
      <c r="M30" s="23"/>
      <c r="N30" s="4"/>
      <c r="O30" s="31">
        <f>F30*0.0000022*0.26417205*D6*L30/2000</f>
        <v>0</v>
      </c>
      <c r="P30" s="8" t="s">
        <v>28</v>
      </c>
      <c r="Q30" s="8"/>
      <c r="R30" s="7" t="s">
        <v>26</v>
      </c>
      <c r="S30" s="7" t="s">
        <v>27</v>
      </c>
    </row>
    <row r="31" spans="1:19" ht="45" x14ac:dyDescent="0.25">
      <c r="A31" s="2" t="s">
        <v>46</v>
      </c>
      <c r="B31" s="2" t="s">
        <v>127</v>
      </c>
      <c r="C31" s="2" t="s">
        <v>103</v>
      </c>
      <c r="D31" s="2" t="s">
        <v>13</v>
      </c>
      <c r="E31" s="4"/>
      <c r="F31" s="6">
        <f>F30*0.0000022*0.26417205</f>
        <v>5.4630779939999996E-7</v>
      </c>
      <c r="G31" s="2" t="s">
        <v>5</v>
      </c>
      <c r="H31" s="2" t="s">
        <v>6</v>
      </c>
      <c r="I31" s="2" t="s">
        <v>1</v>
      </c>
      <c r="J31" s="2" t="s">
        <v>7</v>
      </c>
      <c r="K31" s="25">
        <f>D6</f>
        <v>0</v>
      </c>
      <c r="L31" s="18">
        <f>D5</f>
        <v>0</v>
      </c>
      <c r="M31" s="23"/>
      <c r="N31" s="4"/>
      <c r="O31" s="21">
        <f t="shared" si="0"/>
        <v>0</v>
      </c>
      <c r="P31" s="8"/>
      <c r="Q31" s="8"/>
      <c r="R31" s="7"/>
      <c r="S31" s="7"/>
    </row>
    <row r="32" spans="1:19" ht="36.75" x14ac:dyDescent="0.25">
      <c r="A32" s="2"/>
      <c r="B32" s="2" t="s">
        <v>76</v>
      </c>
      <c r="C32" s="2" t="s">
        <v>103</v>
      </c>
      <c r="D32" s="2" t="s">
        <v>13</v>
      </c>
      <c r="E32" s="4"/>
      <c r="F32" s="6">
        <v>4.0000000000000003E-5</v>
      </c>
      <c r="G32" s="2" t="s">
        <v>5</v>
      </c>
      <c r="H32" s="2" t="s">
        <v>14</v>
      </c>
      <c r="I32" s="2" t="s">
        <v>15</v>
      </c>
      <c r="J32" s="2" t="s">
        <v>16</v>
      </c>
      <c r="K32" s="20">
        <f>D6</f>
        <v>0</v>
      </c>
      <c r="L32" s="18">
        <f>D5</f>
        <v>0</v>
      </c>
      <c r="M32" s="23"/>
      <c r="N32" s="4"/>
      <c r="O32" s="21">
        <f t="shared" si="0"/>
        <v>0</v>
      </c>
      <c r="P32" s="8" t="s">
        <v>9</v>
      </c>
      <c r="Q32" s="8">
        <v>3.1</v>
      </c>
      <c r="R32" s="7" t="s">
        <v>17</v>
      </c>
      <c r="S32" s="7" t="s">
        <v>18</v>
      </c>
    </row>
    <row r="33" spans="1:19" x14ac:dyDescent="0.25">
      <c r="A33" s="16"/>
      <c r="B33" s="9" t="s">
        <v>114</v>
      </c>
      <c r="C33" s="9" t="s">
        <v>103</v>
      </c>
      <c r="D33" s="9" t="s">
        <v>13</v>
      </c>
      <c r="E33" s="29"/>
      <c r="F33" s="30">
        <f>F32</f>
        <v>4.0000000000000003E-5</v>
      </c>
      <c r="G33" s="9" t="s">
        <v>5</v>
      </c>
      <c r="H33" s="9" t="s">
        <v>14</v>
      </c>
      <c r="I33" s="9" t="s">
        <v>15</v>
      </c>
      <c r="J33" s="9" t="s">
        <v>16</v>
      </c>
      <c r="K33" s="20">
        <f>D6</f>
        <v>0</v>
      </c>
      <c r="L33" s="18">
        <f>D5</f>
        <v>0</v>
      </c>
      <c r="M33" s="23"/>
      <c r="N33" s="4"/>
      <c r="O33" s="21">
        <f t="shared" si="0"/>
        <v>0</v>
      </c>
      <c r="P33" s="34"/>
      <c r="Q33" s="34"/>
      <c r="R33" s="7" t="s">
        <v>130</v>
      </c>
      <c r="S33" s="33"/>
    </row>
    <row r="34" spans="1:19" ht="36.75" x14ac:dyDescent="0.25">
      <c r="A34" s="2" t="s">
        <v>77</v>
      </c>
      <c r="B34" s="2" t="s">
        <v>78</v>
      </c>
      <c r="C34" s="2" t="s">
        <v>138</v>
      </c>
      <c r="D34" s="2" t="s">
        <v>13</v>
      </c>
      <c r="E34" s="4" t="s">
        <v>98</v>
      </c>
      <c r="F34" s="6">
        <v>2.5000000000000001E-5</v>
      </c>
      <c r="G34" s="2" t="s">
        <v>5</v>
      </c>
      <c r="H34" s="2" t="s">
        <v>14</v>
      </c>
      <c r="I34" s="2" t="s">
        <v>15</v>
      </c>
      <c r="J34" s="2" t="s">
        <v>16</v>
      </c>
      <c r="K34" s="20">
        <f>D6</f>
        <v>0</v>
      </c>
      <c r="L34" s="18">
        <f>D5</f>
        <v>0</v>
      </c>
      <c r="M34" s="23"/>
      <c r="N34" s="4" t="s">
        <v>98</v>
      </c>
      <c r="O34" s="21">
        <f t="shared" si="0"/>
        <v>0</v>
      </c>
      <c r="P34" s="8" t="s">
        <v>19</v>
      </c>
      <c r="Q34" s="8">
        <v>3.1</v>
      </c>
      <c r="R34" s="7" t="s">
        <v>17</v>
      </c>
      <c r="S34" s="7" t="s">
        <v>18</v>
      </c>
    </row>
    <row r="35" spans="1:19" x14ac:dyDescent="0.25">
      <c r="A35" s="16"/>
      <c r="B35" s="9" t="s">
        <v>116</v>
      </c>
      <c r="C35" s="9" t="s">
        <v>115</v>
      </c>
      <c r="D35" s="9" t="s">
        <v>13</v>
      </c>
      <c r="E35" s="29" t="s">
        <v>98</v>
      </c>
      <c r="F35" s="30">
        <f>SUM(F14:F23)+F25+F33+F34</f>
        <v>1.2529100000000003E-3</v>
      </c>
      <c r="G35" s="9" t="s">
        <v>5</v>
      </c>
      <c r="H35" s="9" t="s">
        <v>14</v>
      </c>
      <c r="I35" s="9" t="s">
        <v>15</v>
      </c>
      <c r="J35" s="9" t="s">
        <v>16</v>
      </c>
      <c r="K35" s="25">
        <f>D6</f>
        <v>0</v>
      </c>
      <c r="L35" s="26">
        <f>D5</f>
        <v>0</v>
      </c>
      <c r="M35" s="23"/>
      <c r="N35" s="4" t="s">
        <v>98</v>
      </c>
      <c r="O35" s="21">
        <f t="shared" si="0"/>
        <v>0</v>
      </c>
      <c r="P35" s="32"/>
      <c r="Q35" s="32"/>
      <c r="R35" s="7" t="s">
        <v>128</v>
      </c>
      <c r="S35" s="33"/>
    </row>
    <row r="36" spans="1:19" ht="45" x14ac:dyDescent="0.25">
      <c r="A36" s="2" t="s">
        <v>3</v>
      </c>
      <c r="B36" s="2" t="s">
        <v>4</v>
      </c>
      <c r="C36" s="2" t="s">
        <v>2</v>
      </c>
      <c r="D36" s="2" t="s">
        <v>121</v>
      </c>
      <c r="E36" s="4"/>
      <c r="F36" s="6">
        <v>2.9</v>
      </c>
      <c r="G36" s="2" t="s">
        <v>5</v>
      </c>
      <c r="H36" s="2" t="s">
        <v>6</v>
      </c>
      <c r="I36" s="2" t="s">
        <v>1</v>
      </c>
      <c r="J36" s="2" t="s">
        <v>7</v>
      </c>
      <c r="K36" s="16"/>
      <c r="L36" s="18">
        <f>D5</f>
        <v>0</v>
      </c>
      <c r="M36" s="23"/>
      <c r="N36" s="4"/>
      <c r="O36" s="21">
        <f>F36*L36/2000</f>
        <v>0</v>
      </c>
      <c r="P36" s="8" t="s">
        <v>9</v>
      </c>
      <c r="Q36" s="8"/>
      <c r="R36" s="7"/>
      <c r="S36" s="7" t="s">
        <v>8</v>
      </c>
    </row>
    <row r="37" spans="1:19" ht="45" x14ac:dyDescent="0.25">
      <c r="A37" s="2" t="s">
        <v>3</v>
      </c>
      <c r="B37" s="2" t="s">
        <v>4</v>
      </c>
      <c r="C37" s="2" t="s">
        <v>2</v>
      </c>
      <c r="D37" s="2" t="s">
        <v>10</v>
      </c>
      <c r="E37" s="4"/>
      <c r="F37" s="6">
        <v>1.4</v>
      </c>
      <c r="G37" s="2" t="s">
        <v>5</v>
      </c>
      <c r="H37" s="2" t="s">
        <v>6</v>
      </c>
      <c r="I37" s="2" t="s">
        <v>1</v>
      </c>
      <c r="J37" s="2" t="s">
        <v>7</v>
      </c>
      <c r="K37" s="16"/>
      <c r="L37" s="18">
        <f>D5</f>
        <v>0</v>
      </c>
      <c r="M37" s="23"/>
      <c r="N37" s="4"/>
      <c r="O37" s="21">
        <f>F37*L37/2000</f>
        <v>0</v>
      </c>
      <c r="P37" s="8" t="s">
        <v>9</v>
      </c>
      <c r="Q37" s="8"/>
      <c r="R37" s="7"/>
      <c r="S37" s="7" t="s">
        <v>8</v>
      </c>
    </row>
    <row r="38" spans="1:19" ht="36.75" x14ac:dyDescent="0.25">
      <c r="A38" s="2"/>
      <c r="B38" s="2" t="s">
        <v>60</v>
      </c>
      <c r="C38" s="2" t="s">
        <v>59</v>
      </c>
      <c r="D38" s="2" t="s">
        <v>13</v>
      </c>
      <c r="E38" s="4"/>
      <c r="F38" s="6">
        <v>0.88</v>
      </c>
      <c r="G38" s="2" t="s">
        <v>5</v>
      </c>
      <c r="H38" s="2" t="s">
        <v>14</v>
      </c>
      <c r="I38" s="2" t="s">
        <v>15</v>
      </c>
      <c r="J38" s="2" t="s">
        <v>16</v>
      </c>
      <c r="K38" s="20">
        <f>D6</f>
        <v>0</v>
      </c>
      <c r="L38" s="18">
        <f>D5</f>
        <v>0</v>
      </c>
      <c r="M38" s="23"/>
      <c r="N38" s="4"/>
      <c r="O38" s="21">
        <f t="shared" si="0"/>
        <v>0</v>
      </c>
      <c r="P38" s="8" t="s">
        <v>9</v>
      </c>
      <c r="Q38" s="8">
        <v>3.1</v>
      </c>
      <c r="R38" s="7" t="s">
        <v>17</v>
      </c>
      <c r="S38" s="7" t="s">
        <v>18</v>
      </c>
    </row>
    <row r="39" spans="1:19" ht="48.75" x14ac:dyDescent="0.25">
      <c r="A39" s="2"/>
      <c r="B39" s="2" t="s">
        <v>60</v>
      </c>
      <c r="C39" s="2" t="s">
        <v>59</v>
      </c>
      <c r="D39" s="2" t="s">
        <v>42</v>
      </c>
      <c r="E39" s="4"/>
      <c r="F39" s="6">
        <v>0.24</v>
      </c>
      <c r="G39" s="2" t="s">
        <v>5</v>
      </c>
      <c r="H39" s="2" t="s">
        <v>14</v>
      </c>
      <c r="I39" s="2" t="s">
        <v>15</v>
      </c>
      <c r="J39" s="2" t="s">
        <v>16</v>
      </c>
      <c r="K39" s="20">
        <f>D6</f>
        <v>0</v>
      </c>
      <c r="L39" s="18">
        <f>D5</f>
        <v>0</v>
      </c>
      <c r="M39" s="23"/>
      <c r="N39" s="4"/>
      <c r="O39" s="21">
        <f t="shared" si="0"/>
        <v>0</v>
      </c>
      <c r="P39" s="8" t="s">
        <v>49</v>
      </c>
      <c r="Q39" s="8">
        <v>3.1</v>
      </c>
      <c r="R39" s="7" t="s">
        <v>61</v>
      </c>
      <c r="S39" s="7" t="s">
        <v>18</v>
      </c>
    </row>
    <row r="40" spans="1:19" ht="36.75" x14ac:dyDescent="0.25">
      <c r="A40" s="2"/>
      <c r="B40" s="2" t="s">
        <v>62</v>
      </c>
      <c r="C40" s="2" t="s">
        <v>106</v>
      </c>
      <c r="D40" s="2" t="s">
        <v>42</v>
      </c>
      <c r="E40" s="4"/>
      <c r="F40" s="6">
        <v>7.1999999999999998E-3</v>
      </c>
      <c r="G40" s="2" t="s">
        <v>5</v>
      </c>
      <c r="H40" s="2" t="s">
        <v>14</v>
      </c>
      <c r="I40" s="2" t="s">
        <v>15</v>
      </c>
      <c r="J40" s="2" t="s">
        <v>16</v>
      </c>
      <c r="K40" s="20">
        <f>D6</f>
        <v>0</v>
      </c>
      <c r="L40" s="18">
        <f>D5</f>
        <v>0</v>
      </c>
      <c r="M40" s="23"/>
      <c r="N40" s="4"/>
      <c r="O40" s="21">
        <f t="shared" si="0"/>
        <v>0</v>
      </c>
      <c r="P40" s="8" t="s">
        <v>9</v>
      </c>
      <c r="Q40" s="8">
        <v>3.1</v>
      </c>
      <c r="R40" s="7" t="s">
        <v>17</v>
      </c>
      <c r="S40" s="7" t="s">
        <v>18</v>
      </c>
    </row>
    <row r="41" spans="1:19" ht="36.75" x14ac:dyDescent="0.25">
      <c r="A41" s="2"/>
      <c r="B41" s="2" t="s">
        <v>63</v>
      </c>
      <c r="C41" s="2" t="s">
        <v>107</v>
      </c>
      <c r="D41" s="2" t="s">
        <v>42</v>
      </c>
      <c r="E41" s="4"/>
      <c r="F41" s="6">
        <v>4.3E-3</v>
      </c>
      <c r="G41" s="2" t="s">
        <v>5</v>
      </c>
      <c r="H41" s="2" t="s">
        <v>14</v>
      </c>
      <c r="I41" s="2" t="s">
        <v>15</v>
      </c>
      <c r="J41" s="2" t="s">
        <v>16</v>
      </c>
      <c r="K41" s="20">
        <f>D6</f>
        <v>0</v>
      </c>
      <c r="L41" s="18">
        <f>D5</f>
        <v>0</v>
      </c>
      <c r="M41" s="23"/>
      <c r="N41" s="4"/>
      <c r="O41" s="21">
        <f t="shared" si="0"/>
        <v>0</v>
      </c>
      <c r="P41" s="8" t="s">
        <v>9</v>
      </c>
      <c r="Q41" s="8">
        <v>3.1</v>
      </c>
      <c r="R41" s="7" t="s">
        <v>17</v>
      </c>
      <c r="S41" s="7" t="s">
        <v>18</v>
      </c>
    </row>
    <row r="42" spans="1:19" ht="36.75" x14ac:dyDescent="0.25">
      <c r="A42" s="2"/>
      <c r="B42" s="2" t="s">
        <v>64</v>
      </c>
      <c r="C42" s="2"/>
      <c r="D42" s="2" t="s">
        <v>42</v>
      </c>
      <c r="E42" s="4"/>
      <c r="F42" s="6">
        <v>1.2E-2</v>
      </c>
      <c r="G42" s="2" t="s">
        <v>5</v>
      </c>
      <c r="H42" s="2" t="s">
        <v>14</v>
      </c>
      <c r="I42" s="2" t="s">
        <v>15</v>
      </c>
      <c r="J42" s="2" t="s">
        <v>16</v>
      </c>
      <c r="K42" s="20">
        <f>D6</f>
        <v>0</v>
      </c>
      <c r="L42" s="18">
        <f>D5</f>
        <v>0</v>
      </c>
      <c r="M42" s="23"/>
      <c r="N42" s="4"/>
      <c r="O42" s="21">
        <f t="shared" si="0"/>
        <v>0</v>
      </c>
      <c r="P42" s="8" t="s">
        <v>9</v>
      </c>
      <c r="Q42" s="8">
        <v>3.1</v>
      </c>
      <c r="R42" s="7" t="s">
        <v>17</v>
      </c>
      <c r="S42" s="7" t="s">
        <v>18</v>
      </c>
    </row>
    <row r="43" spans="1:19" ht="60.75" x14ac:dyDescent="0.25">
      <c r="A43" s="2"/>
      <c r="B43" s="2" t="s">
        <v>65</v>
      </c>
      <c r="C43" s="2" t="s">
        <v>108</v>
      </c>
      <c r="D43" s="2" t="s">
        <v>42</v>
      </c>
      <c r="E43" s="4"/>
      <c r="F43" s="6">
        <v>4.13E-3</v>
      </c>
      <c r="G43" s="2" t="s">
        <v>5</v>
      </c>
      <c r="H43" s="2" t="s">
        <v>14</v>
      </c>
      <c r="I43" s="2" t="s">
        <v>15</v>
      </c>
      <c r="J43" s="2" t="s">
        <v>16</v>
      </c>
      <c r="K43" s="20">
        <f>D6</f>
        <v>0</v>
      </c>
      <c r="L43" s="18">
        <f>D5</f>
        <v>0</v>
      </c>
      <c r="M43" s="23"/>
      <c r="N43" s="4"/>
      <c r="O43" s="21">
        <f t="shared" si="0"/>
        <v>0</v>
      </c>
      <c r="P43" s="8" t="s">
        <v>28</v>
      </c>
      <c r="Q43" s="8"/>
      <c r="R43" s="7" t="s">
        <v>66</v>
      </c>
      <c r="S43" s="7" t="s">
        <v>67</v>
      </c>
    </row>
    <row r="44" spans="1:19" ht="30" x14ac:dyDescent="0.25">
      <c r="A44" s="2"/>
      <c r="B44" s="2" t="s">
        <v>69</v>
      </c>
      <c r="C44" s="2" t="s">
        <v>68</v>
      </c>
      <c r="D44" s="2" t="s">
        <v>42</v>
      </c>
      <c r="E44" s="4"/>
      <c r="F44" s="6">
        <v>1.133E-2</v>
      </c>
      <c r="G44" s="2" t="s">
        <v>5</v>
      </c>
      <c r="H44" s="2" t="s">
        <v>14</v>
      </c>
      <c r="I44" s="2" t="s">
        <v>15</v>
      </c>
      <c r="J44" s="2" t="s">
        <v>16</v>
      </c>
      <c r="K44" s="20">
        <f>D6</f>
        <v>0</v>
      </c>
      <c r="L44" s="18">
        <f>D5</f>
        <v>0</v>
      </c>
      <c r="M44" s="23"/>
      <c r="N44" s="4"/>
      <c r="O44" s="21">
        <f t="shared" si="0"/>
        <v>0</v>
      </c>
      <c r="P44" s="8" t="s">
        <v>28</v>
      </c>
      <c r="Q44" s="8"/>
      <c r="R44" s="7" t="s">
        <v>70</v>
      </c>
      <c r="S44" s="7" t="s">
        <v>71</v>
      </c>
    </row>
    <row r="45" spans="1:19" ht="60.75" x14ac:dyDescent="0.25">
      <c r="A45" s="2"/>
      <c r="B45" s="2" t="s">
        <v>72</v>
      </c>
      <c r="C45" s="2" t="s">
        <v>105</v>
      </c>
      <c r="D45" s="2" t="s">
        <v>42</v>
      </c>
      <c r="E45" s="4"/>
      <c r="F45" s="6">
        <v>3.8700000000000002E-3</v>
      </c>
      <c r="G45" s="2" t="s">
        <v>5</v>
      </c>
      <c r="H45" s="2" t="s">
        <v>14</v>
      </c>
      <c r="I45" s="2" t="s">
        <v>15</v>
      </c>
      <c r="J45" s="2" t="s">
        <v>16</v>
      </c>
      <c r="K45" s="20">
        <f>D6</f>
        <v>0</v>
      </c>
      <c r="L45" s="18">
        <f>D5</f>
        <v>0</v>
      </c>
      <c r="M45" s="23"/>
      <c r="N45" s="4"/>
      <c r="O45" s="21">
        <f t="shared" si="0"/>
        <v>0</v>
      </c>
      <c r="P45" s="8" t="s">
        <v>28</v>
      </c>
      <c r="Q45" s="8"/>
      <c r="R45" s="7" t="s">
        <v>73</v>
      </c>
      <c r="S45" s="7" t="s">
        <v>67</v>
      </c>
    </row>
    <row r="46" spans="1:19" ht="30" x14ac:dyDescent="0.25">
      <c r="A46" s="2"/>
      <c r="B46" s="2" t="s">
        <v>74</v>
      </c>
      <c r="C46" s="2" t="s">
        <v>104</v>
      </c>
      <c r="D46" s="2" t="s">
        <v>42</v>
      </c>
      <c r="E46" s="4"/>
      <c r="F46" s="6">
        <v>1.107E-2</v>
      </c>
      <c r="G46" s="2" t="s">
        <v>5</v>
      </c>
      <c r="H46" s="2" t="s">
        <v>14</v>
      </c>
      <c r="I46" s="2" t="s">
        <v>15</v>
      </c>
      <c r="J46" s="2" t="s">
        <v>16</v>
      </c>
      <c r="K46" s="20">
        <f>D6</f>
        <v>0</v>
      </c>
      <c r="L46" s="18">
        <f>D5</f>
        <v>0</v>
      </c>
      <c r="M46" s="23"/>
      <c r="N46" s="4"/>
      <c r="O46" s="21">
        <f t="shared" si="0"/>
        <v>0</v>
      </c>
      <c r="P46" s="8" t="s">
        <v>28</v>
      </c>
      <c r="Q46" s="8"/>
      <c r="R46" s="7" t="s">
        <v>75</v>
      </c>
      <c r="S46" s="7" t="s">
        <v>71</v>
      </c>
    </row>
    <row r="47" spans="1:19" ht="48.75" x14ac:dyDescent="0.25">
      <c r="A47" s="3">
        <v>2025884</v>
      </c>
      <c r="B47" s="2" t="s">
        <v>80</v>
      </c>
      <c r="C47" s="2" t="s">
        <v>79</v>
      </c>
      <c r="D47" s="2" t="s">
        <v>13</v>
      </c>
      <c r="E47" s="4"/>
      <c r="F47" s="5">
        <f>1.01*M47</f>
        <v>0</v>
      </c>
      <c r="G47" s="2" t="s">
        <v>5</v>
      </c>
      <c r="H47" s="2" t="s">
        <v>14</v>
      </c>
      <c r="I47" s="2" t="s">
        <v>15</v>
      </c>
      <c r="J47" s="2" t="s">
        <v>16</v>
      </c>
      <c r="K47" s="20">
        <f>D6</f>
        <v>0</v>
      </c>
      <c r="L47" s="18">
        <f>D5</f>
        <v>0</v>
      </c>
      <c r="M47" s="24">
        <f>D7</f>
        <v>0</v>
      </c>
      <c r="N47" s="4"/>
      <c r="O47" s="21">
        <f t="shared" si="0"/>
        <v>0</v>
      </c>
      <c r="P47" s="8" t="s">
        <v>49</v>
      </c>
      <c r="Q47" s="8">
        <v>3.1</v>
      </c>
      <c r="R47" s="7" t="s">
        <v>81</v>
      </c>
      <c r="S47" s="7" t="s">
        <v>18</v>
      </c>
    </row>
    <row r="48" spans="1:19" ht="36.75" x14ac:dyDescent="0.25">
      <c r="A48" s="2"/>
      <c r="B48" s="2" t="s">
        <v>139</v>
      </c>
      <c r="C48" s="2" t="s">
        <v>82</v>
      </c>
      <c r="D48" s="2" t="s">
        <v>13</v>
      </c>
      <c r="E48" s="4"/>
      <c r="F48" s="6">
        <v>4.0999999999999999E-4</v>
      </c>
      <c r="G48" s="2" t="s">
        <v>5</v>
      </c>
      <c r="H48" s="2" t="s">
        <v>14</v>
      </c>
      <c r="I48" s="2" t="s">
        <v>15</v>
      </c>
      <c r="J48" s="2" t="s">
        <v>16</v>
      </c>
      <c r="K48" s="20">
        <f>D6</f>
        <v>0</v>
      </c>
      <c r="L48" s="18">
        <f>D5</f>
        <v>0</v>
      </c>
      <c r="M48" s="23"/>
      <c r="N48" s="4"/>
      <c r="O48" s="21">
        <f t="shared" si="0"/>
        <v>0</v>
      </c>
      <c r="P48" s="8" t="s">
        <v>83</v>
      </c>
      <c r="Q48" s="8">
        <v>3.1</v>
      </c>
      <c r="R48" s="7" t="s">
        <v>17</v>
      </c>
      <c r="S48" s="7" t="s">
        <v>18</v>
      </c>
    </row>
    <row r="49" spans="1:19" ht="36.75" x14ac:dyDescent="0.25">
      <c r="A49" s="2"/>
      <c r="B49" s="2" t="s">
        <v>140</v>
      </c>
      <c r="C49" s="2" t="s">
        <v>141</v>
      </c>
      <c r="D49" s="2" t="s">
        <v>13</v>
      </c>
      <c r="E49" s="4"/>
      <c r="F49" s="6">
        <v>4.0000000000000001E-3</v>
      </c>
      <c r="G49" s="2" t="s">
        <v>5</v>
      </c>
      <c r="H49" s="2" t="s">
        <v>14</v>
      </c>
      <c r="I49" s="2" t="s">
        <v>15</v>
      </c>
      <c r="J49" s="2" t="s">
        <v>16</v>
      </c>
      <c r="K49" s="20">
        <f>D6</f>
        <v>0</v>
      </c>
      <c r="L49" s="18">
        <f>D5</f>
        <v>0</v>
      </c>
      <c r="M49" s="23"/>
      <c r="N49" s="4"/>
      <c r="O49" s="21">
        <f t="shared" si="0"/>
        <v>0</v>
      </c>
      <c r="P49" s="8" t="s">
        <v>9</v>
      </c>
      <c r="Q49" s="8">
        <v>3.1</v>
      </c>
      <c r="R49" s="7" t="s">
        <v>17</v>
      </c>
      <c r="S49" s="7" t="s">
        <v>18</v>
      </c>
    </row>
  </sheetData>
  <sortState ref="A9:R42">
    <sortCondition ref="C9:C42"/>
  </sortState>
  <mergeCells count="6">
    <mergeCell ref="E9:F9"/>
    <mergeCell ref="N9:O9"/>
    <mergeCell ref="A4:C4"/>
    <mergeCell ref="A5:C5"/>
    <mergeCell ref="A6:C6"/>
    <mergeCell ref="A7:C7"/>
  </mergeCells>
  <pageMargins left="0.7" right="0.7" top="0.75" bottom="0.75" header="0.3" footer="0.3"/>
  <pageSetup scale="64" fitToHeight="6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2016-02-24T20:59:55Z</cp:lastPrinted>
  <dcterms:created xsi:type="dcterms:W3CDTF">2016-02-24T17:48:01Z</dcterms:created>
  <dcterms:modified xsi:type="dcterms:W3CDTF">2018-02-13T21:28:16Z</dcterms:modified>
</cp:coreProperties>
</file>