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/>
  <mc:AlternateContent xmlns:mc="http://schemas.openxmlformats.org/markup-compatibility/2006">
    <mc:Choice Requires="x15">
      <x15ac:absPath xmlns:x15ac="http://schemas.microsoft.com/office/spreadsheetml/2010/11/ac" url="\\publicfiles\PUBFDS\DARM\eaor\documents\calc\"/>
    </mc:Choice>
  </mc:AlternateContent>
  <bookViews>
    <workbookView xWindow="0" yWindow="0" windowWidth="19200" windowHeight="13740" xr2:uid="{00000000-000D-0000-FFFF-FFFF00000000}"/>
  </bookViews>
  <sheets>
    <sheet name="index" sheetId="1" r:id="rId1"/>
  </sheets>
  <definedNames>
    <definedName name="_xlnm.Print_Area" localSheetId="0">index!$A$1:$R$37</definedName>
    <definedName name="_xlnm.Print_Titles" localSheetId="0">index!$1:$13</definedName>
  </definedNames>
  <calcPr calcId="171027"/>
</workbook>
</file>

<file path=xl/calcChain.xml><?xml version="1.0" encoding="utf-8"?>
<calcChain xmlns="http://schemas.openxmlformats.org/spreadsheetml/2006/main">
  <c r="E17" i="1" l="1"/>
  <c r="O34" i="1" l="1"/>
  <c r="O33" i="1"/>
  <c r="O32" i="1"/>
  <c r="O31" i="1"/>
  <c r="O30" i="1"/>
  <c r="O29" i="1"/>
  <c r="O26" i="1"/>
  <c r="O25" i="1"/>
  <c r="O24" i="1"/>
  <c r="O23" i="1"/>
  <c r="O22" i="1"/>
  <c r="O21" i="1"/>
  <c r="O20" i="1"/>
  <c r="O19" i="1"/>
  <c r="O18" i="1"/>
  <c r="N34" i="1"/>
  <c r="N33" i="1"/>
  <c r="N32" i="1"/>
  <c r="N31" i="1"/>
  <c r="N30" i="1"/>
  <c r="N29" i="1"/>
  <c r="N26" i="1"/>
  <c r="N25" i="1"/>
  <c r="N24" i="1"/>
  <c r="N23" i="1"/>
  <c r="N22" i="1"/>
  <c r="N21" i="1"/>
  <c r="N20" i="1"/>
  <c r="N19" i="1"/>
  <c r="N18" i="1"/>
  <c r="L34" i="1"/>
  <c r="L33" i="1"/>
  <c r="L32" i="1"/>
  <c r="L31" i="1"/>
  <c r="L30" i="1"/>
  <c r="L29" i="1"/>
  <c r="L26" i="1"/>
  <c r="L25" i="1"/>
  <c r="L24" i="1"/>
  <c r="L23" i="1"/>
  <c r="L22" i="1"/>
  <c r="L21" i="1"/>
  <c r="L20" i="1"/>
  <c r="L19" i="1"/>
  <c r="L18" i="1"/>
  <c r="K34" i="1"/>
  <c r="K33" i="1"/>
  <c r="K32" i="1"/>
  <c r="K31" i="1"/>
  <c r="K30" i="1"/>
  <c r="K29" i="1"/>
  <c r="K26" i="1"/>
  <c r="K25" i="1"/>
  <c r="K24" i="1"/>
  <c r="K23" i="1"/>
  <c r="K22" i="1"/>
  <c r="K21" i="1"/>
  <c r="K20" i="1"/>
  <c r="K19" i="1"/>
  <c r="K18" i="1"/>
  <c r="P35" i="1"/>
  <c r="M35" i="1"/>
  <c r="J28" i="1"/>
  <c r="Q28" i="1" s="1"/>
  <c r="J27" i="1"/>
  <c r="Q27" i="1" s="1"/>
  <c r="J17" i="1"/>
  <c r="Q17" i="1" s="1"/>
  <c r="J16" i="1"/>
  <c r="Q16" i="1" s="1"/>
  <c r="J15" i="1"/>
  <c r="Q15" i="1" s="1"/>
  <c r="J14" i="1"/>
  <c r="Q14" i="1" s="1"/>
  <c r="J37" i="1"/>
  <c r="Q37" i="1" s="1"/>
  <c r="J36" i="1"/>
  <c r="Q36" i="1" s="1"/>
  <c r="J35" i="1"/>
  <c r="E22" i="1"/>
  <c r="E26" i="1" s="1"/>
  <c r="Q19" i="1" l="1"/>
  <c r="Q23" i="1"/>
  <c r="Q29" i="1"/>
  <c r="Q33" i="1"/>
  <c r="Q20" i="1"/>
  <c r="Q24" i="1"/>
  <c r="Q30" i="1"/>
  <c r="Q34" i="1"/>
  <c r="Q21" i="1"/>
  <c r="Q25" i="1"/>
  <c r="E35" i="1"/>
  <c r="Q35" i="1" s="1"/>
  <c r="Q31" i="1"/>
  <c r="Q18" i="1"/>
  <c r="Q22" i="1"/>
  <c r="Q26" i="1"/>
  <c r="Q32" i="1"/>
</calcChain>
</file>

<file path=xl/sharedStrings.xml><?xml version="1.0" encoding="utf-8"?>
<sst xmlns="http://schemas.openxmlformats.org/spreadsheetml/2006/main" count="270" uniqueCount="118">
  <si>
    <t>CAS</t>
  </si>
  <si>
    <t>71-43-2</t>
  </si>
  <si>
    <t>Benzene</t>
  </si>
  <si>
    <t>UNCONTROLLED</t>
  </si>
  <si>
    <t>Lb</t>
  </si>
  <si>
    <t>Million Btus</t>
  </si>
  <si>
    <t>Heat</t>
  </si>
  <si>
    <t>Input</t>
  </si>
  <si>
    <t>Used to generate electricity for the WTP.</t>
  </si>
  <si>
    <t>Acurex Corporation, Mountain View, California.  June 28, 1991.  In: AB-2588 Emission Inventory Report for the Fresno Metropolitan Wastewater Treatment Plant.  Prepared for City of Fresno, California, Public Works Department, Wastewater Management Division.  Fresno, California.</t>
  </si>
  <si>
    <t>U</t>
  </si>
  <si>
    <t>CO2</t>
  </si>
  <si>
    <t>124-38-9</t>
  </si>
  <si>
    <t>Carbon dioxide</t>
  </si>
  <si>
    <t>1000 Horsepower-Hours</t>
  </si>
  <si>
    <t>Work</t>
  </si>
  <si>
    <t>Output</t>
  </si>
  <si>
    <t>EPA.  October 1996.  Section 3.4, Large Stationary Diesel and All Stationary Dual Fuel Engines.  In: Compilation of Air Pollutant Emission Factors, Volume 1: Stationary Point and Area Sources, Fifth Edition, AP-42.  U.S. Environmental Protection Agency, Office of Air Quality Planning and Standards.  Research Triangle Park, North Carolina.</t>
  </si>
  <si>
    <t>B</t>
  </si>
  <si>
    <t>CO</t>
  </si>
  <si>
    <t>630-08-0</t>
  </si>
  <si>
    <t>Carbon monoxide</t>
  </si>
  <si>
    <t>D</t>
  </si>
  <si>
    <t>206-44-0</t>
  </si>
  <si>
    <t>50-00-0</t>
  </si>
  <si>
    <t>Formaldehyde</t>
  </si>
  <si>
    <t>1330-20-7</t>
  </si>
  <si>
    <t>Isomers of xylene</t>
  </si>
  <si>
    <t>74-82-8</t>
  </si>
  <si>
    <t>Methane</t>
  </si>
  <si>
    <t>E</t>
  </si>
  <si>
    <t>91-20-3</t>
  </si>
  <si>
    <t>James M. Montgomery Consulting Engineers, Inc., Pasadena, California.  December 10, 1990.  In: PEEP Joint Powers Agencies for Pooled Emission Estimation Program, Final Report for Publicly Owned Treatment Works (POTWs).</t>
  </si>
  <si>
    <t>NOX</t>
  </si>
  <si>
    <t>Nitrogen oxides (NOx)</t>
  </si>
  <si>
    <t>PM, condensable</t>
  </si>
  <si>
    <t>Fuel</t>
  </si>
  <si>
    <t>To convert lb/MMBtu to lb/1,000 hp-hr, multiply by 7,000 and divide by 1,000</t>
  </si>
  <si>
    <t>EPA.  October 1996.  Section 3.4, Large Stationary Diesel and All Stationary Dual Fuel Engines.  In: Compilation of Air Pollutant Emission Factors, Volume 1: Stationary Point and Area Sources, Fifth Edition, Table 3.4-2, AP-42.  U.S. Environmental Protection Agency, Office of Air Quality Planning and Standards.  Research Triangle Park, North Carolina.</t>
  </si>
  <si>
    <t>PM, filterable</t>
  </si>
  <si>
    <t>EPA.  October, 1996.  In: Compilation of Air Pollutant Emission Factors, Volume 1: Stationary Point and Area Sources, 5th Edition, AP-42.  U.S. Environmental Protection Agency, Office of Air Quality Planning and Standards.  Research Triangle Park, North Carolina.</t>
  </si>
  <si>
    <t>PM10, filterable</t>
  </si>
  <si>
    <t>PM10-PRI</t>
  </si>
  <si>
    <t>PM10, primary</t>
  </si>
  <si>
    <t>Sum of PM10-FIL and PM-CON emission factors</t>
  </si>
  <si>
    <t>This emission factor was derived from other particulate matter emission factors.  See Notes.</t>
  </si>
  <si>
    <t>PM2.5, filterable</t>
  </si>
  <si>
    <t>PM2.5, primary</t>
  </si>
  <si>
    <t>Sum of PM25-FIL and PM-CON emission factors</t>
  </si>
  <si>
    <t>100-42-5</t>
  </si>
  <si>
    <t>Styrene</t>
  </si>
  <si>
    <t>S1= % Sulfur in fuel oil;   S2= % sulfur in natural gas.  For example if sulfur content is 1.5%, then S=1.5</t>
  </si>
  <si>
    <t>108-88-3</t>
  </si>
  <si>
    <t>Toluene</t>
  </si>
  <si>
    <t>Total non-methane organic compounds (TNMOC)</t>
  </si>
  <si>
    <t>Emissions measured as methane.</t>
  </si>
  <si>
    <t>VOC</t>
  </si>
  <si>
    <t>reported as NMTOC</t>
  </si>
  <si>
    <t>EPA.  1995.  Section 3.4, Large Stationary Diesel and All Stationary Dual Fuel Engines.  In: Compilation of Air Pollutant Emission Factors, Volume 1: Stationary Point and Area Sources, Fifth Edition, AP-42.  U.S. Environmental Protection Agency, Office of Air Quality Planning and Standards.  Research Triangle Park, North Carolina.</t>
  </si>
  <si>
    <t>Annual Air Emissions Calculations based on 22-Feb-2016 WebFIRE Emission Factors for</t>
  </si>
  <si>
    <t>Pollutant ID Code</t>
  </si>
  <si>
    <t>Reference Description</t>
  </si>
  <si>
    <t>Notes</t>
  </si>
  <si>
    <t>AP-42 Section</t>
  </si>
  <si>
    <t>Factor Quality</t>
  </si>
  <si>
    <t>EU No.:</t>
  </si>
  <si>
    <t>Pollutant</t>
  </si>
  <si>
    <t>Control Device</t>
  </si>
  <si>
    <t>Emission Factor</t>
  </si>
  <si>
    <t>Unit</t>
  </si>
  <si>
    <t>Measure</t>
  </si>
  <si>
    <t>Material</t>
  </si>
  <si>
    <t>Action</t>
  </si>
  <si>
    <t>Annual Emissions (Tons/Year)</t>
  </si>
  <si>
    <t>H151</t>
  </si>
  <si>
    <t>H095</t>
  </si>
  <si>
    <t>H132</t>
  </si>
  <si>
    <t>CPM</t>
  </si>
  <si>
    <t>PM</t>
  </si>
  <si>
    <t>PM10</t>
  </si>
  <si>
    <t>PM2.5</t>
  </si>
  <si>
    <t>PM2.5-PRI</t>
  </si>
  <si>
    <t>SO2</t>
  </si>
  <si>
    <t>H169</t>
  </si>
  <si>
    <t>NMOC</t>
  </si>
  <si>
    <t>H163</t>
  </si>
  <si>
    <t>H186</t>
  </si>
  <si>
    <t>H017</t>
  </si>
  <si>
    <t>Equivalent Carbon Dioxide</t>
  </si>
  <si>
    <t>CO2E</t>
  </si>
  <si>
    <t>Total Hazardous Air Pollutants</t>
  </si>
  <si>
    <t>HAPS</t>
  </si>
  <si>
    <t>Annual Work Output (1000  Hp-hrs) for Report Year:</t>
  </si>
  <si>
    <t>Annual Fuel Usage Rate (1000 gallons oil) for Report Year:</t>
  </si>
  <si>
    <t>SCC 20200402 - Internal Combustion Engines - Industrial - Large Bore Engine (&gt;600 hp) - Dual Fuel (Oil/Gas)</t>
  </si>
  <si>
    <r>
      <t>Annual Fuel Usge Rate (mmFt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Natural Gas) for Report Year:</t>
    </r>
  </si>
  <si>
    <t xml:space="preserve">Average % Sulfur (in fuel oil) for Report Year: </t>
  </si>
  <si>
    <t xml:space="preserve">Average % Sulfur (in Natural Gas) for Report Year: </t>
  </si>
  <si>
    <t>Average Heat Content (mmBtu/1000 gal fuel oil) for Report Year:</t>
  </si>
  <si>
    <t>Annual Work Output (1000 Hp-hours)</t>
  </si>
  <si>
    <r>
      <t>Average Heat Content (mmBtu/mmFt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Nat. Gas) for Report Year:</t>
    </r>
  </si>
  <si>
    <t>Annual Average % Sulfur (in Natural Gas)</t>
  </si>
  <si>
    <t>Annual Fuel Usage Rate (1000 gallons oil)</t>
  </si>
  <si>
    <t>Annual Average % Sulfur (in fuel oil)</t>
  </si>
  <si>
    <t xml:space="preserve">Annual Average Heat Content (mmBtu/1000 gal fuel oil) </t>
  </si>
  <si>
    <t>Fluoranthene (PAH)</t>
  </si>
  <si>
    <t>Naphthalene (PAH)</t>
  </si>
  <si>
    <t>Sum of individual Polycyclic Aromatic Hydrocarbons (PAH). PAH are a subset of POM.</t>
  </si>
  <si>
    <t>Total Polycyclic Organic Matter (POM)</t>
  </si>
  <si>
    <r>
      <t>Annual Fuel Usge Rate (mmFt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Natural Gas) </t>
    </r>
  </si>
  <si>
    <r>
      <t>Annual Average Heat Content (mmBtu/mmFt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Nat. Gas)</t>
    </r>
  </si>
  <si>
    <t xml:space="preserve">Global Warming Potential (GWP) of methane is 28-36. CO2E factor of 32 used.  </t>
  </si>
  <si>
    <t>Sum of indiviudal HAPs.</t>
  </si>
  <si>
    <t>CH4</t>
  </si>
  <si>
    <t xml:space="preserve">Sulfur oxides </t>
  </si>
  <si>
    <t xml:space="preserve">Volatile organic compounds </t>
  </si>
  <si>
    <t xml:space="preserve">Total organic compounds </t>
  </si>
  <si>
    <t>TOC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</si>
</sst>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8">
    <xf numFmtId="0" fontId="0" fillId="0" borderId="0" xfId="0"/>
    <xf numFmtId="0" fontId="16" fillId="0" borderId="0" xfId="0" applyFont="1"/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 wrapText="1"/>
    </xf>
    <xf numFmtId="11" fontId="0" fillId="0" borderId="10" xfId="0" applyNumberFormat="1" applyBorder="1" applyAlignment="1">
      <alignment wrapText="1"/>
    </xf>
    <xf numFmtId="0" fontId="18" fillId="0" borderId="10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textRotation="90" wrapText="1"/>
    </xf>
    <xf numFmtId="0" fontId="16" fillId="0" borderId="10" xfId="0" applyFont="1" applyBorder="1" applyAlignment="1">
      <alignment horizontal="center" wrapText="1"/>
    </xf>
    <xf numFmtId="49" fontId="0" fillId="0" borderId="11" xfId="0" applyNumberFormat="1" applyBorder="1" applyAlignment="1">
      <alignment horizontal="left"/>
    </xf>
    <xf numFmtId="0" fontId="0" fillId="33" borderId="10" xfId="0" applyFill="1" applyBorder="1" applyAlignment="1">
      <alignment wrapText="1"/>
    </xf>
    <xf numFmtId="0" fontId="0" fillId="36" borderId="11" xfId="0" applyFill="1" applyBorder="1" applyAlignment="1">
      <alignment horizontal="left"/>
    </xf>
    <xf numFmtId="0" fontId="0" fillId="34" borderId="11" xfId="0" applyFill="1" applyBorder="1" applyAlignment="1">
      <alignment horizontal="left"/>
    </xf>
    <xf numFmtId="0" fontId="0" fillId="37" borderId="11" xfId="0" applyFill="1" applyBorder="1" applyAlignment="1">
      <alignment horizontal="left"/>
    </xf>
    <xf numFmtId="0" fontId="0" fillId="40" borderId="11" xfId="0" applyFill="1" applyBorder="1" applyAlignment="1">
      <alignment horizontal="left"/>
    </xf>
    <xf numFmtId="0" fontId="0" fillId="35" borderId="11" xfId="0" applyFill="1" applyBorder="1" applyAlignment="1">
      <alignment horizontal="left"/>
    </xf>
    <xf numFmtId="0" fontId="0" fillId="38" borderId="11" xfId="0" applyFill="1" applyBorder="1" applyAlignment="1">
      <alignment horizontal="left"/>
    </xf>
    <xf numFmtId="0" fontId="0" fillId="39" borderId="11" xfId="0" applyFill="1" applyBorder="1" applyAlignment="1">
      <alignment horizontal="left"/>
    </xf>
    <xf numFmtId="0" fontId="0" fillId="36" borderId="10" xfId="0" applyFill="1" applyBorder="1" applyAlignment="1">
      <alignment wrapText="1"/>
    </xf>
    <xf numFmtId="164" fontId="0" fillId="0" borderId="10" xfId="0" applyNumberFormat="1" applyBorder="1" applyAlignment="1">
      <alignment wrapText="1"/>
    </xf>
    <xf numFmtId="0" fontId="0" fillId="40" borderId="10" xfId="0" applyFill="1" applyBorder="1" applyAlignment="1">
      <alignment wrapText="1"/>
    </xf>
    <xf numFmtId="0" fontId="0" fillId="39" borderId="10" xfId="0" applyFill="1" applyBorder="1" applyAlignment="1">
      <alignment wrapText="1"/>
    </xf>
    <xf numFmtId="0" fontId="0" fillId="34" borderId="10" xfId="0" applyFill="1" applyBorder="1" applyAlignment="1">
      <alignment wrapText="1"/>
    </xf>
    <xf numFmtId="0" fontId="0" fillId="37" borderId="10" xfId="0" applyFill="1" applyBorder="1" applyAlignment="1">
      <alignment wrapText="1"/>
    </xf>
    <xf numFmtId="0" fontId="0" fillId="35" borderId="10" xfId="0" applyFill="1" applyBorder="1" applyAlignment="1">
      <alignment wrapText="1"/>
    </xf>
    <xf numFmtId="0" fontId="0" fillId="38" borderId="10" xfId="0" applyFill="1" applyBorder="1" applyAlignment="1">
      <alignment wrapText="1"/>
    </xf>
    <xf numFmtId="0" fontId="0" fillId="33" borderId="10" xfId="0" applyFill="1" applyBorder="1" applyAlignment="1">
      <alignment horizontal="center" wrapText="1"/>
    </xf>
    <xf numFmtId="0" fontId="16" fillId="33" borderId="10" xfId="0" applyFont="1" applyFill="1" applyBorder="1" applyAlignment="1">
      <alignment wrapText="1"/>
    </xf>
    <xf numFmtId="11" fontId="16" fillId="0" borderId="10" xfId="0" applyNumberFormat="1" applyFont="1" applyBorder="1" applyAlignment="1">
      <alignment wrapText="1"/>
    </xf>
    <xf numFmtId="0" fontId="16" fillId="36" borderId="10" xfId="0" applyFont="1" applyFill="1" applyBorder="1" applyAlignment="1">
      <alignment wrapText="1"/>
    </xf>
    <xf numFmtId="164" fontId="16" fillId="0" borderId="10" xfId="0" applyNumberFormat="1" applyFont="1" applyBorder="1" applyAlignment="1">
      <alignment wrapText="1"/>
    </xf>
    <xf numFmtId="0" fontId="18" fillId="33" borderId="10" xfId="0" applyFont="1" applyFill="1" applyBorder="1" applyAlignment="1">
      <alignment wrapText="1"/>
    </xf>
    <xf numFmtId="0" fontId="16" fillId="34" borderId="10" xfId="0" applyFont="1" applyFill="1" applyBorder="1" applyAlignment="1">
      <alignment wrapText="1"/>
    </xf>
    <xf numFmtId="0" fontId="16" fillId="37" borderId="10" xfId="0" applyFont="1" applyFill="1" applyBorder="1" applyAlignment="1">
      <alignment wrapText="1"/>
    </xf>
    <xf numFmtId="0" fontId="16" fillId="35" borderId="10" xfId="0" applyFont="1" applyFill="1" applyBorder="1" applyAlignment="1">
      <alignment wrapText="1"/>
    </xf>
    <xf numFmtId="0" fontId="16" fillId="38" borderId="10" xfId="0" applyFont="1" applyFill="1" applyBorder="1" applyAlignment="1">
      <alignment wrapText="1"/>
    </xf>
    <xf numFmtId="0" fontId="16" fillId="0" borderId="0" xfId="0" applyFont="1" applyAlignment="1">
      <alignment horizontal="right"/>
    </xf>
    <xf numFmtId="0" fontId="16" fillId="0" borderId="12" xfId="0" applyFont="1" applyBorder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7"/>
  <sheetViews>
    <sheetView tabSelected="1" workbookViewId="0">
      <pane xSplit="4" ySplit="13" topLeftCell="E14" activePane="bottomRight" state="frozen"/>
      <selection pane="topRight" activeCell="E1" sqref="E1"/>
      <selection pane="bottomLeft" activeCell="A11" sqref="A11"/>
      <selection pane="bottomRight"/>
    </sheetView>
  </sheetViews>
  <sheetFormatPr defaultRowHeight="15" x14ac:dyDescent="0.25"/>
  <cols>
    <col min="1" max="1" width="11.28515625" customWidth="1"/>
    <col min="2" max="2" width="35.28515625" customWidth="1"/>
    <col min="3" max="3" width="11.7109375" customWidth="1"/>
    <col min="4" max="4" width="15.42578125" customWidth="1"/>
    <col min="6" max="6" width="5.7109375" customWidth="1"/>
    <col min="7" max="7" width="22.28515625" customWidth="1"/>
    <col min="8" max="8" width="10.42578125" customWidth="1"/>
    <col min="11" max="11" width="10.85546875" customWidth="1"/>
    <col min="17" max="17" width="16.140625" customWidth="1"/>
    <col min="18" max="18" width="3.7109375" customWidth="1"/>
    <col min="20" max="20" width="33.140625" customWidth="1"/>
    <col min="21" max="21" width="66.28515625" customWidth="1"/>
  </cols>
  <sheetData>
    <row r="1" spans="1:21" x14ac:dyDescent="0.25">
      <c r="A1" s="1" t="s">
        <v>59</v>
      </c>
    </row>
    <row r="2" spans="1:21" x14ac:dyDescent="0.25">
      <c r="A2" s="1" t="s">
        <v>94</v>
      </c>
    </row>
    <row r="3" spans="1:21" ht="15.75" thickBot="1" x14ac:dyDescent="0.3"/>
    <row r="4" spans="1:21" ht="16.5" thickTop="1" thickBot="1" x14ac:dyDescent="0.3">
      <c r="A4" s="36" t="s">
        <v>65</v>
      </c>
      <c r="B4" s="36"/>
      <c r="C4" s="36"/>
      <c r="D4" s="9"/>
    </row>
    <row r="5" spans="1:21" ht="16.5" thickTop="1" thickBot="1" x14ac:dyDescent="0.3">
      <c r="A5" s="36" t="s">
        <v>92</v>
      </c>
      <c r="B5" s="36"/>
      <c r="C5" s="36"/>
      <c r="D5" s="11"/>
    </row>
    <row r="6" spans="1:21" ht="18.75" thickTop="1" thickBot="1" x14ac:dyDescent="0.3">
      <c r="A6" s="36" t="s">
        <v>95</v>
      </c>
      <c r="B6" s="36"/>
      <c r="C6" s="36"/>
      <c r="D6" s="12"/>
    </row>
    <row r="7" spans="1:21" ht="18.75" thickTop="1" thickBot="1" x14ac:dyDescent="0.3">
      <c r="A7" s="36" t="s">
        <v>100</v>
      </c>
      <c r="B7" s="36"/>
      <c r="C7" s="37"/>
      <c r="D7" s="13"/>
    </row>
    <row r="8" spans="1:21" ht="16.5" thickTop="1" thickBot="1" x14ac:dyDescent="0.3">
      <c r="A8" s="36" t="s">
        <v>97</v>
      </c>
      <c r="B8" s="36"/>
      <c r="C8" s="36"/>
      <c r="D8" s="14"/>
    </row>
    <row r="9" spans="1:21" ht="16.5" thickTop="1" thickBot="1" x14ac:dyDescent="0.3">
      <c r="A9" s="36" t="s">
        <v>93</v>
      </c>
      <c r="B9" s="36"/>
      <c r="C9" s="36"/>
      <c r="D9" s="15"/>
    </row>
    <row r="10" spans="1:21" ht="16.5" thickTop="1" thickBot="1" x14ac:dyDescent="0.3">
      <c r="A10" s="36" t="s">
        <v>98</v>
      </c>
      <c r="B10" s="36"/>
      <c r="C10" s="37"/>
      <c r="D10" s="16"/>
    </row>
    <row r="11" spans="1:21" ht="16.5" thickTop="1" thickBot="1" x14ac:dyDescent="0.3">
      <c r="A11" s="36" t="s">
        <v>96</v>
      </c>
      <c r="B11" s="36"/>
      <c r="C11" s="36"/>
      <c r="D11" s="17"/>
    </row>
    <row r="12" spans="1:21" ht="15.75" thickTop="1" x14ac:dyDescent="0.25"/>
    <row r="13" spans="1:21" ht="107.25" customHeight="1" x14ac:dyDescent="0.25">
      <c r="A13" s="6" t="s">
        <v>0</v>
      </c>
      <c r="B13" s="6" t="s">
        <v>66</v>
      </c>
      <c r="C13" s="6" t="s">
        <v>60</v>
      </c>
      <c r="D13" s="6" t="s">
        <v>67</v>
      </c>
      <c r="E13" s="6" t="s">
        <v>68</v>
      </c>
      <c r="F13" s="6" t="s">
        <v>69</v>
      </c>
      <c r="G13" s="6" t="s">
        <v>70</v>
      </c>
      <c r="H13" s="6" t="s">
        <v>71</v>
      </c>
      <c r="I13" s="6" t="s">
        <v>72</v>
      </c>
      <c r="J13" s="8" t="s">
        <v>99</v>
      </c>
      <c r="K13" s="8" t="s">
        <v>109</v>
      </c>
      <c r="L13" s="8" t="s">
        <v>110</v>
      </c>
      <c r="M13" s="8" t="s">
        <v>101</v>
      </c>
      <c r="N13" s="8" t="s">
        <v>102</v>
      </c>
      <c r="O13" s="8" t="s">
        <v>104</v>
      </c>
      <c r="P13" s="8" t="s">
        <v>103</v>
      </c>
      <c r="Q13" s="8" t="s">
        <v>73</v>
      </c>
      <c r="R13" s="7" t="s">
        <v>64</v>
      </c>
      <c r="S13" s="8" t="s">
        <v>63</v>
      </c>
      <c r="T13" s="6" t="s">
        <v>62</v>
      </c>
      <c r="U13" s="6" t="s">
        <v>61</v>
      </c>
    </row>
    <row r="14" spans="1:21" ht="60.75" x14ac:dyDescent="0.25">
      <c r="A14" s="2" t="s">
        <v>20</v>
      </c>
      <c r="B14" s="2" t="s">
        <v>21</v>
      </c>
      <c r="C14" s="2" t="s">
        <v>19</v>
      </c>
      <c r="D14" s="2" t="s">
        <v>3</v>
      </c>
      <c r="E14" s="4">
        <v>7.5</v>
      </c>
      <c r="F14" s="2" t="s">
        <v>4</v>
      </c>
      <c r="G14" s="2" t="s">
        <v>14</v>
      </c>
      <c r="H14" s="2" t="s">
        <v>15</v>
      </c>
      <c r="I14" s="2" t="s">
        <v>16</v>
      </c>
      <c r="J14" s="18">
        <f>D5</f>
        <v>0</v>
      </c>
      <c r="K14" s="10"/>
      <c r="L14" s="10"/>
      <c r="M14" s="10"/>
      <c r="N14" s="10"/>
      <c r="O14" s="10"/>
      <c r="P14" s="10"/>
      <c r="Q14" s="19">
        <f>E14*J14/2000</f>
        <v>0</v>
      </c>
      <c r="R14" s="3" t="s">
        <v>22</v>
      </c>
      <c r="S14" s="3">
        <v>3.4</v>
      </c>
      <c r="T14" s="5"/>
      <c r="U14" s="5" t="s">
        <v>17</v>
      </c>
    </row>
    <row r="15" spans="1:21" ht="60.75" x14ac:dyDescent="0.25">
      <c r="A15" s="2" t="s">
        <v>12</v>
      </c>
      <c r="B15" s="2" t="s">
        <v>13</v>
      </c>
      <c r="C15" s="2" t="s">
        <v>11</v>
      </c>
      <c r="D15" s="2" t="s">
        <v>3</v>
      </c>
      <c r="E15" s="4">
        <v>772</v>
      </c>
      <c r="F15" s="2" t="s">
        <v>4</v>
      </c>
      <c r="G15" s="2" t="s">
        <v>14</v>
      </c>
      <c r="H15" s="2" t="s">
        <v>15</v>
      </c>
      <c r="I15" s="2" t="s">
        <v>16</v>
      </c>
      <c r="J15" s="18">
        <f>D5</f>
        <v>0</v>
      </c>
      <c r="K15" s="10"/>
      <c r="L15" s="10"/>
      <c r="M15" s="10"/>
      <c r="N15" s="10"/>
      <c r="O15" s="10"/>
      <c r="P15" s="10"/>
      <c r="Q15" s="19">
        <f t="shared" ref="Q15:Q17" si="0">E15*J15/2000</f>
        <v>0</v>
      </c>
      <c r="R15" s="3" t="s">
        <v>18</v>
      </c>
      <c r="S15" s="3">
        <v>3.4</v>
      </c>
      <c r="T15" s="5"/>
      <c r="U15" s="5" t="s">
        <v>17</v>
      </c>
    </row>
    <row r="16" spans="1:21" ht="60.75" x14ac:dyDescent="0.25">
      <c r="A16" s="2" t="s">
        <v>28</v>
      </c>
      <c r="B16" s="2" t="s">
        <v>29</v>
      </c>
      <c r="C16" s="2" t="s">
        <v>113</v>
      </c>
      <c r="D16" s="2" t="s">
        <v>3</v>
      </c>
      <c r="E16" s="4">
        <v>3.97</v>
      </c>
      <c r="F16" s="2" t="s">
        <v>4</v>
      </c>
      <c r="G16" s="2" t="s">
        <v>14</v>
      </c>
      <c r="H16" s="2" t="s">
        <v>15</v>
      </c>
      <c r="I16" s="2" t="s">
        <v>16</v>
      </c>
      <c r="J16" s="18">
        <f>D5</f>
        <v>0</v>
      </c>
      <c r="K16" s="10"/>
      <c r="L16" s="10"/>
      <c r="M16" s="10"/>
      <c r="N16" s="10"/>
      <c r="O16" s="10"/>
      <c r="P16" s="10"/>
      <c r="Q16" s="19">
        <f t="shared" si="0"/>
        <v>0</v>
      </c>
      <c r="R16" s="3" t="s">
        <v>30</v>
      </c>
      <c r="S16" s="3">
        <v>3.4</v>
      </c>
      <c r="T16" s="5"/>
      <c r="U16" s="5" t="s">
        <v>17</v>
      </c>
    </row>
    <row r="17" spans="1:21" ht="36.75" x14ac:dyDescent="0.25">
      <c r="A17" s="27"/>
      <c r="B17" s="6" t="s">
        <v>88</v>
      </c>
      <c r="C17" s="6" t="s">
        <v>89</v>
      </c>
      <c r="D17" s="6" t="s">
        <v>3</v>
      </c>
      <c r="E17" s="28">
        <f>E15+(25*E16)</f>
        <v>871.25</v>
      </c>
      <c r="F17" s="6" t="s">
        <v>4</v>
      </c>
      <c r="G17" s="6" t="s">
        <v>14</v>
      </c>
      <c r="H17" s="6" t="s">
        <v>15</v>
      </c>
      <c r="I17" s="6" t="s">
        <v>16</v>
      </c>
      <c r="J17" s="29">
        <f>D5</f>
        <v>0</v>
      </c>
      <c r="K17" s="27"/>
      <c r="L17" s="27"/>
      <c r="M17" s="27"/>
      <c r="N17" s="27"/>
      <c r="O17" s="27"/>
      <c r="P17" s="27"/>
      <c r="Q17" s="30">
        <f t="shared" si="0"/>
        <v>0</v>
      </c>
      <c r="R17" s="26"/>
      <c r="S17" s="26"/>
      <c r="T17" s="5" t="s">
        <v>111</v>
      </c>
      <c r="U17" s="5"/>
    </row>
    <row r="18" spans="1:21" ht="48.75" x14ac:dyDescent="0.25">
      <c r="A18" s="2" t="s">
        <v>1</v>
      </c>
      <c r="B18" s="2" t="s">
        <v>2</v>
      </c>
      <c r="C18" s="2" t="s">
        <v>87</v>
      </c>
      <c r="D18" s="2" t="s">
        <v>3</v>
      </c>
      <c r="E18" s="4">
        <v>4.45E-3</v>
      </c>
      <c r="F18" s="2" t="s">
        <v>4</v>
      </c>
      <c r="G18" s="2" t="s">
        <v>5</v>
      </c>
      <c r="H18" s="2" t="s">
        <v>6</v>
      </c>
      <c r="I18" s="2" t="s">
        <v>7</v>
      </c>
      <c r="J18" s="10"/>
      <c r="K18" s="22">
        <f>D6</f>
        <v>0</v>
      </c>
      <c r="L18" s="23">
        <f>D7</f>
        <v>0</v>
      </c>
      <c r="M18" s="10"/>
      <c r="N18" s="24">
        <f>D9</f>
        <v>0</v>
      </c>
      <c r="O18" s="25">
        <f>D10</f>
        <v>0</v>
      </c>
      <c r="P18" s="10"/>
      <c r="Q18" s="19">
        <f>E18*((K18*L18)+(N18*O18))/2000</f>
        <v>0</v>
      </c>
      <c r="R18" s="3" t="s">
        <v>10</v>
      </c>
      <c r="S18" s="3"/>
      <c r="T18" s="5" t="s">
        <v>8</v>
      </c>
      <c r="U18" s="5" t="s">
        <v>9</v>
      </c>
    </row>
    <row r="19" spans="1:21" ht="48.75" x14ac:dyDescent="0.25">
      <c r="A19" s="2" t="s">
        <v>24</v>
      </c>
      <c r="B19" s="2" t="s">
        <v>25</v>
      </c>
      <c r="C19" s="2" t="s">
        <v>75</v>
      </c>
      <c r="D19" s="2" t="s">
        <v>3</v>
      </c>
      <c r="E19" s="4">
        <v>5.4000000000000003E-3</v>
      </c>
      <c r="F19" s="2" t="s">
        <v>4</v>
      </c>
      <c r="G19" s="2" t="s">
        <v>5</v>
      </c>
      <c r="H19" s="2" t="s">
        <v>6</v>
      </c>
      <c r="I19" s="2" t="s">
        <v>7</v>
      </c>
      <c r="J19" s="10"/>
      <c r="K19" s="22">
        <f>D6</f>
        <v>0</v>
      </c>
      <c r="L19" s="23">
        <f>D7</f>
        <v>0</v>
      </c>
      <c r="M19" s="10"/>
      <c r="N19" s="24">
        <f>D9</f>
        <v>0</v>
      </c>
      <c r="O19" s="25">
        <f>D10</f>
        <v>0</v>
      </c>
      <c r="P19" s="10"/>
      <c r="Q19" s="19">
        <f t="shared" ref="Q19:Q26" si="1">E19*((K19*L19)+(N19*O19))/2000</f>
        <v>0</v>
      </c>
      <c r="R19" s="3" t="s">
        <v>10</v>
      </c>
      <c r="S19" s="3"/>
      <c r="T19" s="5" t="s">
        <v>8</v>
      </c>
      <c r="U19" s="5" t="s">
        <v>9</v>
      </c>
    </row>
    <row r="20" spans="1:21" ht="36.75" x14ac:dyDescent="0.25">
      <c r="A20" s="2" t="s">
        <v>31</v>
      </c>
      <c r="B20" s="2" t="s">
        <v>106</v>
      </c>
      <c r="C20" s="2" t="s">
        <v>76</v>
      </c>
      <c r="D20" s="2" t="s">
        <v>3</v>
      </c>
      <c r="E20" s="4">
        <v>1.4E-3</v>
      </c>
      <c r="F20" s="2" t="s">
        <v>4</v>
      </c>
      <c r="G20" s="2" t="s">
        <v>5</v>
      </c>
      <c r="H20" s="2" t="s">
        <v>6</v>
      </c>
      <c r="I20" s="2" t="s">
        <v>7</v>
      </c>
      <c r="J20" s="10"/>
      <c r="K20" s="22">
        <f>D6</f>
        <v>0</v>
      </c>
      <c r="L20" s="23">
        <f>D7</f>
        <v>0</v>
      </c>
      <c r="M20" s="10"/>
      <c r="N20" s="24">
        <f>D9</f>
        <v>0</v>
      </c>
      <c r="O20" s="25">
        <f>D10</f>
        <v>0</v>
      </c>
      <c r="P20" s="10"/>
      <c r="Q20" s="19">
        <f t="shared" si="1"/>
        <v>0</v>
      </c>
      <c r="R20" s="3" t="s">
        <v>10</v>
      </c>
      <c r="S20" s="3"/>
      <c r="T20" s="5" t="s">
        <v>8</v>
      </c>
      <c r="U20" s="5" t="s">
        <v>32</v>
      </c>
    </row>
    <row r="21" spans="1:21" ht="48.75" x14ac:dyDescent="0.25">
      <c r="A21" s="2" t="s">
        <v>23</v>
      </c>
      <c r="B21" s="2" t="s">
        <v>105</v>
      </c>
      <c r="C21" s="2" t="s">
        <v>74</v>
      </c>
      <c r="D21" s="2" t="s">
        <v>3</v>
      </c>
      <c r="E21" s="4">
        <v>3.7299999999999999E-5</v>
      </c>
      <c r="F21" s="2" t="s">
        <v>4</v>
      </c>
      <c r="G21" s="2" t="s">
        <v>5</v>
      </c>
      <c r="H21" s="2" t="s">
        <v>6</v>
      </c>
      <c r="I21" s="2" t="s">
        <v>7</v>
      </c>
      <c r="J21" s="10"/>
      <c r="K21" s="22">
        <f>D6</f>
        <v>0</v>
      </c>
      <c r="L21" s="23">
        <f>D7</f>
        <v>0</v>
      </c>
      <c r="M21" s="10"/>
      <c r="N21" s="24">
        <f>D9</f>
        <v>0</v>
      </c>
      <c r="O21" s="25">
        <f>D10</f>
        <v>0</v>
      </c>
      <c r="P21" s="10"/>
      <c r="Q21" s="19">
        <f t="shared" si="1"/>
        <v>0</v>
      </c>
      <c r="R21" s="3" t="s">
        <v>10</v>
      </c>
      <c r="S21" s="3"/>
      <c r="T21" s="5" t="s">
        <v>8</v>
      </c>
      <c r="U21" s="5" t="s">
        <v>9</v>
      </c>
    </row>
    <row r="22" spans="1:21" ht="36.75" x14ac:dyDescent="0.25">
      <c r="A22" s="10"/>
      <c r="B22" s="6" t="s">
        <v>108</v>
      </c>
      <c r="C22" s="2" t="s">
        <v>74</v>
      </c>
      <c r="D22" s="2" t="s">
        <v>3</v>
      </c>
      <c r="E22" s="4">
        <f>E20+E21</f>
        <v>1.4373000000000001E-3</v>
      </c>
      <c r="F22" s="2" t="s">
        <v>4</v>
      </c>
      <c r="G22" s="2" t="s">
        <v>5</v>
      </c>
      <c r="H22" s="2" t="s">
        <v>6</v>
      </c>
      <c r="I22" s="2" t="s">
        <v>7</v>
      </c>
      <c r="J22" s="10"/>
      <c r="K22" s="22">
        <f>D6</f>
        <v>0</v>
      </c>
      <c r="L22" s="23">
        <f>D7</f>
        <v>0</v>
      </c>
      <c r="M22" s="10"/>
      <c r="N22" s="24">
        <f>D9</f>
        <v>0</v>
      </c>
      <c r="O22" s="25">
        <f>D10</f>
        <v>0</v>
      </c>
      <c r="P22" s="10"/>
      <c r="Q22" s="30">
        <f>E22*((K22*L22)+(N22*O22))/2000</f>
        <v>0</v>
      </c>
      <c r="R22" s="3"/>
      <c r="S22" s="3"/>
      <c r="T22" s="5" t="s">
        <v>107</v>
      </c>
      <c r="U22" s="5"/>
    </row>
    <row r="23" spans="1:21" ht="48.75" x14ac:dyDescent="0.25">
      <c r="A23" s="2" t="s">
        <v>49</v>
      </c>
      <c r="B23" s="2" t="s">
        <v>50</v>
      </c>
      <c r="C23" s="2" t="s">
        <v>85</v>
      </c>
      <c r="D23" s="2" t="s">
        <v>3</v>
      </c>
      <c r="E23" s="4">
        <v>9.3100000000000006E-6</v>
      </c>
      <c r="F23" s="2" t="s">
        <v>4</v>
      </c>
      <c r="G23" s="2" t="s">
        <v>5</v>
      </c>
      <c r="H23" s="2" t="s">
        <v>6</v>
      </c>
      <c r="I23" s="2" t="s">
        <v>7</v>
      </c>
      <c r="J23" s="10"/>
      <c r="K23" s="22">
        <f>D6</f>
        <v>0</v>
      </c>
      <c r="L23" s="23">
        <f>D7</f>
        <v>0</v>
      </c>
      <c r="M23" s="10"/>
      <c r="N23" s="24">
        <f>D9</f>
        <v>0</v>
      </c>
      <c r="O23" s="25">
        <f>D10</f>
        <v>0</v>
      </c>
      <c r="P23" s="10"/>
      <c r="Q23" s="19">
        <f t="shared" si="1"/>
        <v>0</v>
      </c>
      <c r="R23" s="3" t="s">
        <v>10</v>
      </c>
      <c r="S23" s="3"/>
      <c r="T23" s="5" t="s">
        <v>8</v>
      </c>
      <c r="U23" s="5" t="s">
        <v>9</v>
      </c>
    </row>
    <row r="24" spans="1:21" ht="48.75" x14ac:dyDescent="0.25">
      <c r="A24" s="2" t="s">
        <v>52</v>
      </c>
      <c r="B24" s="2" t="s">
        <v>53</v>
      </c>
      <c r="C24" s="2" t="s">
        <v>83</v>
      </c>
      <c r="D24" s="2" t="s">
        <v>3</v>
      </c>
      <c r="E24" s="4">
        <v>5.2300000000000003E-3</v>
      </c>
      <c r="F24" s="2" t="s">
        <v>4</v>
      </c>
      <c r="G24" s="2" t="s">
        <v>5</v>
      </c>
      <c r="H24" s="2" t="s">
        <v>6</v>
      </c>
      <c r="I24" s="2" t="s">
        <v>7</v>
      </c>
      <c r="J24" s="10"/>
      <c r="K24" s="22">
        <f>D6</f>
        <v>0</v>
      </c>
      <c r="L24" s="23">
        <f>D7</f>
        <v>0</v>
      </c>
      <c r="M24" s="10"/>
      <c r="N24" s="24">
        <f>D9</f>
        <v>0</v>
      </c>
      <c r="O24" s="25">
        <f>D10</f>
        <v>0</v>
      </c>
      <c r="P24" s="10"/>
      <c r="Q24" s="19">
        <f t="shared" si="1"/>
        <v>0</v>
      </c>
      <c r="R24" s="3" t="s">
        <v>10</v>
      </c>
      <c r="S24" s="3"/>
      <c r="T24" s="5" t="s">
        <v>8</v>
      </c>
      <c r="U24" s="5" t="s">
        <v>9</v>
      </c>
    </row>
    <row r="25" spans="1:21" ht="48.75" x14ac:dyDescent="0.25">
      <c r="A25" s="2" t="s">
        <v>26</v>
      </c>
      <c r="B25" s="2" t="s">
        <v>27</v>
      </c>
      <c r="C25" s="2" t="s">
        <v>86</v>
      </c>
      <c r="D25" s="2" t="s">
        <v>3</v>
      </c>
      <c r="E25" s="4">
        <v>1.2999999999999999E-3</v>
      </c>
      <c r="F25" s="2" t="s">
        <v>4</v>
      </c>
      <c r="G25" s="2" t="s">
        <v>5</v>
      </c>
      <c r="H25" s="2" t="s">
        <v>6</v>
      </c>
      <c r="I25" s="2" t="s">
        <v>7</v>
      </c>
      <c r="J25" s="10"/>
      <c r="K25" s="22">
        <f>D6</f>
        <v>0</v>
      </c>
      <c r="L25" s="23">
        <f>D7</f>
        <v>0</v>
      </c>
      <c r="M25" s="10"/>
      <c r="N25" s="24">
        <f>D9</f>
        <v>0</v>
      </c>
      <c r="O25" s="25">
        <f>D10</f>
        <v>0</v>
      </c>
      <c r="P25" s="10"/>
      <c r="Q25" s="19">
        <f t="shared" si="1"/>
        <v>0</v>
      </c>
      <c r="R25" s="3" t="s">
        <v>10</v>
      </c>
      <c r="S25" s="3"/>
      <c r="T25" s="5" t="s">
        <v>8</v>
      </c>
      <c r="U25" s="5" t="s">
        <v>9</v>
      </c>
    </row>
    <row r="26" spans="1:21" ht="30" x14ac:dyDescent="0.25">
      <c r="A26" s="10"/>
      <c r="B26" s="6" t="s">
        <v>90</v>
      </c>
      <c r="C26" s="6" t="s">
        <v>91</v>
      </c>
      <c r="D26" s="6" t="s">
        <v>3</v>
      </c>
      <c r="E26" s="28">
        <f>SUM(E18:E25)-E22</f>
        <v>1.7826610000000003E-2</v>
      </c>
      <c r="F26" s="6" t="s">
        <v>4</v>
      </c>
      <c r="G26" s="6" t="s">
        <v>5</v>
      </c>
      <c r="H26" s="6" t="s">
        <v>6</v>
      </c>
      <c r="I26" s="6" t="s">
        <v>7</v>
      </c>
      <c r="J26" s="27"/>
      <c r="K26" s="32">
        <f>D6</f>
        <v>0</v>
      </c>
      <c r="L26" s="33">
        <f>D7</f>
        <v>0</v>
      </c>
      <c r="M26" s="27"/>
      <c r="N26" s="34">
        <f>D9</f>
        <v>0</v>
      </c>
      <c r="O26" s="35">
        <f>D10</f>
        <v>0</v>
      </c>
      <c r="P26" s="27"/>
      <c r="Q26" s="30">
        <f t="shared" si="1"/>
        <v>0</v>
      </c>
      <c r="R26" s="26"/>
      <c r="S26" s="26"/>
      <c r="T26" s="5" t="s">
        <v>112</v>
      </c>
      <c r="U26" s="31"/>
    </row>
    <row r="27" spans="1:21" ht="60.75" x14ac:dyDescent="0.25">
      <c r="A27" s="2"/>
      <c r="B27" s="2" t="s">
        <v>54</v>
      </c>
      <c r="C27" s="2" t="s">
        <v>84</v>
      </c>
      <c r="D27" s="2" t="s">
        <v>3</v>
      </c>
      <c r="E27" s="4">
        <v>1.32</v>
      </c>
      <c r="F27" s="2" t="s">
        <v>4</v>
      </c>
      <c r="G27" s="2" t="s">
        <v>14</v>
      </c>
      <c r="H27" s="2" t="s">
        <v>15</v>
      </c>
      <c r="I27" s="2" t="s">
        <v>16</v>
      </c>
      <c r="J27" s="18">
        <f>D5</f>
        <v>0</v>
      </c>
      <c r="K27" s="10"/>
      <c r="L27" s="10"/>
      <c r="M27" s="10"/>
      <c r="N27" s="10"/>
      <c r="O27" s="10"/>
      <c r="P27" s="10"/>
      <c r="Q27" s="19">
        <f t="shared" ref="Q27:Q28" si="2">E27*J27/2000</f>
        <v>0</v>
      </c>
      <c r="R27" s="3" t="s">
        <v>30</v>
      </c>
      <c r="S27" s="3">
        <v>3.4</v>
      </c>
      <c r="T27" s="5"/>
      <c r="U27" s="5" t="s">
        <v>17</v>
      </c>
    </row>
    <row r="28" spans="1:21" ht="60.75" x14ac:dyDescent="0.25">
      <c r="A28" s="2"/>
      <c r="B28" s="2" t="s">
        <v>34</v>
      </c>
      <c r="C28" s="2" t="s">
        <v>33</v>
      </c>
      <c r="D28" s="2" t="s">
        <v>3</v>
      </c>
      <c r="E28" s="4">
        <v>18</v>
      </c>
      <c r="F28" s="2" t="s">
        <v>4</v>
      </c>
      <c r="G28" s="2" t="s">
        <v>14</v>
      </c>
      <c r="H28" s="2" t="s">
        <v>15</v>
      </c>
      <c r="I28" s="2" t="s">
        <v>16</v>
      </c>
      <c r="J28" s="18">
        <f>D5</f>
        <v>0</v>
      </c>
      <c r="K28" s="10"/>
      <c r="L28" s="10"/>
      <c r="M28" s="10"/>
      <c r="N28" s="10"/>
      <c r="O28" s="10"/>
      <c r="P28" s="10"/>
      <c r="Q28" s="19">
        <f t="shared" si="2"/>
        <v>0</v>
      </c>
      <c r="R28" s="3" t="s">
        <v>22</v>
      </c>
      <c r="S28" s="3">
        <v>3.4</v>
      </c>
      <c r="T28" s="5"/>
      <c r="U28" s="5" t="s">
        <v>17</v>
      </c>
    </row>
    <row r="29" spans="1:21" ht="60.75" x14ac:dyDescent="0.25">
      <c r="A29" s="2"/>
      <c r="B29" s="2" t="s">
        <v>35</v>
      </c>
      <c r="C29" s="2" t="s">
        <v>77</v>
      </c>
      <c r="D29" s="2" t="s">
        <v>3</v>
      </c>
      <c r="E29" s="4">
        <v>7.7000000000000002E-3</v>
      </c>
      <c r="F29" s="2" t="s">
        <v>4</v>
      </c>
      <c r="G29" s="2" t="s">
        <v>5</v>
      </c>
      <c r="H29" s="2" t="s">
        <v>36</v>
      </c>
      <c r="I29" s="2" t="s">
        <v>7</v>
      </c>
      <c r="J29" s="10"/>
      <c r="K29" s="22">
        <f>D6</f>
        <v>0</v>
      </c>
      <c r="L29" s="23">
        <f>D7</f>
        <v>0</v>
      </c>
      <c r="M29" s="10"/>
      <c r="N29" s="24">
        <f>D9</f>
        <v>0</v>
      </c>
      <c r="O29" s="25">
        <f>D10</f>
        <v>0</v>
      </c>
      <c r="P29" s="10"/>
      <c r="Q29" s="19">
        <f>E29*((K29*L29)+(N29*O29))/2000</f>
        <v>0</v>
      </c>
      <c r="R29" s="3" t="s">
        <v>30</v>
      </c>
      <c r="S29" s="3">
        <v>3.4</v>
      </c>
      <c r="T29" s="5" t="s">
        <v>37</v>
      </c>
      <c r="U29" s="5" t="s">
        <v>38</v>
      </c>
    </row>
    <row r="30" spans="1:21" ht="48.75" x14ac:dyDescent="0.25">
      <c r="A30" s="2"/>
      <c r="B30" s="2" t="s">
        <v>39</v>
      </c>
      <c r="C30" s="2" t="s">
        <v>78</v>
      </c>
      <c r="D30" s="2" t="s">
        <v>3</v>
      </c>
      <c r="E30" s="4">
        <v>6.2E-2</v>
      </c>
      <c r="F30" s="2" t="s">
        <v>4</v>
      </c>
      <c r="G30" s="2" t="s">
        <v>5</v>
      </c>
      <c r="H30" s="2" t="s">
        <v>36</v>
      </c>
      <c r="I30" s="2" t="s">
        <v>7</v>
      </c>
      <c r="J30" s="10"/>
      <c r="K30" s="22">
        <f>D6</f>
        <v>0</v>
      </c>
      <c r="L30" s="23">
        <f>D7</f>
        <v>0</v>
      </c>
      <c r="M30" s="10"/>
      <c r="N30" s="24">
        <f>D9</f>
        <v>0</v>
      </c>
      <c r="O30" s="25">
        <f>D10</f>
        <v>0</v>
      </c>
      <c r="P30" s="10"/>
      <c r="Q30" s="19">
        <f t="shared" ref="Q30:Q34" si="3">E30*((K30*L30)+(N30*O30))/2000</f>
        <v>0</v>
      </c>
      <c r="R30" s="3" t="s">
        <v>30</v>
      </c>
      <c r="S30" s="3"/>
      <c r="T30" s="5" t="s">
        <v>37</v>
      </c>
      <c r="U30" s="5" t="s">
        <v>40</v>
      </c>
    </row>
    <row r="31" spans="1:21" ht="48.75" x14ac:dyDescent="0.25">
      <c r="A31" s="2"/>
      <c r="B31" s="2" t="s">
        <v>41</v>
      </c>
      <c r="C31" s="2" t="s">
        <v>79</v>
      </c>
      <c r="D31" s="2" t="s">
        <v>3</v>
      </c>
      <c r="E31" s="4">
        <v>4.9599999999999998E-2</v>
      </c>
      <c r="F31" s="2" t="s">
        <v>4</v>
      </c>
      <c r="G31" s="2" t="s">
        <v>5</v>
      </c>
      <c r="H31" s="2" t="s">
        <v>36</v>
      </c>
      <c r="I31" s="2" t="s">
        <v>7</v>
      </c>
      <c r="J31" s="10"/>
      <c r="K31" s="22">
        <f>D6</f>
        <v>0</v>
      </c>
      <c r="L31" s="23">
        <f>D7</f>
        <v>0</v>
      </c>
      <c r="M31" s="10"/>
      <c r="N31" s="24">
        <f>D9</f>
        <v>0</v>
      </c>
      <c r="O31" s="25">
        <f>D10</f>
        <v>0</v>
      </c>
      <c r="P31" s="10"/>
      <c r="Q31" s="19">
        <f t="shared" si="3"/>
        <v>0</v>
      </c>
      <c r="R31" s="3" t="s">
        <v>30</v>
      </c>
      <c r="S31" s="3"/>
      <c r="T31" s="5" t="s">
        <v>37</v>
      </c>
      <c r="U31" s="5" t="s">
        <v>40</v>
      </c>
    </row>
    <row r="32" spans="1:21" ht="24.75" x14ac:dyDescent="0.25">
      <c r="A32" s="2"/>
      <c r="B32" s="2" t="s">
        <v>43</v>
      </c>
      <c r="C32" s="2" t="s">
        <v>42</v>
      </c>
      <c r="D32" s="2" t="s">
        <v>3</v>
      </c>
      <c r="E32" s="4">
        <v>5.7299999999999997E-2</v>
      </c>
      <c r="F32" s="2" t="s">
        <v>4</v>
      </c>
      <c r="G32" s="2" t="s">
        <v>5</v>
      </c>
      <c r="H32" s="2" t="s">
        <v>36</v>
      </c>
      <c r="I32" s="2" t="s">
        <v>7</v>
      </c>
      <c r="J32" s="10"/>
      <c r="K32" s="22">
        <f>D6</f>
        <v>0</v>
      </c>
      <c r="L32" s="23">
        <f>D7</f>
        <v>0</v>
      </c>
      <c r="M32" s="10"/>
      <c r="N32" s="24">
        <f>D9</f>
        <v>0</v>
      </c>
      <c r="O32" s="25">
        <f>D10</f>
        <v>0</v>
      </c>
      <c r="P32" s="10"/>
      <c r="Q32" s="19">
        <f t="shared" si="3"/>
        <v>0</v>
      </c>
      <c r="R32" s="3" t="s">
        <v>30</v>
      </c>
      <c r="S32" s="3"/>
      <c r="T32" s="5" t="s">
        <v>44</v>
      </c>
      <c r="U32" s="5" t="s">
        <v>45</v>
      </c>
    </row>
    <row r="33" spans="1:21" ht="48.75" x14ac:dyDescent="0.25">
      <c r="A33" s="2"/>
      <c r="B33" s="2" t="s">
        <v>46</v>
      </c>
      <c r="C33" s="2" t="s">
        <v>80</v>
      </c>
      <c r="D33" s="2" t="s">
        <v>3</v>
      </c>
      <c r="E33" s="4">
        <v>4.7899999999999998E-2</v>
      </c>
      <c r="F33" s="2" t="s">
        <v>4</v>
      </c>
      <c r="G33" s="2" t="s">
        <v>5</v>
      </c>
      <c r="H33" s="2" t="s">
        <v>36</v>
      </c>
      <c r="I33" s="2" t="s">
        <v>7</v>
      </c>
      <c r="J33" s="10"/>
      <c r="K33" s="22">
        <f>D6</f>
        <v>0</v>
      </c>
      <c r="L33" s="23">
        <f>D7</f>
        <v>0</v>
      </c>
      <c r="M33" s="10"/>
      <c r="N33" s="24">
        <f>D9</f>
        <v>0</v>
      </c>
      <c r="O33" s="25">
        <f>D10</f>
        <v>0</v>
      </c>
      <c r="P33" s="10"/>
      <c r="Q33" s="19">
        <f t="shared" si="3"/>
        <v>0</v>
      </c>
      <c r="R33" s="3" t="s">
        <v>30</v>
      </c>
      <c r="S33" s="3"/>
      <c r="T33" s="5" t="s">
        <v>37</v>
      </c>
      <c r="U33" s="5" t="s">
        <v>40</v>
      </c>
    </row>
    <row r="34" spans="1:21" ht="24.75" x14ac:dyDescent="0.25">
      <c r="A34" s="2"/>
      <c r="B34" s="2" t="s">
        <v>47</v>
      </c>
      <c r="C34" s="2" t="s">
        <v>81</v>
      </c>
      <c r="D34" s="2" t="s">
        <v>3</v>
      </c>
      <c r="E34" s="4">
        <v>5.5599999999999997E-2</v>
      </c>
      <c r="F34" s="2" t="s">
        <v>4</v>
      </c>
      <c r="G34" s="2" t="s">
        <v>5</v>
      </c>
      <c r="H34" s="2" t="s">
        <v>36</v>
      </c>
      <c r="I34" s="2" t="s">
        <v>7</v>
      </c>
      <c r="J34" s="10"/>
      <c r="K34" s="22">
        <f>D6</f>
        <v>0</v>
      </c>
      <c r="L34" s="23">
        <f>D7</f>
        <v>0</v>
      </c>
      <c r="M34" s="10"/>
      <c r="N34" s="24">
        <f>D9</f>
        <v>0</v>
      </c>
      <c r="O34" s="25">
        <f>D10</f>
        <v>0</v>
      </c>
      <c r="P34" s="10"/>
      <c r="Q34" s="19">
        <f t="shared" si="3"/>
        <v>0</v>
      </c>
      <c r="R34" s="3" t="s">
        <v>30</v>
      </c>
      <c r="S34" s="3"/>
      <c r="T34" s="5" t="s">
        <v>48</v>
      </c>
      <c r="U34" s="5" t="s">
        <v>45</v>
      </c>
    </row>
    <row r="35" spans="1:21" ht="60.75" x14ac:dyDescent="0.25">
      <c r="A35" s="2"/>
      <c r="B35" s="2" t="s">
        <v>114</v>
      </c>
      <c r="C35" s="2" t="s">
        <v>82</v>
      </c>
      <c r="D35" s="2" t="s">
        <v>3</v>
      </c>
      <c r="E35" s="2">
        <f>(0.000406*P35)+(0.00957*M35)</f>
        <v>0</v>
      </c>
      <c r="F35" s="2" t="s">
        <v>4</v>
      </c>
      <c r="G35" s="2" t="s">
        <v>14</v>
      </c>
      <c r="H35" s="2" t="s">
        <v>15</v>
      </c>
      <c r="I35" s="2" t="s">
        <v>16</v>
      </c>
      <c r="J35" s="18">
        <f>D5</f>
        <v>0</v>
      </c>
      <c r="K35" s="10"/>
      <c r="L35" s="10"/>
      <c r="M35" s="20">
        <f>D8</f>
        <v>0</v>
      </c>
      <c r="N35" s="10"/>
      <c r="O35" s="10"/>
      <c r="P35" s="21">
        <f>D11</f>
        <v>0</v>
      </c>
      <c r="Q35" s="19">
        <f t="shared" ref="Q35:Q37" si="4">E35*J35/2000</f>
        <v>0</v>
      </c>
      <c r="R35" s="3" t="s">
        <v>18</v>
      </c>
      <c r="S35" s="3">
        <v>3.4</v>
      </c>
      <c r="T35" s="5" t="s">
        <v>51</v>
      </c>
      <c r="U35" s="5" t="s">
        <v>17</v>
      </c>
    </row>
    <row r="36" spans="1:21" ht="60.75" x14ac:dyDescent="0.25">
      <c r="A36" s="2"/>
      <c r="B36" s="2" t="s">
        <v>115</v>
      </c>
      <c r="C36" s="2" t="s">
        <v>56</v>
      </c>
      <c r="D36" s="2" t="s">
        <v>3</v>
      </c>
      <c r="E36" s="4">
        <v>1.4</v>
      </c>
      <c r="F36" s="2" t="s">
        <v>4</v>
      </c>
      <c r="G36" s="2" t="s">
        <v>14</v>
      </c>
      <c r="H36" s="2" t="s">
        <v>15</v>
      </c>
      <c r="I36" s="2" t="s">
        <v>16</v>
      </c>
      <c r="J36" s="18">
        <f>D5</f>
        <v>0</v>
      </c>
      <c r="K36" s="10"/>
      <c r="L36" s="10"/>
      <c r="M36" s="10"/>
      <c r="N36" s="10"/>
      <c r="O36" s="10"/>
      <c r="P36" s="10"/>
      <c r="Q36" s="19">
        <f t="shared" si="4"/>
        <v>0</v>
      </c>
      <c r="R36" s="3" t="s">
        <v>30</v>
      </c>
      <c r="S36" s="3">
        <v>3.4</v>
      </c>
      <c r="T36" s="5" t="s">
        <v>57</v>
      </c>
      <c r="U36" s="5" t="s">
        <v>58</v>
      </c>
    </row>
    <row r="37" spans="1:21" ht="60.75" x14ac:dyDescent="0.25">
      <c r="A37" s="2"/>
      <c r="B37" s="2" t="s">
        <v>116</v>
      </c>
      <c r="C37" s="2" t="s">
        <v>117</v>
      </c>
      <c r="D37" s="2" t="s">
        <v>3</v>
      </c>
      <c r="E37" s="4">
        <v>5.2900000000000004E-3</v>
      </c>
      <c r="F37" s="2" t="s">
        <v>4</v>
      </c>
      <c r="G37" s="2" t="s">
        <v>14</v>
      </c>
      <c r="H37" s="2" t="s">
        <v>15</v>
      </c>
      <c r="I37" s="2" t="s">
        <v>16</v>
      </c>
      <c r="J37" s="18">
        <f>D5</f>
        <v>0</v>
      </c>
      <c r="K37" s="10"/>
      <c r="L37" s="10"/>
      <c r="M37" s="10"/>
      <c r="N37" s="10"/>
      <c r="O37" s="10"/>
      <c r="P37" s="10"/>
      <c r="Q37" s="19">
        <f t="shared" si="4"/>
        <v>0</v>
      </c>
      <c r="R37" s="3" t="s">
        <v>22</v>
      </c>
      <c r="S37" s="3">
        <v>3.4</v>
      </c>
      <c r="T37" s="5" t="s">
        <v>55</v>
      </c>
      <c r="U37" s="5" t="s">
        <v>17</v>
      </c>
    </row>
  </sheetData>
  <sortState ref="A11:Q31">
    <sortCondition ref="C11:C31"/>
  </sortState>
  <mergeCells count="8">
    <mergeCell ref="A11:C11"/>
    <mergeCell ref="A10:C10"/>
    <mergeCell ref="A8:C8"/>
    <mergeCell ref="A7:C7"/>
    <mergeCell ref="A4:C4"/>
    <mergeCell ref="A5:C5"/>
    <mergeCell ref="A9:C9"/>
    <mergeCell ref="A6:C6"/>
  </mergeCells>
  <pageMargins left="0.7" right="0.7" top="0.75" bottom="0.75" header="0.3" footer="0.3"/>
  <pageSetup scale="56" fitToHeight="6" orientation="landscape" r:id="rId1"/>
  <headerFooter>
    <oddFooter>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2016-02-22T20:43:16Z</cp:lastPrinted>
  <dcterms:created xsi:type="dcterms:W3CDTF">2016-02-22T17:03:45Z</dcterms:created>
  <dcterms:modified xsi:type="dcterms:W3CDTF">2018-02-13T21:34:38Z</dcterms:modified>
</cp:coreProperties>
</file>