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Z:\FileServer Data\FDEP Loxahatchee River\Project Metrics Workbook\"/>
    </mc:Choice>
  </mc:AlternateContent>
  <xr:revisionPtr revIDLastSave="0" documentId="13_ncr:1_{0C81370B-5E46-4570-B2AC-1BB53BCF2F21}" xr6:coauthVersionLast="43" xr6:coauthVersionMax="43" xr10:uidLastSave="{00000000-0000-0000-0000-000000000000}"/>
  <bookViews>
    <workbookView xWindow="-120" yWindow="-120" windowWidth="29040" windowHeight="15840" firstSheet="3" activeTab="5" xr2:uid="{7B0E8A15-F540-49C3-A37F-88064B080E01}"/>
  </bookViews>
  <sheets>
    <sheet name="Notes" sheetId="2" r:id="rId1"/>
    <sheet name="All Nutrient Projects" sheetId="1" r:id="rId2"/>
    <sheet name="All FIB Projects" sheetId="3" r:id="rId3"/>
    <sheet name="Project Charts" sheetId="4" r:id="rId4"/>
    <sheet name="NOI Enrollment" sheetId="6" r:id="rId5"/>
    <sheet name="Nutrient Summary Info" sheetId="7" r:id="rId6"/>
    <sheet name="FIB Summary Info" sheetId="9" r:id="rId7"/>
    <sheet name="TN Progress Charts" sheetId="8" r:id="rId8"/>
    <sheet name="Project Types and Drop Downs" sheetId="5" r:id="rId9"/>
  </sheets>
  <externalReferences>
    <externalReference r:id="rId10"/>
    <externalReference r:id="rId11"/>
  </externalReferences>
  <definedNames>
    <definedName name="_xlnm._FilterDatabase" localSheetId="2" hidden="1">'All FIB Projects'!$A$1:$W$1</definedName>
    <definedName name="_xlnm._FilterDatabase" localSheetId="1" hidden="1">'All Nutrient Projects'!$A$1:$AA$54</definedName>
  </definedNames>
  <calcPr calcId="191029"/>
  <pivotCaches>
    <pivotCache cacheId="23" r:id="rId12"/>
    <pivotCache cacheId="24" r:id="rId13"/>
    <pivotCache cacheId="25"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 i="5" l="1"/>
  <c r="B4" i="5"/>
  <c r="B5" i="5"/>
  <c r="B6" i="5"/>
  <c r="B7" i="5"/>
  <c r="B8" i="5"/>
  <c r="B9" i="5"/>
  <c r="B10" i="5"/>
  <c r="B11" i="5"/>
  <c r="B12" i="5"/>
  <c r="B13" i="5"/>
  <c r="B14" i="5"/>
  <c r="B15" i="5"/>
  <c r="B16" i="5"/>
  <c r="B17" i="5"/>
  <c r="B18" i="5"/>
  <c r="B19" i="5"/>
  <c r="B20" i="5"/>
  <c r="B2" i="5"/>
  <c r="G3" i="7"/>
  <c r="H12" i="7"/>
  <c r="G12" i="7"/>
  <c r="H28" i="7"/>
  <c r="G28" i="7"/>
  <c r="G29" i="7" l="1"/>
  <c r="G30" i="7"/>
  <c r="H30" i="7"/>
  <c r="H29" i="7"/>
  <c r="G13" i="7"/>
  <c r="G14" i="7"/>
  <c r="H14" i="7"/>
  <c r="H13" i="7"/>
  <c r="G4" i="7"/>
  <c r="H3" i="7"/>
  <c r="G5" i="7" l="1"/>
  <c r="H4" i="7"/>
  <c r="H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tc={CD93D83B-C928-4B01-AD89-39DCFC12843C}</author>
    <author>tc={24DADFFA-0395-4780-9614-F9BD3A7FB0A8}</author>
    <author>tc={1907FE41-9761-4AA4-BAE3-D2ACFE3633FD}</author>
  </authors>
  <commentList>
    <comment ref="I1" authorId="0" shapeId="0" xr:uid="{CD93D83B-C928-4B01-AD89-39DCFC12843C}">
      <text>
        <t>[Threaded comment]
Your version of Excel allows you to read this threaded comment; however, any edits to it will get removed if the file is opened in a newer version of Excel. Learn more: https://go.microsoft.com/fwlink/?linkid=870924
Comment:
    From Jan 2008 forward</t>
      </text>
    </comment>
    <comment ref="G16" authorId="1" shapeId="0" xr:uid="{24DADFFA-0395-4780-9614-F9BD3A7FB0A8}">
      <text>
        <t>[Threaded comment]
Your version of Excel allows you to read this threaded comment; however, any edits to it will get removed if the file is opened in a newer version of Excel. Learn more: https://go.microsoft.com/fwlink/?linkid=870924
Comment:
    Specifiy if on or off-line</t>
      </text>
    </comment>
    <comment ref="J25" authorId="2" shapeId="0" xr:uid="{1907FE41-9761-4AA4-BAE3-D2ACFE3633FD}">
      <text>
        <t>[Threaded comment]
Your version of Excel allows you to read this threaded comment; however, any edits to it will get removed if the file is opened in a newer version of Excel. Learn more: https://go.microsoft.com/fwlink/?linkid=870924
Comment:
    TN and TP reductions for TOJ-14 are based on pre and post monitoring concentrations and PLSM modeled runoff volume. TP measured data showed a greater reduction than TN.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Rebecca Wilder</author>
    <author>tc={B3D4FC1B-110F-489E-97D6-367E3A91D476}</author>
    <author>tc={C5E6E29C-B0C0-4DB7-8DCE-F694D2A08B3C}</author>
    <author>tc={819BCAF0-C8D8-43E3-85EB-4311030FC86D}</author>
  </authors>
  <commentList>
    <comment ref="H1" authorId="0" shapeId="0" xr:uid="{A21F9E77-F50D-4A04-A186-F945498C5F78}">
      <text>
        <r>
          <rPr>
            <b/>
            <sz val="9"/>
            <color indexed="81"/>
            <rFont val="Tahoma"/>
            <family val="2"/>
          </rPr>
          <t>Rebecca Wilder:</t>
        </r>
        <r>
          <rPr>
            <sz val="9"/>
            <color indexed="81"/>
            <rFont val="Tahoma"/>
            <family val="2"/>
          </rPr>
          <t xml:space="preserve">
Shouldn't there be a project start date?</t>
        </r>
      </text>
    </comment>
    <comment ref="I2" authorId="1" shapeId="0" xr:uid="{B3D4FC1B-110F-489E-97D6-367E3A91D476}">
      <text>
        <t>[Threaded comment]
Your version of Excel allows you to read this threaded comment; however, any edits to it will get removed if the file is opened in a newer version of Excel. Learn more: https://go.microsoft.com/fwlink/?linkid=870924
Comment:
    Turnpike and BMAP intersects 3224C and 3230</t>
      </text>
    </comment>
    <comment ref="H32" authorId="2" shapeId="0" xr:uid="{C5E6E29C-B0C0-4DB7-8DCE-F694D2A08B3C}">
      <text>
        <t>[Threaded comment]
Your version of Excel allows you to read this threaded comment; however, any edits to it will get removed if the file is opened in a newer version of Excel. Learn more: https://go.microsoft.com/fwlink/?linkid=870924
Comment:
    We need a completion date or, if the project happens every year (ongoing), we can say that the completion date is "N/A." Either way, we need to know what to list. The completion date is a required component of the project database.</t>
      </text>
    </comment>
    <comment ref="H33" authorId="3" shapeId="0" xr:uid="{819BCAF0-C8D8-43E3-85EB-4311030FC86D}">
      <text>
        <t>[Threaded comment]
Your version of Excel allows you to read this threaded comment; however, any edits to it will get removed if the file is opened in a newer version of Excel. Learn more: https://go.microsoft.com/fwlink/?linkid=870924
Comment:
    We need a completion date or, if the project happens every year (ongoing), we can say that the completion date is "N/A." Either way, we need to know what to list. The completion date is a required component of the project database.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tc={CA16BF6B-2ACE-40C1-8CCC-48F40650F45C}</author>
  </authors>
  <commentList>
    <comment ref="A13" authorId="0" shapeId="0" xr:uid="{CA16BF6B-2ACE-40C1-8CCC-48F40650F45C}">
      <text>
        <t>[Threaded comment]
Your version of Excel allows you to read this threaded comment; however, any edits to it will get removed if the file is opened in a newer version of Excel. Learn more: https://go.microsoft.com/fwlink/?linkid=870924
Comment:
    Specifiy if on or off-line</t>
      </text>
    </comment>
  </commentList>
</comments>
</file>

<file path=xl/sharedStrings.xml><?xml version="1.0" encoding="utf-8"?>
<sst xmlns="http://schemas.openxmlformats.org/spreadsheetml/2006/main" count="2377" uniqueCount="559">
  <si>
    <t xml:space="preserve">1. Metrics workbook was constructed on 051519 with project information submitted during the RAP process. </t>
  </si>
  <si>
    <t>2. The projects in this workbook were based on eligible projects from the Lox River Master Project List Draft_042319.</t>
  </si>
  <si>
    <t>ProjID</t>
  </si>
  <si>
    <t>LeadEntity</t>
  </si>
  <si>
    <t>Partners</t>
  </si>
  <si>
    <t>ProjectNumber</t>
  </si>
  <si>
    <t>ProjectName</t>
  </si>
  <si>
    <t>ProjectDescription</t>
  </si>
  <si>
    <t>ProjectType</t>
  </si>
  <si>
    <t>ProjectStatus</t>
  </si>
  <si>
    <t>EstimatedCompletionDate</t>
  </si>
  <si>
    <t>TNReduction(lbs/yr)</t>
  </si>
  <si>
    <t>TPReduction(lbs/yr)</t>
  </si>
  <si>
    <t>Location</t>
  </si>
  <si>
    <t>AcresTreated</t>
  </si>
  <si>
    <t>CostEstimate</t>
  </si>
  <si>
    <t>CostAnnualO&amp;M</t>
  </si>
  <si>
    <t>FundingSource</t>
  </si>
  <si>
    <t>FundingAmount</t>
  </si>
  <si>
    <t>DEPContractAgreementNumber</t>
  </si>
  <si>
    <t>Structural,  Non-structural, or Trade</t>
  </si>
  <si>
    <t>(Original) Project Status</t>
  </si>
  <si>
    <t xml:space="preserve"> Year Project Added </t>
  </si>
  <si>
    <t>Attachments</t>
  </si>
  <si>
    <t>BMAP</t>
  </si>
  <si>
    <t>Latitude</t>
  </si>
  <si>
    <t>Longitude</t>
  </si>
  <si>
    <t>Start Date</t>
  </si>
  <si>
    <t>Comments</t>
  </si>
  <si>
    <t>FDOT District 4</t>
  </si>
  <si>
    <t>Project Type</t>
  </si>
  <si>
    <t>Structural/Non Structural</t>
  </si>
  <si>
    <t>100% On-site Retention</t>
  </si>
  <si>
    <t>Structural</t>
  </si>
  <si>
    <t>Agricultural BMPs</t>
  </si>
  <si>
    <t>Use Past Designation</t>
  </si>
  <si>
    <t>Alum Injection Systems</t>
  </si>
  <si>
    <t>Aquatic Vegetation Harvesting</t>
  </si>
  <si>
    <t>Non-structural</t>
  </si>
  <si>
    <t>Baffle Boxes- First Generation (hydrodynamic separator)</t>
  </si>
  <si>
    <t>Baffle Boxes- Second Generation</t>
  </si>
  <si>
    <t>Baffle Boxes- Second Generation with Media</t>
  </si>
  <si>
    <r>
      <t>Structural</t>
    </r>
    <r>
      <rPr>
        <sz val="8"/>
        <color theme="1"/>
        <rFont val="Calibri"/>
        <family val="2"/>
        <scheme val="minor"/>
      </rPr>
      <t>   </t>
    </r>
  </si>
  <si>
    <t>Biological/ Bacteria Treatment</t>
  </si>
  <si>
    <t>Biosorption Activated Media (BAM)</t>
  </si>
  <si>
    <t>Bioswales</t>
  </si>
  <si>
    <t>BMP Cleanout</t>
  </si>
  <si>
    <t>BMP Treatment Train</t>
  </si>
  <si>
    <t>Catch Basin Inserts/Inlet Filter Cleanout</t>
  </si>
  <si>
    <t>Closed Basin</t>
  </si>
  <si>
    <t>Control Structure</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</si>
  <si>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</si>
  <si>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</si>
  <si>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</si>
  <si>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</si>
  <si>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</si>
  <si>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</si>
  <si>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</si>
  <si>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</si>
  <si>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</si>
  <si>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</si>
  <si>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Education Efforts</t>
  </si>
  <si>
    <t>Enhanced Public Education</t>
  </si>
  <si>
    <t>Exfiltration Trench</t>
  </si>
  <si>
    <t>Exotic Vegetation Removal</t>
  </si>
  <si>
    <t>Fertilizer Cessation</t>
  </si>
  <si>
    <t>Fertilizer Reduction</t>
  </si>
  <si>
    <t>Filter Marsh</t>
  </si>
  <si>
    <t>Fish Harvesting</t>
  </si>
  <si>
    <t>Floating Islands/ Managed Aquatic Plant Systems (MAPS)</t>
  </si>
  <si>
    <t>Floodplain Restoration</t>
  </si>
  <si>
    <t>Golf Course or Sports Field BMPs</t>
  </si>
  <si>
    <t>Grass swales with swale blocks or raised culverts</t>
  </si>
  <si>
    <t>Grass swales without swale blocks or raised culverts</t>
  </si>
  <si>
    <t>Hybrid wetland treatment technology (HWTT)</t>
  </si>
  <si>
    <t>Hydrodynamic Separators</t>
  </si>
  <si>
    <t>Hydrologic Restoration</t>
  </si>
  <si>
    <t>Impoundment</t>
  </si>
  <si>
    <t>Industrial Facility Upgrades</t>
  </si>
  <si>
    <t>Land Acquisition</t>
  </si>
  <si>
    <t>Land Preservation</t>
  </si>
  <si>
    <t>Land Use Change</t>
  </si>
  <si>
    <t>LID- Green Roofs</t>
  </si>
  <si>
    <t>LID- Other</t>
  </si>
  <si>
    <t>LID- Rain Gardens</t>
  </si>
  <si>
    <t>LID- Tree Boxes/Tree Wells</t>
  </si>
  <si>
    <t>Macroalgal Harvesting</t>
  </si>
  <si>
    <t>Monitoring/Data Collection</t>
  </si>
  <si>
    <t>Muck Removal/Restoration Dredging</t>
  </si>
  <si>
    <t>Natural Wetlands as Filters</t>
  </si>
  <si>
    <t>Non-contributing Basin</t>
  </si>
  <si>
    <t>Off-line Retention BMPs</t>
  </si>
  <si>
    <t>On-line Retention BMPs</t>
  </si>
  <si>
    <t>Onsite Sewage Treatment and Disposal System (OSTDS) Enhancement</t>
  </si>
  <si>
    <t>OSTDS Phase Out</t>
  </si>
  <si>
    <t>Pervious Pavement</t>
  </si>
  <si>
    <t>Pervious Pavers</t>
  </si>
  <si>
    <t>Plugging Artesian Wells</t>
  </si>
  <si>
    <t>Reclaimed Water</t>
  </si>
  <si>
    <t>Regional Stormwater Treatment</t>
  </si>
  <si>
    <t>Regulations, Ordinances, and Guidelines</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</si>
  <si>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</si>
  <si>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</si>
  <si>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</si>
  <si>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Sanitary Sewer Inspections</t>
  </si>
  <si>
    <t>SAV Planting</t>
  </si>
  <si>
    <t>Shoreline Stabilization</t>
  </si>
  <si>
    <t>Stormwater Aeration System</t>
  </si>
  <si>
    <t>Stormwater Reuse</t>
  </si>
  <si>
    <t>Stormwater System Rehabilitation</t>
  </si>
  <si>
    <t>Stormwater Treatment Areas (STAs)</t>
  </si>
  <si>
    <t>Street Sweeping</t>
  </si>
  <si>
    <t>Study</t>
  </si>
  <si>
    <t>Turbidity Reducing Polymers (e.g., Floc logs ®)</t>
  </si>
  <si>
    <t>Vegetated Buffers</t>
  </si>
  <si>
    <t>Wastewater Service Area Expansion</t>
  </si>
  <si>
    <t>Wet Detention Pond</t>
  </si>
  <si>
    <t>Wetland Restoration</t>
  </si>
  <si>
    <t>Wetland Treatment</t>
  </si>
  <si>
    <t>WWTF Disposal Site</t>
  </si>
  <si>
    <t>WWTF Diversion to Reuse</t>
  </si>
  <si>
    <t>WWTF Nutrient Reduction</t>
  </si>
  <si>
    <t>WWTF Upgrade</t>
  </si>
  <si>
    <t>FIB- Stormwater</t>
  </si>
  <si>
    <t>Bacteria</t>
  </si>
  <si>
    <t>FIB- Source Identification Activities</t>
  </si>
  <si>
    <t>FIB- Sanitary Sewer</t>
  </si>
  <si>
    <t>FIB- OSTDS</t>
  </si>
  <si>
    <t>FIB- Trash Cleanup of Impaired Waterbody</t>
  </si>
  <si>
    <t>Not provided</t>
  </si>
  <si>
    <t>FDOT4-01A</t>
  </si>
  <si>
    <t>FDOT4-01B</t>
  </si>
  <si>
    <t>FDOT4-02</t>
  </si>
  <si>
    <t>FDOT4-03</t>
  </si>
  <si>
    <t>FDOT4-04</t>
  </si>
  <si>
    <t>FDOT4-05</t>
  </si>
  <si>
    <t>FDOT4-06</t>
  </si>
  <si>
    <t>I-95 From South of Donald Ross Rd to South of Indiantown Rd</t>
  </si>
  <si>
    <t>US 1/SR 5 Bridges - Jupiter</t>
  </si>
  <si>
    <t>Tequesta Drive Bridge Replacement Project</t>
  </si>
  <si>
    <t>I-95 Weigh-in-Motion Station</t>
  </si>
  <si>
    <t>Catch Basin Cleanout</t>
  </si>
  <si>
    <t>Construction and operation of a surface water management system for this roadway widening project.</t>
  </si>
  <si>
    <t>Construction and operation of a surface water management system (French drains) for this bridge replacement project.</t>
  </si>
  <si>
    <t>Construction and operation of a surface water management system for this bridge replacement project.</t>
  </si>
  <si>
    <t>Construction and operation of a surface water management system.</t>
  </si>
  <si>
    <t>Estimated 1,648,053 kg/yr collected</t>
  </si>
  <si>
    <t>Status</t>
  </si>
  <si>
    <t>Completed</t>
  </si>
  <si>
    <t>Planned</t>
  </si>
  <si>
    <t>Canceled</t>
  </si>
  <si>
    <t>Underway</t>
  </si>
  <si>
    <t>N/A</t>
  </si>
  <si>
    <t>TBD</t>
  </si>
  <si>
    <t>Florida Legislature</t>
  </si>
  <si>
    <t>Villages of Tequesta</t>
  </si>
  <si>
    <t>GIS files submitted in 2019</t>
  </si>
  <si>
    <t>GIS files submitted in 2020</t>
  </si>
  <si>
    <t>GIS files submitted in 2021</t>
  </si>
  <si>
    <t>GIS files submitted in 2022</t>
  </si>
  <si>
    <t>GIS files submitted in 2023</t>
  </si>
  <si>
    <t>FSA Sheet in Credit Workbook</t>
  </si>
  <si>
    <t>Loxahatchee River RAP</t>
  </si>
  <si>
    <t>Need weight of material</t>
  </si>
  <si>
    <t>Need GIS distinguishing part A from part B of the project</t>
  </si>
  <si>
    <t>Town of Jupiter</t>
  </si>
  <si>
    <t>TOJ-01</t>
  </si>
  <si>
    <t>Surface Water Recharge System Improvements II</t>
  </si>
  <si>
    <t>System to capture and retain up to 10 MGD of excess stormwater runoff from the C-18 basin in lieu of discharging to tide.</t>
  </si>
  <si>
    <t>Town/ SWFWMD</t>
  </si>
  <si>
    <t>Town - $1,897,548/ SWFWMD - $1,757236</t>
  </si>
  <si>
    <t>Loxahatchee RAP</t>
  </si>
  <si>
    <t xml:space="preserve">Originally TOJ-10. TOJ is working with DEP to appropriately account for project. </t>
  </si>
  <si>
    <t>SFWMD</t>
  </si>
  <si>
    <t>TOJ-02</t>
  </si>
  <si>
    <t>Pine Gardens South Water Quality Improvements</t>
  </si>
  <si>
    <t>Installation of exfiltration trenches to provide an average of 0.41 inches of treatment in the project area.</t>
  </si>
  <si>
    <t>Town/ LRPI</t>
  </si>
  <si>
    <t>Town - $200,000/ LRPI - $128,552</t>
  </si>
  <si>
    <t>Pine Gardens South Engineering Report</t>
  </si>
  <si>
    <t xml:space="preserve">Originally TOJ-15. Engineering report with retention submitted. Still need GIS file to clip to land use.  </t>
  </si>
  <si>
    <t>TOJ-03</t>
  </si>
  <si>
    <t>Public Education</t>
  </si>
  <si>
    <t>Town</t>
  </si>
  <si>
    <t>TOJ-18</t>
  </si>
  <si>
    <t>TOJ-04</t>
  </si>
  <si>
    <t>Maintenance Dredging</t>
  </si>
  <si>
    <t>Dredging in Rio Vista Waterway.</t>
  </si>
  <si>
    <t>TOJ-19</t>
  </si>
  <si>
    <t>TOJ-05</t>
  </si>
  <si>
    <t>Periodic street sweeping to enhance water quality.</t>
  </si>
  <si>
    <t>TOJ-21</t>
  </si>
  <si>
    <t>TOJ-06</t>
  </si>
  <si>
    <t>Cinquez Park Drainage Improvements I</t>
  </si>
  <si>
    <t>Construction of drainage system, swales and roadways (existing roads were shell rock).</t>
  </si>
  <si>
    <t>Originally TOJ-28 - Need GIS</t>
  </si>
  <si>
    <t>TOJ-07</t>
  </si>
  <si>
    <t>Cinquez Park Drainage Improvements II</t>
  </si>
  <si>
    <t>Construction of new park stormwater management system to retain runoff.</t>
  </si>
  <si>
    <t>Originally TOJ-29 - Need GIS and is it on or off-line.</t>
  </si>
  <si>
    <t>TOJ-08</t>
  </si>
  <si>
    <t>Water Plant Detention Pond Cleanout</t>
  </si>
  <si>
    <t>Silt removal from wet detention pond located at the water plant.</t>
  </si>
  <si>
    <t>TOJ-30</t>
  </si>
  <si>
    <t>TOJ-09</t>
  </si>
  <si>
    <t>Stormwater Quality Improvement Grants (HOA Residential Grants)</t>
  </si>
  <si>
    <t>Town cost-share program (50/50) with property owner and homeowner associations for storm water quality enhancements within their private systems. 28 grants awarded since 2008. Annual appropriation.</t>
  </si>
  <si>
    <t>TOJ-10</t>
  </si>
  <si>
    <t>Seminole Avenue Drainage Basin Improvements</t>
  </si>
  <si>
    <t>Construct additional outfall and pump station to reroute discharge to FEC canal.</t>
  </si>
  <si>
    <t>Not designed yet. Details will be provided when available. Originally TOJ-32</t>
  </si>
  <si>
    <t>TOJ-11</t>
  </si>
  <si>
    <t>Pine Gardens North Water Quality Improvements</t>
  </si>
  <si>
    <t>Construct exfiltration trenches within existing right-of-way.</t>
  </si>
  <si>
    <t>Map of proposed exfil trenches provided. Need GIS file and design specifications when available. Originally TOJ-33.</t>
  </si>
  <si>
    <t>TOJ-12</t>
  </si>
  <si>
    <t>Stormwater System Redevelopment Grants</t>
  </si>
  <si>
    <t>Renewal or improvement of existing privately owned stormwater systems under site redevelopment to ensure continued or enhanced functionality. Annual appropriation.</t>
  </si>
  <si>
    <t>TOJ-13</t>
  </si>
  <si>
    <t>Pennock Industrial Park Drainage Improvements</t>
  </si>
  <si>
    <t>Improvements to include additional exfiltration systems to enhance runoff water quality.</t>
  </si>
  <si>
    <t>TOJ-14</t>
  </si>
  <si>
    <t>Sonoma Isles Stormwater Harvesting</t>
  </si>
  <si>
    <t>Removal and replacement of existing Town-owned stormwater systems to ensure continued functionality. Annual appropriation.</t>
  </si>
  <si>
    <t>Private Owner</t>
  </si>
  <si>
    <t>Suggest calculating credit based on the TN/TP concentration change and the volume. TOJ-38</t>
  </si>
  <si>
    <t>Inside Springshed</t>
  </si>
  <si>
    <t>Both</t>
  </si>
  <si>
    <t>Outside Springshed</t>
  </si>
  <si>
    <t>Calculations workbook provided 2018</t>
  </si>
  <si>
    <t>MS4 Workbook</t>
  </si>
  <si>
    <t>Cinquez Park Area Calcs and Permit submitted in 2018</t>
  </si>
  <si>
    <t>Cinquez Park Drainage Improvement Area provided in 2018</t>
  </si>
  <si>
    <t>Dredge calculations workbook submitted in 2018</t>
  </si>
  <si>
    <t>Map of proposed trench locations provided in 2018.</t>
  </si>
  <si>
    <t xml:space="preserve">Sonoma Isles Calculation Backup and LRD monitoring concentrations in 2018. </t>
  </si>
  <si>
    <t>DEP FPS</t>
  </si>
  <si>
    <t>FPS-01</t>
  </si>
  <si>
    <t>Jonathan Dickinson State Park - Ditch Filling - FY 15/16</t>
  </si>
  <si>
    <t xml:space="preserve">In the RAP area, backfilled 177 acres of ditches which were ultimately discharging to the Loxahatchee River. Filling of the ditches restores the natural floodplain and retains runoff in the wetlands. </t>
  </si>
  <si>
    <t>GIS files</t>
  </si>
  <si>
    <t>FPS-02</t>
  </si>
  <si>
    <t>Jonathan Dickinson State Park - Wilson Creek</t>
  </si>
  <si>
    <t>Ditch work to restore approximately 90 acres of pristine depression marshes.</t>
  </si>
  <si>
    <t>North American Wetlands Conservation Act Grants</t>
  </si>
  <si>
    <t>FPS-03</t>
  </si>
  <si>
    <t>Jonathan Dickinson State Park - Education Activities</t>
  </si>
  <si>
    <t>Information pamphlets and website.</t>
  </si>
  <si>
    <t>MC-01</t>
  </si>
  <si>
    <t>Cypress Creek Restoration - Culpepper Ranch Wetland Restoration</t>
  </si>
  <si>
    <t>Ditch plugs and fill berm breaches.</t>
  </si>
  <si>
    <t>County/ LRPI</t>
  </si>
  <si>
    <t>County - $99,406/      LRPI - $99,405</t>
  </si>
  <si>
    <t>PLSM tool and GIS output</t>
  </si>
  <si>
    <t>Martin County provided information that 15.38" of retention were provided.</t>
  </si>
  <si>
    <t>MC-02</t>
  </si>
  <si>
    <t>Pal Mar East</t>
  </si>
  <si>
    <t>Plug ditches throughout property that drain wetland areas.</t>
  </si>
  <si>
    <t>County/ NRCS</t>
  </si>
  <si>
    <t>MC-03</t>
  </si>
  <si>
    <t>Education Program</t>
  </si>
  <si>
    <t>FYN; landscaping, irrigation, fertilizer, and pet waste ordinances; PSAs, pamphlets, website, illicit discharge program.</t>
  </si>
  <si>
    <t>County</t>
  </si>
  <si>
    <t>PLSM tool and Education Credit Workbook</t>
  </si>
  <si>
    <t>MC-04</t>
  </si>
  <si>
    <t>Cypress Creek Weir Project</t>
  </si>
  <si>
    <t>Weir replacement.</t>
  </si>
  <si>
    <t>County/ LRPI/ SFWMD</t>
  </si>
  <si>
    <t>County - $725,000/ LRPI - $100,000/ SFWMD - $150,000</t>
  </si>
  <si>
    <t>Martin County</t>
  </si>
  <si>
    <t>NRCS</t>
  </si>
  <si>
    <t>Loxahatchee River District</t>
  </si>
  <si>
    <t>LRD-01</t>
  </si>
  <si>
    <t>Loxahatchee River Oyster Reef Enhancement</t>
  </si>
  <si>
    <t>Installed substrate for oyster attachment to promote oyster reef development.</t>
  </si>
  <si>
    <t>LRD/ LRPI</t>
  </si>
  <si>
    <t>LRD - $37,500/ LRPI - $37,500</t>
  </si>
  <si>
    <t>Project type is ineligible for credit.</t>
  </si>
  <si>
    <t>LRD-02</t>
  </si>
  <si>
    <t>Loxahatchee River Neighborhood Sewering Phase 1</t>
  </si>
  <si>
    <t>Convert 10 septic systems to sewer.</t>
  </si>
  <si>
    <t>LRD - $200,000/ LRPI - $200,000</t>
  </si>
  <si>
    <t>ArcNLET Results Log Rev_4-10-2019</t>
  </si>
  <si>
    <t>LRD-03</t>
  </si>
  <si>
    <t>Loxahatchee River Neighborhood Sewering Phase 2</t>
  </si>
  <si>
    <t>Convert 55 septic systems to sewer.</t>
  </si>
  <si>
    <t>LRD - $223,500/ LRPI - $223,500</t>
  </si>
  <si>
    <t>ArcNLET Results Log Rev_4-10-2020</t>
  </si>
  <si>
    <t>LRD-04</t>
  </si>
  <si>
    <t>Loxahatchee River Neighborhood Sewering Phase 3</t>
  </si>
  <si>
    <t>Convert 197 septic systems to sewer.</t>
  </si>
  <si>
    <t>ArcNLET Results Log Rev_4-10-2021</t>
  </si>
  <si>
    <t>LRD-05</t>
  </si>
  <si>
    <t>Loxahatchee River Neighborhood Sewering Phase 4</t>
  </si>
  <si>
    <t>Convert 188 septic systems to sewer.</t>
  </si>
  <si>
    <t>ArcNLET Results Log Rev_4-10-2022</t>
  </si>
  <si>
    <t>DEP</t>
  </si>
  <si>
    <t>LRD-06</t>
  </si>
  <si>
    <t>Loxahatchee River Neighborhood Sewering Phase 5</t>
  </si>
  <si>
    <t>Convert 251 septic systems to sewer.</t>
  </si>
  <si>
    <t>LRD - $498,000/ LRPI - $498,000</t>
  </si>
  <si>
    <t>ArcNLET Results Log Rev_4-10-2023</t>
  </si>
  <si>
    <t>LRD-07</t>
  </si>
  <si>
    <t>Loxahatchee River Neighborhood Sewering Phase 6</t>
  </si>
  <si>
    <t>Convert 155 septic systems to sewer.</t>
  </si>
  <si>
    <t>LRD - $896,000/ LRPI - $100,000</t>
  </si>
  <si>
    <t>ArcNLET Results Log Rev_4-10-2024</t>
  </si>
  <si>
    <t>LRD-08</t>
  </si>
  <si>
    <t xml:space="preserve">Loxahatchee River Neighborhood Sewering Phase 7 </t>
  </si>
  <si>
    <t>Convert 112 septic systems to sewer.</t>
  </si>
  <si>
    <t>LRD - $2,343,000/ LRPI - $200,000</t>
  </si>
  <si>
    <t>ArcNLET Results Log Rev_4-10-2025</t>
  </si>
  <si>
    <t>LRD-09</t>
  </si>
  <si>
    <t xml:space="preserve">Loxahatchee River Neighborhood Sewering Phase 8 </t>
  </si>
  <si>
    <t>Convert 105 septic systems to sewer.</t>
  </si>
  <si>
    <t>ArcNLET Results Log Rev_4-10-2026</t>
  </si>
  <si>
    <t>LRD-10</t>
  </si>
  <si>
    <t xml:space="preserve">Loxahatchee River Neighborhood Sewering Phase 9 </t>
  </si>
  <si>
    <t>Convert 120 septic systems to sewer.</t>
  </si>
  <si>
    <t>ArcNLET Results Log Rev_4-10-2027</t>
  </si>
  <si>
    <t>LRD-11</t>
  </si>
  <si>
    <t xml:space="preserve">Loxahatchee River Neighborhood Sewering Phase 10 </t>
  </si>
  <si>
    <t>Convert 104 septic systems to sewer.</t>
  </si>
  <si>
    <t>ArcNLET Results Log Rev_4-10-2028</t>
  </si>
  <si>
    <t>LRD-12</t>
  </si>
  <si>
    <t xml:space="preserve">Loxahatchee River Neighborhood Sewering Phase 11 </t>
  </si>
  <si>
    <t>Convert 74 septic systems to sewer.</t>
  </si>
  <si>
    <t>ArcNLET Results Log Rev_4-10-2029</t>
  </si>
  <si>
    <t>LRD-13</t>
  </si>
  <si>
    <t xml:space="preserve">Loxahatchee River Neighborhood Sewering Phase 12 </t>
  </si>
  <si>
    <t>Convert 232 septic systems to sewer.</t>
  </si>
  <si>
    <t>ArcNLET Results Log Rev_4-10-2030</t>
  </si>
  <si>
    <t>LRD-14</t>
  </si>
  <si>
    <t xml:space="preserve">Loxahatchee River Neighborhood Sewering Phase 13 </t>
  </si>
  <si>
    <t>Convert 56 septic systems to sewer.</t>
  </si>
  <si>
    <t>ArcNLET Results Log Rev_4-10-2031</t>
  </si>
  <si>
    <t>Palm Beach County</t>
  </si>
  <si>
    <t>PBC-01</t>
  </si>
  <si>
    <t>Cypress Creek Phases I-II; Cypress Creek Habitat Restoration</t>
  </si>
  <si>
    <t>Exotic vegetation control, habitat restoration, and hydrologic restoration through increased retention.</t>
  </si>
  <si>
    <t>County - $475,000/ LRPI - $475,000</t>
  </si>
  <si>
    <t>GIS (pbcerm_cypresscreek) and PLSM Output</t>
  </si>
  <si>
    <t>PBC-02</t>
  </si>
  <si>
    <t>Palm Beach County Street Sweeping</t>
  </si>
  <si>
    <t>Street sweeping program.</t>
  </si>
  <si>
    <t>FSA Tool</t>
  </si>
  <si>
    <t>PBC-03</t>
  </si>
  <si>
    <t>Palm Beach County Public Education</t>
  </si>
  <si>
    <t>PLSM Output</t>
  </si>
  <si>
    <t>Sum of TNReduction(lbs/yr)</t>
  </si>
  <si>
    <t>Sum of TPReduction(lbs/yr)</t>
  </si>
  <si>
    <t>Description</t>
  </si>
  <si>
    <t>TN (lb/yr)</t>
  </si>
  <si>
    <t>TP (lb/yr)</t>
  </si>
  <si>
    <t>Revised PLSM Reduction Estimate</t>
  </si>
  <si>
    <t>Reductions Remaining</t>
  </si>
  <si>
    <t>Percentage of Reductions Achieved</t>
  </si>
  <si>
    <t xml:space="preserve">Lead Entity </t>
  </si>
  <si>
    <t>Project Number</t>
  </si>
  <si>
    <t xml:space="preserve">Project Name </t>
  </si>
  <si>
    <t>Project Description</t>
  </si>
  <si>
    <t xml:space="preserve">Project Type </t>
  </si>
  <si>
    <t>Project Status</t>
  </si>
  <si>
    <t>Estimated Completion Date</t>
  </si>
  <si>
    <t>Cost Estimate</t>
  </si>
  <si>
    <t>Cost Annual O&amp;M</t>
  </si>
  <si>
    <t>Funding Source</t>
  </si>
  <si>
    <t>Funding Amount</t>
  </si>
  <si>
    <t>DEP Contract Agreement Number</t>
  </si>
  <si>
    <t>FDOT</t>
  </si>
  <si>
    <t>FDOT-FIB-01</t>
  </si>
  <si>
    <t>Development of a BPCP</t>
  </si>
  <si>
    <t>Loxahatchee 4e Plan</t>
  </si>
  <si>
    <t>Florida Turnpike Enterprise</t>
  </si>
  <si>
    <t>AM Contractor</t>
  </si>
  <si>
    <t>FTE-FIB-01</t>
  </si>
  <si>
    <t>Litter Control</t>
  </si>
  <si>
    <t>FTP MP 112-125</t>
  </si>
  <si>
    <t>FTE-FIB-02</t>
  </si>
  <si>
    <t>Routine maintenance roadway street sweeping (12 months) 17 cycles, 46.5 curb or lane miles, approximately 146,567.0 lbs. dry weight.</t>
  </si>
  <si>
    <t>FTE-FIB-03</t>
  </si>
  <si>
    <t>Pet/Animal Management</t>
  </si>
  <si>
    <t>West Palm Beach Service Plaza MP 94 &amp; Ft. Pierce Service Plaza MP 145</t>
  </si>
  <si>
    <t>FTE-FIB-04</t>
  </si>
  <si>
    <t>Illicit Detection Program (Inspections, Reporting, Investigations and Elimination)</t>
  </si>
  <si>
    <t>FTE-FIB-05</t>
  </si>
  <si>
    <t>Walk the Waterbody/Rights-Of-Way</t>
  </si>
  <si>
    <t>Walk the rights-of-way to look for illicit discharges and sources of fecal bacteria such as wildlife, accumulated trash, and homeless populations.</t>
  </si>
  <si>
    <t>FTE-FIB-06</t>
  </si>
  <si>
    <t>Catch Basin Clean Out</t>
  </si>
  <si>
    <t>53 catch basins cleaned (12 month period).</t>
  </si>
  <si>
    <t>FTE-FIB-07</t>
  </si>
  <si>
    <t>Desilting of Stormwater Pipes</t>
  </si>
  <si>
    <t>2,460 linear feet of stormwater pipe cleaned (12 month period).</t>
  </si>
  <si>
    <t>FTE-FIB-08</t>
  </si>
  <si>
    <t>Education and Outreach</t>
  </si>
  <si>
    <t>All service plazas have an E-poster on video screens.</t>
  </si>
  <si>
    <t>FTE-FIB-09</t>
  </si>
  <si>
    <t>GIS Data Collection and Mapping</t>
  </si>
  <si>
    <t>GIS collection and mapping of stormwater assets &amp; infrastructure. Capturing maintenance activity and inspections.</t>
  </si>
  <si>
    <t>Joint NPDES Group</t>
  </si>
  <si>
    <t>TOJ-FIB-3</t>
  </si>
  <si>
    <t>Public education efforts related to actions such as proper pet waste management.</t>
  </si>
  <si>
    <t>Jupiter River Estates</t>
  </si>
  <si>
    <t>TOJ-FIB-13</t>
  </si>
  <si>
    <t>Jupiter River Estates Community Clean-up</t>
  </si>
  <si>
    <t>Clean-up and trash removal from Jones Creek tributary by volunteer residents in Jupiter River Estates Community.</t>
  </si>
  <si>
    <t>WBID 3226C</t>
  </si>
  <si>
    <t>North Palm Beach County Improvement District</t>
  </si>
  <si>
    <t>NPBC-FIB-01</t>
  </si>
  <si>
    <t>Develop BPCP for The Shores (Unit 23)</t>
  </si>
  <si>
    <t>The district will develop a BPCP for 7 Units of Development within the plan boundary by March 2020.</t>
  </si>
  <si>
    <t>WBID 3232</t>
  </si>
  <si>
    <t>NPBC-FIB-02</t>
  </si>
  <si>
    <t>Develop BPCP for North Fork (Unit 29)</t>
  </si>
  <si>
    <t xml:space="preserve">The district will develop a BPCP for 7 Units of Development within the plan boundary by March 2020. Includes </t>
  </si>
  <si>
    <t>WBIDs 3232A and 3224</t>
  </si>
  <si>
    <t>NPBC-FIB-03</t>
  </si>
  <si>
    <t>Develop BPCP for Palm Cove (Unit 32)</t>
  </si>
  <si>
    <t>NPBC-FIB-04</t>
  </si>
  <si>
    <t>Develop BPCP for Cypress Cove (Unit 33)</t>
  </si>
  <si>
    <t>NPBC-FIB-05</t>
  </si>
  <si>
    <t>Develop BPCP for Mystic Cove (Unit 41)</t>
  </si>
  <si>
    <t>NPBC-FIB-06</t>
  </si>
  <si>
    <t>Develop BPCP for Paseos (Unit 45)</t>
  </si>
  <si>
    <t>NPBC-FIB-07</t>
  </si>
  <si>
    <t>Develop BPCP for Jupiter Isles (Unit 47)</t>
  </si>
  <si>
    <t>WBID 3230</t>
  </si>
  <si>
    <t>PBC-FIB-01</t>
  </si>
  <si>
    <t>TOJ-FIB-1</t>
  </si>
  <si>
    <t>Jones and Sims Creek Water Quality Master Plan</t>
  </si>
  <si>
    <t>Master water quality plan to identify fecal bacteria contamination sources.</t>
  </si>
  <si>
    <t>Town / LRPI</t>
  </si>
  <si>
    <t>TOJ-FIB-10</t>
  </si>
  <si>
    <t>Retention of excess stormwater runoff from the Sonoma Isles community for use for irrigation purposes.</t>
  </si>
  <si>
    <t>Privately Funded</t>
  </si>
  <si>
    <t>LRD</t>
  </si>
  <si>
    <t>TOJ-FIB-11</t>
  </si>
  <si>
    <t>Water Quality Monitoring in Jones and Sims Creeks</t>
  </si>
  <si>
    <t>TOJ-FIB-12</t>
  </si>
  <si>
    <t>Datasonde Monitoring in Jones and Sims Creeks</t>
  </si>
  <si>
    <t>Automated water quality equipment established at 3 stations to record water temperature, salinity, water depth, and dissolved oxygen.</t>
  </si>
  <si>
    <t>TOJ-FIB-14</t>
  </si>
  <si>
    <t>Urban Stormwater Management System Rehabilitation - Phase III</t>
  </si>
  <si>
    <t>Rehabilitation of swale systems within Maplewood Drive and North Palm Beach Heights.</t>
  </si>
  <si>
    <t>Town: $129,625   LRPI: $129,625</t>
  </si>
  <si>
    <t>TOJ-FIB-15</t>
  </si>
  <si>
    <t>Urban Stormwater Management System Rehabilitation - Phase IV</t>
  </si>
  <si>
    <t>Rehabilitation of swale systems within Jupiter River Estates.</t>
  </si>
  <si>
    <t>Town: $188,743   LRPI: $188,743</t>
  </si>
  <si>
    <t>TOJ-FIB-16</t>
  </si>
  <si>
    <t>Urban Stormwater Management System Rehabilitation - Phase V</t>
  </si>
  <si>
    <t>Rehabilitation of swale systems within North Palm Beach Heights.</t>
  </si>
  <si>
    <t>Town: $177,650   LRPI: $177,650</t>
  </si>
  <si>
    <t>TOJ-FIB-17</t>
  </si>
  <si>
    <t>Urban Stormwater Management System Rehabilitation - Phase VI</t>
  </si>
  <si>
    <t>Rehabilitation of swale systems within Maplewood Drive and Toney Penna.</t>
  </si>
  <si>
    <t>Town: $168,585   LRPI: $168,585</t>
  </si>
  <si>
    <t>TOJ-FIB-18</t>
  </si>
  <si>
    <t>Maintenance Dredging in Rio Vista Waterway</t>
  </si>
  <si>
    <t>Dredging and muck removal to restore Rio Vista Waterway.</t>
  </si>
  <si>
    <t>WBID 3226D</t>
  </si>
  <si>
    <t>TOJ-FIB-19</t>
  </si>
  <si>
    <t>TOJ-FIB-2</t>
  </si>
  <si>
    <t>WBID 3226W1</t>
  </si>
  <si>
    <t>Town: $200,000   LRPI: $128,552</t>
  </si>
  <si>
    <t>TOJ-FIB-20</t>
  </si>
  <si>
    <t>TOJ-FIB-4</t>
  </si>
  <si>
    <t>TOJ-FIB-5</t>
  </si>
  <si>
    <t>Indian Creek Outfall Replacement and Canal Stabilization</t>
  </si>
  <si>
    <t>Canal stabilization to reduced/prevent erosion of the canal banks.</t>
  </si>
  <si>
    <t>WBID 3234</t>
  </si>
  <si>
    <t>TOJ-FIB-6</t>
  </si>
  <si>
    <t>Cinquez Residential Area</t>
  </si>
  <si>
    <t>Construction of drainage system to retain volume above what was required to offset the increase in impervious area.</t>
  </si>
  <si>
    <t>TOJ-FIB-7</t>
  </si>
  <si>
    <t>Cinquez Park Drainage Improvements</t>
  </si>
  <si>
    <t>TOJ-FIB-8</t>
  </si>
  <si>
    <t>Stormwater Quality Improvement Grants</t>
  </si>
  <si>
    <t>TOJ-FIB-9</t>
  </si>
  <si>
    <t>3. Projects deemed ineligible were not included in the Lox Metrics workbook. This resulted in some entities having new project numbers assigned than what was originally presented.</t>
  </si>
  <si>
    <t>Row Labels</t>
  </si>
  <si>
    <t>Grand Total</t>
  </si>
  <si>
    <t>Count of Structural,  Non-structural, or Trade</t>
  </si>
  <si>
    <t>Count of ProjectStatus</t>
  </si>
  <si>
    <t>Sum of CostAnnualO&amp;M</t>
  </si>
  <si>
    <t>Sum of CostEstimate</t>
  </si>
  <si>
    <t>(Multiple Items)</t>
  </si>
  <si>
    <t>Includes fertilizer (adopted June 18, 2013), landscape, pet waste and irrigation ordinances. FYN Program. Includes PSAs, information pamphlets, website, and inspection program (6 % credit). Items include the annual Jupiter Jubilee (stormwater festival), annual soil and sediment control training, annual distribution of hurricane preparedness information including information on stormwater management and drainage maintenance. Provided education outreach with joint NPDES group. Actions included public service announcements, FYN brochure, public information, and outreach.</t>
  </si>
  <si>
    <t>Benefits vary from project to project. Suggest the stakeholder provide details on significant projects as to be listed individually under the main number and credited. Originally TOJ-34.</t>
  </si>
  <si>
    <t xml:space="preserve">Design not completed yet. Originally TOJ-36. </t>
  </si>
  <si>
    <t>Public education program that includes FY&amp;N Program; landscaping, irrigation, and fertilizer ordinances; PSAs; pamphlets; website; and inspection program.</t>
  </si>
  <si>
    <t>Plan will include walk the waterbody and developing corrective actions. Plan will also include FDOT protocols for inspection and maintenance of infrastructure.</t>
  </si>
  <si>
    <t>Street sweeping</t>
  </si>
  <si>
    <t>West Palm Beach &amp; Ft. Pierce Service plazas have pet waste areas with bags and waste receptacles.</t>
  </si>
  <si>
    <t>All roadway contractors must complete IDDE training.</t>
  </si>
  <si>
    <t>Surface water sampling of nutrients, chlorophyll a, and FIB to characterize conditions and identify trends in Jones and Sims Creeks tributaries.</t>
  </si>
  <si>
    <t>TOJ-09a</t>
  </si>
  <si>
    <t>Indian Creek Exfiltration Trench</t>
  </si>
  <si>
    <t>Indian Creek exfiltration trench funded as a part of the Town of Jupiter cost-share program (TOJ-09).</t>
  </si>
  <si>
    <t>TOJ-09b</t>
  </si>
  <si>
    <t>Boyd Medical Retention</t>
  </si>
  <si>
    <t>Boyd Medical on-line retention BMPs funded as a part of the Town of Jupiter cost-share program (TOJ-09).</t>
  </si>
  <si>
    <t>Originally TOJ-31</t>
  </si>
  <si>
    <t>FDACS</t>
  </si>
  <si>
    <t>Agricultural Producers</t>
  </si>
  <si>
    <t>FDACS-01</t>
  </si>
  <si>
    <t>Agricultural Best Management Practices (BMPs)</t>
  </si>
  <si>
    <t>Enrollment in FDACS BMP manuals for owner implemented BMPs.</t>
  </si>
  <si>
    <t>FDACS-02</t>
  </si>
  <si>
    <t>Agricultural Land Use Change</t>
  </si>
  <si>
    <t>Land use change from citrus to sugar cane resulting in lower fertilizer use.</t>
  </si>
  <si>
    <t>FTE-01</t>
  </si>
  <si>
    <t>FTE-02</t>
  </si>
  <si>
    <t>53 catch basins cleaned (12 month period). Contractor has been requested to collect information on weight of materials for calculations.</t>
  </si>
  <si>
    <t>Village of Tequesta</t>
  </si>
  <si>
    <t>VOT-01</t>
  </si>
  <si>
    <t>FYN; landscaping, irrigation, and fertilizer ordinances; PSAs, pamphlets, website, illicit discharge program. FYN and PSAs through Palm Beach County.</t>
  </si>
  <si>
    <t>Weight of material collected not provided.</t>
  </si>
  <si>
    <t>TN Reduction
(lbs/yr)</t>
  </si>
  <si>
    <t>TP Reduction
(lbs/yr)</t>
  </si>
  <si>
    <t>FIB Summary Info</t>
  </si>
  <si>
    <t>Lead Entity</t>
  </si>
  <si>
    <t>Project Types</t>
  </si>
  <si>
    <t>Number of Projects</t>
  </si>
  <si>
    <t>Reductions from Projects Completed</t>
  </si>
  <si>
    <t>Reductions from All Projects</t>
  </si>
  <si>
    <t>FDOT4-01C</t>
  </si>
  <si>
    <t>Basin H</t>
  </si>
  <si>
    <t>GIS layer FDOT1A_H</t>
  </si>
  <si>
    <t>Basins A-E</t>
  </si>
  <si>
    <t>Basins F, G</t>
  </si>
  <si>
    <t>FDOT-FIB-02</t>
  </si>
  <si>
    <t>FDOT-FIB-03</t>
  </si>
  <si>
    <t>FDOT-FIB-04</t>
  </si>
  <si>
    <t>FDOT-FIB-05</t>
  </si>
  <si>
    <t>FDOT-FIB-06</t>
  </si>
  <si>
    <t>FDOT-FIB-07</t>
  </si>
  <si>
    <t>FDOT-FIB-08</t>
  </si>
  <si>
    <t>FDOT-FIB-09</t>
  </si>
  <si>
    <t>Plan will include walk the waterbody and developing corrective actions. Plan will also include FDOT protocols for inspection and maintance of infrastructure.</t>
  </si>
  <si>
    <t>FIB-Stormwater</t>
  </si>
  <si>
    <t>Illicit  Program (Inspections, Reporting, Investigations and Elimination)</t>
  </si>
  <si>
    <t>Walk the Waterbody/Right Of Way</t>
  </si>
  <si>
    <t>Walk the right of way to look for illicite discharges and sources of fecal bacteria such as wildlife, accumulated trash and homeless populations.</t>
  </si>
  <si>
    <t>Catch basin clean out</t>
  </si>
  <si>
    <t>Desilting of stormwater pipes</t>
  </si>
  <si>
    <t xml:space="preserve">Routine maintenance roadway litter collection. </t>
  </si>
  <si>
    <t>Routine maintenance roadway street sweeping.</t>
  </si>
  <si>
    <t>All FDOT maintenance personnel and roadway contractors complete IDDE trainning (see trainning video link).</t>
  </si>
  <si>
    <t>TBD catch basins cleaned (12 month period).</t>
  </si>
  <si>
    <t>TBD LF cleaned (12 month period).</t>
  </si>
  <si>
    <t xml:space="preserve">GIS collection and mapping of  stormwater assets &amp; infrastructure. </t>
  </si>
  <si>
    <t>SR#(MP): 706 (12.1-16.05); 811 (10.25-11.7); A1A (0-.2); 5 (6.95-11.65 &amp; 1.5-2.27)</t>
  </si>
  <si>
    <t>SR9/I-95 (MP 40.35-46.01 &amp; 0-7.43)</t>
  </si>
  <si>
    <t>State roads throughout RAP boundary</t>
  </si>
  <si>
    <t>Estimate to meet 5.5 ug/L chl-a</t>
  </si>
  <si>
    <t>Estimate to meet 4 ug/L chl-a</t>
  </si>
  <si>
    <t>INTERNAL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</si>
</sst>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44" formatCode="_(&quot;$&quot;* #,##0.00_);_(&quot;$&quot;* \(#,##0.00\);_(&quot;$&quot;* &quot;-&quot;??_);_(@_)"/>
    <numFmt numFmtId="43" formatCode="_(* #,##0.00_);_(* \(#,##0.00\);_(* &quot;-&quot;??_);_(@_)"/>
    <numFmt numFmtId="164" formatCode="&quot;$&quot;#,##0"/>
    <numFmt numFmtId="165" formatCode="#,##0.0"/>
    <numFmt numFmtId="166" formatCode="_(* #,##0_);_(* \(#,##0\);_(* &quot;-&quot;??_);_(@_)"/>
    <numFmt numFmtId="167"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9"/>
      <color rgb="FF000000"/>
      <name val="Times New Roman"/>
      <family val="1"/>
    </font>
    <font>
      <sz val="8"/>
      <color theme="1"/>
      <name val="Calibri"/>
      <family val="2"/>
      <scheme val="minor"/>
    </font>
    <font>
      <b/>
      <sz val="11"/>
      <color rgb="FF000000"/>
      <name val="Times New Roman"/>
      <family val="1"/>
    </font>
    <font>
      <b/>
      <sz val="11"/>
      <color theme="1"/>
      <name val="Times New Roman"/>
      <family val="1"/>
    </font>
    <font>
      <sz val="11"/>
      <color theme="1"/>
      <name val="Times New Roman"/>
      <family val="1"/>
    </font>
    <font>
      <sz val="11"/>
      <name val="Times New Roman"/>
      <family val="1"/>
    </font>
    <font>
      <b/>
      <sz val="9"/>
      <color indexed="81"/>
      <name val="Tahoma"/>
      <family val="2"/>
    </font>
    <font>
      <sz val="9"/>
      <color indexed="81"/>
      <name val="Tahoma"/>
      <family val="2"/>
    </font>
    <font>
      <sz val="11"/>
      <color rgb="FF000000"/>
      <name val="Times New Roman"/>
      <family val="1"/>
    </font>
    <font>
      <sz val="8"/>
      <name val="Calibri"/>
      <family val="2"/>
      <scheme val="minor"/>
    </font>
    <font>
      <sz val="10"/>
      <name val="Arial"/>
      <family val="2"/>
    </font>
  </fonts>
  <fills count="12">
    <fill>
      <patternFill patternType="none"/>
    </fill>
    <fill>
      <patternFill patternType="gray125"/>
    </fill>
    <fill>
      <patternFill patternType="solid">
        <fgColor rgb="FFC0C0C0"/>
        <bgColor rgb="FFC0C0C0"/>
      </patternFill>
    </fill>
    <fill>
      <patternFill patternType="solid">
        <fgColor theme="4"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rgb="FFFF9900"/>
        <bgColor indexed="64"/>
      </patternFill>
    </fill>
    <fill>
      <patternFill patternType="solid">
        <fgColor theme="5" tint="0.59999389629810485"/>
        <bgColor indexed="64"/>
      </patternFill>
    </fill>
    <fill>
      <patternFill patternType="solid">
        <fgColor theme="7"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s>
  <cellStyleXfs count="8">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43" fontId="13" fillId="0" borderId="0" applyFont="0" applyFill="0" applyBorder="0" applyAlignment="0" applyProtection="0"/>
  </cellStyleXfs>
  <cellXfs count="92">
    <xf numFmtId="0" fontId="0" fillId="0" borderId="0" xfId="0"/>
    <xf numFmtId="0" fontId="2" fillId="4" borderId="2" xfId="1" applyFont="1" applyFill="1" applyBorder="1" applyAlignment="1">
      <alignment horizontal="left"/>
    </xf>
    <xf numFmtId="0" fontId="3" fillId="0" borderId="3" xfId="2" applyFont="1" applyBorder="1" applyAlignment="1">
      <alignment horizontal="left" vertical="center" wrapText="1"/>
    </xf>
    <xf numFmtId="0" fontId="6" fillId="3" borderId="1" xfId="0" applyFont="1" applyFill="1" applyBorder="1" applyAlignment="1">
      <alignment horizontal="center" wrapText="1"/>
    </xf>
    <xf numFmtId="0" fontId="5" fillId="2" borderId="1" xfId="0" applyFont="1" applyFill="1" applyBorder="1" applyAlignment="1">
      <alignment horizont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2" fillId="4" borderId="4" xfId="1" applyFont="1" applyFill="1" applyBorder="1" applyAlignment="1">
      <alignment horizontal="left"/>
    </xf>
    <xf numFmtId="0" fontId="3" fillId="0" borderId="5" xfId="2" applyFont="1" applyBorder="1" applyAlignment="1">
      <alignment horizontal="left" vertical="center" wrapText="1"/>
    </xf>
    <xf numFmtId="0" fontId="3" fillId="0" borderId="6" xfId="2" applyFont="1" applyBorder="1" applyAlignment="1">
      <alignment horizontal="left" vertical="center" wrapText="1"/>
    </xf>
    <xf numFmtId="3" fontId="5" fillId="2" borderId="1" xfId="0" applyNumberFormat="1" applyFont="1" applyFill="1" applyBorder="1" applyAlignment="1">
      <alignment horizontal="center" wrapText="1"/>
    </xf>
    <xf numFmtId="165" fontId="7" fillId="0" borderId="1" xfId="0" applyNumberFormat="1" applyFont="1" applyBorder="1" applyAlignment="1">
      <alignment horizontal="center" vertical="center" wrapText="1"/>
    </xf>
    <xf numFmtId="164" fontId="5" fillId="2" borderId="1" xfId="0" applyNumberFormat="1" applyFont="1" applyFill="1" applyBorder="1" applyAlignment="1">
      <alignment horizontal="center" wrapText="1"/>
    </xf>
    <xf numFmtId="0" fontId="7" fillId="0" borderId="1" xfId="0" applyFont="1" applyBorder="1" applyAlignment="1">
      <alignment horizontal="center" vertical="center"/>
    </xf>
    <xf numFmtId="5" fontId="7" fillId="0" borderId="1" xfId="3" applyNumberFormat="1" applyFont="1" applyBorder="1" applyAlignment="1">
      <alignment horizontal="center" vertical="center"/>
    </xf>
    <xf numFmtId="0" fontId="8" fillId="0" borderId="1" xfId="0" applyFont="1" applyBorder="1" applyAlignment="1">
      <alignment horizontal="center" vertical="center"/>
    </xf>
    <xf numFmtId="0" fontId="7" fillId="5" borderId="1" xfId="0" applyFont="1" applyFill="1" applyBorder="1" applyAlignment="1">
      <alignment horizontal="center" vertical="center" wrapText="1"/>
    </xf>
    <xf numFmtId="37" fontId="7" fillId="5" borderId="1" xfId="0" applyNumberFormat="1" applyFont="1" applyFill="1" applyBorder="1" applyAlignment="1">
      <alignment horizontal="center" vertical="center" wrapText="1"/>
    </xf>
    <xf numFmtId="6" fontId="7" fillId="0" borderId="1" xfId="0" applyNumberFormat="1" applyFont="1" applyBorder="1" applyAlignment="1">
      <alignment horizontal="center" vertical="center" wrapText="1"/>
    </xf>
    <xf numFmtId="0" fontId="7" fillId="6" borderId="1" xfId="0" applyFont="1" applyFill="1" applyBorder="1" applyAlignment="1">
      <alignment horizontal="center" vertical="center" wrapText="1"/>
    </xf>
    <xf numFmtId="0" fontId="7" fillId="5" borderId="1" xfId="0" applyFont="1" applyFill="1" applyBorder="1" applyAlignment="1">
      <alignment vertical="center" wrapText="1"/>
    </xf>
    <xf numFmtId="0" fontId="7" fillId="5" borderId="1" xfId="0" applyFont="1" applyFill="1" applyBorder="1" applyAlignment="1">
      <alignment horizontal="center" vertical="center"/>
    </xf>
    <xf numFmtId="0" fontId="7" fillId="7" borderId="1" xfId="0" applyFont="1" applyFill="1" applyBorder="1" applyAlignment="1">
      <alignment vertical="center" wrapText="1"/>
    </xf>
    <xf numFmtId="0" fontId="7" fillId="8" borderId="1" xfId="0" applyFont="1" applyFill="1" applyBorder="1" applyAlignment="1">
      <alignment vertical="center" wrapText="1"/>
    </xf>
    <xf numFmtId="0" fontId="7" fillId="8" borderId="1" xfId="0" applyFont="1" applyFill="1" applyBorder="1" applyAlignment="1">
      <alignment horizontal="center" vertical="center" wrapText="1"/>
    </xf>
    <xf numFmtId="0" fontId="8"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5" fontId="8" fillId="0" borderId="1" xfId="3" applyNumberFormat="1" applyFont="1" applyBorder="1" applyAlignment="1">
      <alignment horizontal="center" vertical="center" wrapText="1"/>
    </xf>
    <xf numFmtId="0" fontId="7" fillId="0" borderId="0" xfId="0" applyFont="1" applyAlignment="1">
      <alignment horizontal="center" wrapText="1"/>
    </xf>
    <xf numFmtId="0" fontId="7" fillId="0" borderId="0" xfId="0" applyFont="1" applyAlignment="1">
      <alignment horizontal="center" vertical="center" wrapText="1"/>
    </xf>
    <xf numFmtId="3" fontId="7" fillId="0" borderId="1" xfId="0" applyNumberFormat="1" applyFont="1" applyBorder="1" applyAlignment="1">
      <alignment horizontal="center" vertical="center" wrapText="1"/>
    </xf>
    <xf numFmtId="3" fontId="7" fillId="0" borderId="0" xfId="0" applyNumberFormat="1" applyFont="1" applyAlignment="1">
      <alignment horizontal="center" vertical="center" wrapText="1"/>
    </xf>
    <xf numFmtId="0" fontId="8" fillId="9" borderId="1" xfId="0" applyFont="1" applyFill="1" applyBorder="1" applyAlignment="1">
      <alignment horizontal="center" vertical="center"/>
    </xf>
    <xf numFmtId="1" fontId="7" fillId="0" borderId="1" xfId="0" applyNumberFormat="1" applyFont="1" applyFill="1" applyBorder="1" applyAlignment="1">
      <alignment horizontal="center" vertical="center" wrapText="1"/>
    </xf>
    <xf numFmtId="5" fontId="7" fillId="0" borderId="1" xfId="3" applyNumberFormat="1" applyFont="1" applyFill="1" applyBorder="1" applyAlignment="1">
      <alignment horizontal="center" vertical="center"/>
    </xf>
    <xf numFmtId="3" fontId="7" fillId="0" borderId="1" xfId="3" applyNumberFormat="1" applyFont="1" applyFill="1" applyBorder="1" applyAlignment="1">
      <alignment horizontal="center" vertical="center"/>
    </xf>
    <xf numFmtId="0" fontId="7" fillId="0" borderId="7" xfId="3" applyNumberFormat="1" applyFont="1" applyFill="1" applyBorder="1" applyAlignment="1">
      <alignment horizontal="center" vertical="center"/>
    </xf>
    <xf numFmtId="0" fontId="8" fillId="0" borderId="1" xfId="0" applyFont="1" applyFill="1" applyBorder="1" applyAlignment="1">
      <alignment horizontal="center" vertical="center" wrapText="1"/>
    </xf>
    <xf numFmtId="5" fontId="8" fillId="0" borderId="1" xfId="3" applyNumberFormat="1" applyFont="1" applyBorder="1" applyAlignment="1">
      <alignment horizontal="center" vertical="center"/>
    </xf>
    <xf numFmtId="1" fontId="7" fillId="5" borderId="1" xfId="0" applyNumberFormat="1" applyFont="1" applyFill="1" applyBorder="1" applyAlignment="1">
      <alignment horizontal="center" vertical="center" wrapText="1"/>
    </xf>
    <xf numFmtId="3" fontId="0" fillId="0" borderId="0" xfId="0" applyNumberFormat="1"/>
    <xf numFmtId="0" fontId="2" fillId="10" borderId="1" xfId="0" applyFont="1" applyFill="1" applyBorder="1"/>
    <xf numFmtId="0" fontId="2" fillId="10" borderId="1" xfId="0" applyFont="1" applyFill="1" applyBorder="1" applyAlignment="1">
      <alignment horizontal="center"/>
    </xf>
    <xf numFmtId="0" fontId="0" fillId="0" borderId="1" xfId="0" applyBorder="1"/>
    <xf numFmtId="166" fontId="0" fillId="0" borderId="1" xfId="0" applyNumberFormat="1" applyBorder="1"/>
    <xf numFmtId="3" fontId="0" fillId="0" borderId="1" xfId="0" applyNumberFormat="1" applyBorder="1"/>
    <xf numFmtId="9" fontId="1" fillId="0" borderId="1" xfId="4" applyBorder="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wrapText="1"/>
    </xf>
    <xf numFmtId="3" fontId="0" fillId="0" borderId="0" xfId="0" pivotButton="1" applyNumberFormat="1"/>
    <xf numFmtId="164" fontId="0" fillId="0" borderId="0" xfId="0" applyNumberFormat="1"/>
    <xf numFmtId="3" fontId="0" fillId="0" borderId="0" xfId="0" applyNumberFormat="1" applyAlignment="1">
      <alignment wrapText="1"/>
    </xf>
    <xf numFmtId="0" fontId="6" fillId="3" borderId="1" xfId="3" applyNumberFormat="1" applyFont="1" applyFill="1" applyBorder="1" applyAlignment="1">
      <alignment horizontal="center" wrapText="1"/>
    </xf>
    <xf numFmtId="0" fontId="5" fillId="3" borderId="1" xfId="0" applyFont="1" applyFill="1" applyBorder="1" applyAlignment="1">
      <alignment horizontal="center" wrapText="1"/>
    </xf>
    <xf numFmtId="0" fontId="0" fillId="0" borderId="0" xfId="0" applyFont="1"/>
    <xf numFmtId="0" fontId="7" fillId="0" borderId="1" xfId="0" applyFont="1" applyFill="1" applyBorder="1" applyAlignment="1">
      <alignment horizontal="center" vertical="center"/>
    </xf>
    <xf numFmtId="0" fontId="11"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1" xfId="0" applyNumberFormat="1" applyFont="1" applyFill="1" applyBorder="1" applyAlignment="1">
      <alignment horizontal="center" vertical="center"/>
    </xf>
    <xf numFmtId="0" fontId="11" fillId="7" borderId="1" xfId="0" applyFont="1" applyFill="1" applyBorder="1" applyAlignment="1">
      <alignment horizontal="center" vertical="center" wrapText="1"/>
    </xf>
    <xf numFmtId="164" fontId="7" fillId="0" borderId="1" xfId="0" applyNumberFormat="1" applyFont="1" applyBorder="1" applyAlignment="1">
      <alignment horizontal="center" vertical="center" wrapText="1"/>
    </xf>
    <xf numFmtId="0" fontId="7" fillId="7" borderId="1" xfId="0" applyFont="1" applyFill="1" applyBorder="1" applyAlignment="1">
      <alignment horizontal="center" vertical="center" wrapText="1"/>
    </xf>
    <xf numFmtId="0" fontId="7" fillId="0" borderId="1" xfId="0" applyFont="1" applyBorder="1" applyAlignment="1">
      <alignment vertical="center"/>
    </xf>
    <xf numFmtId="0" fontId="11"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7" fillId="0" borderId="1" xfId="0" applyFont="1" applyFill="1" applyBorder="1" applyAlignment="1">
      <alignment wrapText="1"/>
    </xf>
    <xf numFmtId="0" fontId="7" fillId="0"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0" borderId="9" xfId="0" applyFont="1" applyBorder="1" applyAlignment="1">
      <alignment horizontal="center" vertical="center" wrapText="1"/>
    </xf>
    <xf numFmtId="164" fontId="7" fillId="0" borderId="9" xfId="0" applyNumberFormat="1" applyFont="1" applyBorder="1" applyAlignment="1">
      <alignment horizontal="center" vertical="center" wrapText="1"/>
    </xf>
    <xf numFmtId="0" fontId="7" fillId="0" borderId="10" xfId="0" applyFont="1" applyBorder="1" applyAlignment="1">
      <alignment horizontal="center" vertical="center" wrapText="1"/>
    </xf>
    <xf numFmtId="2" fontId="7" fillId="5" borderId="1" xfId="0" applyNumberFormat="1" applyFont="1" applyFill="1" applyBorder="1" applyAlignment="1">
      <alignment horizontal="center" vertical="center" wrapText="1"/>
    </xf>
    <xf numFmtId="4" fontId="7" fillId="5" borderId="1" xfId="0" applyNumberFormat="1" applyFont="1" applyFill="1" applyBorder="1" applyAlignment="1">
      <alignment horizontal="center" vertical="center"/>
    </xf>
    <xf numFmtId="4" fontId="7" fillId="5"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xf>
    <xf numFmtId="166" fontId="0" fillId="0" borderId="0" xfId="0" applyNumberFormat="1"/>
    <xf numFmtId="0" fontId="0" fillId="0" borderId="0" xfId="0" applyAlignment="1">
      <alignment horizontal="center" wrapText="1"/>
    </xf>
    <xf numFmtId="0" fontId="0" fillId="0" borderId="0" xfId="0" applyNumberFormat="1" applyAlignment="1">
      <alignment horizontal="center"/>
    </xf>
    <xf numFmtId="0" fontId="2" fillId="0" borderId="0" xfId="0" applyFont="1"/>
    <xf numFmtId="167"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xf numFmtId="0" fontId="0" fillId="0" borderId="0" xfId="0" applyAlignment="1">
      <alignment horizontal="center"/>
    </xf>
    <xf numFmtId="0" fontId="7" fillId="0" borderId="1" xfId="0" applyFont="1" applyBorder="1" applyAlignment="1">
      <alignment horizontal="center" vertical="center" wrapText="1"/>
    </xf>
    <xf numFmtId="0" fontId="2" fillId="11" borderId="1" xfId="0" applyFont="1" applyFill="1" applyBorder="1"/>
    <xf numFmtId="0" fontId="2" fillId="11" borderId="1" xfId="0" applyFont="1" applyFill="1" applyBorder="1" applyAlignment="1">
      <alignment horizontal="center"/>
    </xf>
    <xf numFmtId="0" fontId="0" fillId="0" borderId="11" xfId="0" applyBorder="1"/>
    <xf numFmtId="0" fontId="0" fillId="0" borderId="0" xfId="0" applyFill="1" applyBorder="1"/>
    <xf numFmtId="0" fontId="0" fillId="11" borderId="0" xfId="0" applyFill="1" applyBorder="1"/>
  </cellXfs>
  <cellStyles count="8">
    <cellStyle name="Comma 2" xfId="7" xr:uid="{5DBB1363-8CF7-4AF9-B973-411A229031ED}"/>
    <cellStyle name="Currency" xfId="3" builtinId="4"/>
    <cellStyle name="Normal" xfId="0" builtinId="0"/>
    <cellStyle name="Normal 16" xfId="2" xr:uid="{E79D20BB-F312-429A-8680-2A355ED66337}"/>
    <cellStyle name="Normal 2" xfId="1" xr:uid="{70932606-B1B9-4E2D-ADD7-EBE250A8367E}"/>
    <cellStyle name="Normal 2 2" xfId="5" xr:uid="{BDA54370-A38A-4D39-B2C7-742B6AC8B17E}"/>
    <cellStyle name="Normal 3" xfId="6" xr:uid="{AD1ED576-2AE8-4B85-94E6-08BB3D252E40}"/>
    <cellStyle name="Percent" xfId="4" builtinId="5"/>
  </cellStyles>
  <dxfs count="25">
    <dxf>
      <alignment horizontal="center"/>
    </dxf>
    <dxf>
      <alignment horizontal="center"/>
    </dxf>
    <dxf>
      <alignment horizontal="center"/>
    </dxf>
    <dxf>
      <alignment horizontal="center"/>
    </dxf>
    <dxf>
      <alignment wrapText="1"/>
    </dxf>
    <dxf>
      <alignment wrapText="1"/>
    </dxf>
    <dxf>
      <alignment wrapText="1"/>
    </dxf>
    <dxf>
      <alignment wrapText="1"/>
    </dxf>
    <dxf>
      <numFmt numFmtId="164" formatCode="&quot;$&quot;#,##0"/>
    </dxf>
    <dxf>
      <numFmt numFmtId="164" formatCode="&quot;$&quot;#,##0"/>
    </dxf>
    <dxf>
      <numFmt numFmtId="3" formatCode="#,##0"/>
    </dxf>
    <dxf>
      <numFmt numFmtId="3" formatCode="#,##0"/>
    </dxf>
    <dxf>
      <numFmt numFmtId="3" formatCode="#,##0"/>
    </dxf>
    <dxf>
      <alignment horizontal="center"/>
    </dxf>
    <dxf>
      <alignment wrapText="1"/>
    </dxf>
    <dxf>
      <numFmt numFmtId="166" formatCode="_(* #,##0_);_(* \(#,##0\);_(* &quot;-&quot;??_);_(@_)"/>
    </dxf>
    <dxf>
      <alignment wrapText="1"/>
    </dxf>
    <dxf>
      <alignment wrapText="1"/>
    </dxf>
    <dxf>
      <alignment wrapText="1"/>
    </dxf>
    <dxf>
      <alignment wrapText="1"/>
    </dxf>
    <dxf>
      <numFmt numFmtId="164" formatCode="&quot;$&quot;#,##0"/>
    </dxf>
    <dxf>
      <numFmt numFmtId="164" formatCode="&quot;$&quot;#,##0"/>
    </dxf>
    <dxf>
      <numFmt numFmtId="3" formatCode="#,##0"/>
    </dxf>
    <dxf>
      <numFmt numFmtId="3" formatCode="#,##0"/>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[Lox Metrics 061819.xlsx]Project Charts!PivotTable1</c:name>
    <c:fmtId val="2"/>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b="1">
                <a:solidFill>
                  <a:sysClr val="windowText" lastClr="000000"/>
                </a:solidFill>
                <a:latin typeface="Times New Roman" panose="02020603050405020304" pitchFamily="18" charset="0"/>
                <a:cs typeface="Times New Roman" panose="02020603050405020304" pitchFamily="18" charset="0"/>
              </a:rPr>
              <a:t>Structural versus Non-structural</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ivotFmts>
      <c:pivotFmt>
        <c:idx val="0"/>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lumMod val="75000"/>
            </a:schemeClr>
          </a:solidFill>
          <a:ln w="25400">
            <a:noFill/>
          </a:ln>
          <a:effectLst/>
          <a:sp3d/>
        </c:spPr>
      </c:pivotFmt>
      <c:pivotFmt>
        <c:idx val="2"/>
        <c:spPr>
          <a:solidFill>
            <a:schemeClr val="accent1">
              <a:lumMod val="40000"/>
              <a:lumOff val="60000"/>
            </a:schemeClr>
          </a:solidFill>
          <a:ln w="25400">
            <a:noFill/>
          </a:ln>
          <a:effectLst/>
          <a:sp3d/>
        </c:spPr>
      </c:pivotFmt>
      <c:pivotFmt>
        <c:idx val="3"/>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solidFill>
            <a:schemeClr val="accent1">
              <a:lumMod val="40000"/>
              <a:lumOff val="60000"/>
            </a:schemeClr>
          </a:solidFill>
          <a:ln w="25400">
            <a:noFill/>
          </a:ln>
          <a:effectLst/>
          <a:sp3d/>
        </c:spPr>
      </c:pivotFmt>
      <c:pivotFmt>
        <c:idx val="5"/>
        <c:spPr>
          <a:solidFill>
            <a:schemeClr val="accent1">
              <a:lumMod val="75000"/>
            </a:schemeClr>
          </a:solidFill>
          <a:ln w="25400">
            <a:noFill/>
          </a:ln>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'Project Charts'!$B$1</c:f>
              <c:strCache>
                <c:ptCount val="1"/>
                <c:pt idx="0">
                  <c:v>Total</c:v>
                </c:pt>
              </c:strCache>
            </c:strRef>
          </c:tx>
          <c:spPr>
            <a:ln>
              <a:noFill/>
            </a:ln>
          </c:spPr>
          <c:dPt>
            <c:idx val="0"/>
            <c:bubble3D val="0"/>
            <c:spPr>
              <a:solidFill>
                <a:schemeClr val="accent1">
                  <a:lumMod val="40000"/>
                  <a:lumOff val="60000"/>
                </a:schemeClr>
              </a:solidFill>
              <a:ln w="25400">
                <a:noFill/>
              </a:ln>
              <a:effectLst/>
              <a:sp3d/>
            </c:spPr>
            <c:extLst>
              <c:ext xmlns:c16="http://schemas.microsoft.com/office/drawing/2014/chart" uri="{C3380CC4-5D6E-409C-BE32-E72D297353CC}">
                <c16:uniqueId val="{00000003-5E0C-4796-91AC-11C11661A7BE}"/>
              </c:ext>
            </c:extLst>
          </c:dPt>
          <c:dPt>
            <c:idx val="1"/>
            <c:bubble3D val="0"/>
            <c:spPr>
              <a:solidFill>
                <a:schemeClr val="accent1">
                  <a:lumMod val="75000"/>
                </a:schemeClr>
              </a:solidFill>
              <a:ln w="25400">
                <a:noFill/>
              </a:ln>
              <a:effectLst/>
              <a:sp3d/>
            </c:spPr>
            <c:extLst>
              <c:ext xmlns:c16="http://schemas.microsoft.com/office/drawing/2014/chart" uri="{C3380CC4-5D6E-409C-BE32-E72D297353CC}">
                <c16:uniqueId val="{00000005-5E0C-4796-91AC-11C11661A7BE}"/>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'Project Charts'!$A$2:$A$4</c:f>
              <c:strCache>
                <c:ptCount val="2"/>
                <c:pt idx="0">
                  <c:v>Non-structural</c:v>
                </c:pt>
                <c:pt idx="1">
                  <c:v>Structural</c:v>
                </c:pt>
              </c:strCache>
            </c:strRef>
          </c:cat>
          <c:val>
            <c:numRef>
              <c:f>'Project Charts'!$B$2:$B$4</c:f>
              <c:numCache>
                <c:formatCode>General</c:formatCode>
                <c:ptCount val="2"/>
                <c:pt idx="0">
                  <c:v>14</c:v>
                </c:pt>
                <c:pt idx="1">
                  <c:v>39</c:v>
                </c:pt>
              </c:numCache>
            </c:numRef>
          </c:val>
          <c:extLst>
            <c:ext xmlns:c16="http://schemas.microsoft.com/office/drawing/2014/chart" uri="{C3380CC4-5D6E-409C-BE32-E72D297353CC}">
              <c16:uniqueId val="{00000006-5E0C-4796-91AC-11C11661A7BE}"/>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[Lox Metrics 061819.xlsx]Project Charts!PivotTable2</c:name>
    <c:fmtId val="0"/>
  </c:pivotSource>
  <c:chart>
    <c:title>
      <c:tx>
        <c:rich>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rPr>
              <a:t>Project Status</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ivotFmts>
      <c:pivotFmt>
        <c:idx val="0"/>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lumMod val="75000"/>
            </a:schemeClr>
          </a:solidFill>
          <a:ln w="25400">
            <a:noFill/>
          </a:ln>
          <a:effectLst/>
          <a:sp3d/>
        </c:spPr>
      </c:pivotFmt>
      <c:pivotFmt>
        <c:idx val="2"/>
        <c:spPr>
          <a:solidFill>
            <a:schemeClr val="accent1">
              <a:lumMod val="40000"/>
              <a:lumOff val="60000"/>
            </a:schemeClr>
          </a:solidFill>
          <a:ln w="25400">
            <a:noFill/>
          </a:ln>
          <a:effectLst/>
          <a:sp3d/>
        </c:spPr>
      </c:pivotFmt>
      <c:pivotFmt>
        <c:idx val="3"/>
        <c:spPr>
          <a:solidFill>
            <a:schemeClr val="accent1"/>
          </a:solidFill>
          <a:ln w="25400">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solidFill>
            <a:srgbClr val="4472C4">
              <a:lumMod val="75000"/>
            </a:srgbClr>
          </a:solidFill>
          <a:ln w="25400">
            <a:noFill/>
          </a:ln>
          <a:effectLst/>
          <a:sp3d/>
        </c:spPr>
      </c:pivotFmt>
      <c:pivotFmt>
        <c:idx val="5"/>
        <c:spPr>
          <a:solidFill>
            <a:srgbClr val="4472C4">
              <a:lumMod val="20000"/>
              <a:lumOff val="80000"/>
            </a:srgbClr>
          </a:solidFill>
          <a:ln w="25400">
            <a:noFill/>
          </a:ln>
          <a:effectLst/>
          <a:sp3d/>
        </c:spPr>
      </c:pivotFmt>
      <c:pivotFmt>
        <c:idx val="6"/>
        <c:spPr>
          <a:solidFill>
            <a:srgbClr val="4472C4">
              <a:lumMod val="40000"/>
              <a:lumOff val="60000"/>
            </a:srgbClr>
          </a:solidFill>
          <a:ln w="25400">
            <a:noFill/>
          </a:ln>
          <a:effectLst/>
          <a:sp3d/>
        </c:spPr>
      </c:pivotFmt>
      <c:pivotFmt>
        <c:idx val="7"/>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'Project Charts'!$B$16</c:f>
              <c:strCache>
                <c:ptCount val="1"/>
                <c:pt idx="0">
                  <c:v>Count of ProjectStatus</c:v>
                </c:pt>
              </c:strCache>
            </c:strRef>
          </c:tx>
          <c:spPr>
            <a:ln>
              <a:noFill/>
            </a:ln>
          </c:spPr>
          <c:dPt>
            <c:idx val="0"/>
            <c:bubble3D val="0"/>
            <c:spPr>
              <a:solidFill>
                <a:srgbClr val="4472C4">
                  <a:lumMod val="75000"/>
                </a:srgbClr>
              </a:solidFill>
              <a:ln w="25400">
                <a:noFill/>
              </a:ln>
              <a:effectLst/>
              <a:sp3d/>
            </c:spPr>
            <c:extLst>
              <c:ext xmlns:c16="http://schemas.microsoft.com/office/drawing/2014/chart" uri="{C3380CC4-5D6E-409C-BE32-E72D297353CC}">
                <c16:uniqueId val="{00000003-44F0-496A-BB39-95F0A9B7FACF}"/>
              </c:ext>
            </c:extLst>
          </c:dPt>
          <c:dPt>
            <c:idx val="1"/>
            <c:bubble3D val="0"/>
            <c:spPr>
              <a:solidFill>
                <a:srgbClr val="4472C4">
                  <a:lumMod val="20000"/>
                  <a:lumOff val="80000"/>
                </a:srgbClr>
              </a:solidFill>
              <a:ln w="25400">
                <a:noFill/>
              </a:ln>
              <a:effectLst/>
              <a:sp3d/>
            </c:spPr>
            <c:extLst>
              <c:ext xmlns:c16="http://schemas.microsoft.com/office/drawing/2014/chart" uri="{C3380CC4-5D6E-409C-BE32-E72D297353CC}">
                <c16:uniqueId val="{00000005-44F0-496A-BB39-95F0A9B7FACF}"/>
              </c:ext>
            </c:extLst>
          </c:dPt>
          <c:dPt>
            <c:idx val="2"/>
            <c:bubble3D val="0"/>
            <c:spPr>
              <a:solidFill>
                <a:srgbClr val="4472C4">
                  <a:lumMod val="40000"/>
                  <a:lumOff val="60000"/>
                </a:srgbClr>
              </a:solidFill>
              <a:ln w="25400">
                <a:noFill/>
              </a:ln>
              <a:effectLst/>
              <a:sp3d/>
            </c:spPr>
            <c:extLst>
              <c:ext xmlns:c16="http://schemas.microsoft.com/office/drawing/2014/chart" uri="{C3380CC4-5D6E-409C-BE32-E72D297353CC}">
                <c16:uniqueId val="{00000007-44F0-496A-BB39-95F0A9B7FAC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Times New Roman" panose="02020603050405020304" pitchFamily="18"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'Project Charts'!$A$17:$A$20</c:f>
              <c:strCache>
                <c:ptCount val="3"/>
                <c:pt idx="0">
                  <c:v>Completed</c:v>
                </c:pt>
                <c:pt idx="1">
                  <c:v>Planned</c:v>
                </c:pt>
                <c:pt idx="2">
                  <c:v>Underway</c:v>
                </c:pt>
              </c:strCache>
            </c:strRef>
          </c:cat>
          <c:val>
            <c:numRef>
              <c:f>'Project Charts'!$B$17:$B$20</c:f>
              <c:numCache>
                <c:formatCode>General</c:formatCode>
                <c:ptCount val="3"/>
                <c:pt idx="0">
                  <c:v>42</c:v>
                </c:pt>
                <c:pt idx="1">
                  <c:v>7</c:v>
                </c:pt>
                <c:pt idx="2">
                  <c:v>4</c:v>
                </c:pt>
              </c:numCache>
            </c:numRef>
          </c:val>
          <c:extLst>
            <c:ext xmlns:c16="http://schemas.microsoft.com/office/drawing/2014/chart" uri="{C3380CC4-5D6E-409C-BE32-E72D297353CC}">
              <c16:uniqueId val="{00000006-44F0-496A-BB39-95F0A9B7FACF}"/>
            </c:ext>
          </c:extLst>
        </c:ser>
        <c:ser>
          <c:idx val="1"/>
          <c:order val="1"/>
          <c:tx>
            <c:strRef>
              <c:f>'Project Charts'!$C$16</c:f>
              <c:strCache>
                <c:ptCount val="1"/>
                <c:pt idx="0">
                  <c:v>Sum of TNReduction(lbs/yr)</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7-5E48-4E51-9A84-5B85444275D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9-5E48-4E51-9A84-5B85444275D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B-5E48-4E51-9A84-5B85444275D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'Project Charts'!$A$17:$A$20</c:f>
              <c:strCache>
                <c:ptCount val="3"/>
                <c:pt idx="0">
                  <c:v>Completed</c:v>
                </c:pt>
                <c:pt idx="1">
                  <c:v>Planned</c:v>
                </c:pt>
                <c:pt idx="2">
                  <c:v>Underway</c:v>
                </c:pt>
              </c:strCache>
            </c:strRef>
          </c:cat>
          <c:val>
            <c:numRef>
              <c:f>'Project Charts'!$C$17:$C$20</c:f>
              <c:numCache>
                <c:formatCode>General</c:formatCode>
                <c:ptCount val="3"/>
                <c:pt idx="0">
                  <c:v>24815.868259958428</c:v>
                </c:pt>
                <c:pt idx="1">
                  <c:v>1465</c:v>
                </c:pt>
                <c:pt idx="2">
                  <c:v>127.85696644134441</c:v>
                </c:pt>
              </c:numCache>
            </c:numRef>
          </c:val>
          <c:extLst>
            <c:ext xmlns:c16="http://schemas.microsoft.com/office/drawing/2014/chart" uri="{C3380CC4-5D6E-409C-BE32-E72D297353CC}">
              <c16:uniqueId val="{00000006-AA82-4FD1-8F01-175DA2B08A53}"/>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217170</xdr:colOff>
      <xdr:row>0</xdr:row>
      <xdr:rowOff>152400</xdr:rowOff>
    </xdr:from>
    <xdr:to>
      <xdr:col>11</xdr:col>
      <xdr:colOff>521970</xdr:colOff>
      <xdr:row>13</xdr:row>
      <xdr:rowOff>152400</xdr:rowOff>
    </xdr:to>
    <xdr:graphicFrame macro="">
      <xdr:nvGraphicFramePr>
        <xdr:cNvPr id="2" name="Chart 1">
          <a:extLst>
            <a:ext uri="{FF2B5EF4-FFF2-40B4-BE49-F238E27FC236}">
              <a16:creationId xmlns:a16="http://schemas.microsoft.com/office/drawing/2014/main" id="{8EC06ED8-D2D3-4617-B5A4-A2AD70C14F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228600</xdr:colOff>
      <xdr:row>14</xdr:row>
      <xdr:rowOff>160020</xdr:rowOff>
    </xdr:from>
    <xdr:to>
      <xdr:col>11</xdr:col>
      <xdr:colOff>533400</xdr:colOff>
      <xdr:row>29</xdr:row>
      <xdr:rowOff>160020</xdr:rowOff>
    </xdr:to>
    <xdr:graphicFrame macro="">
      <xdr:nvGraphicFramePr>
        <xdr:cNvPr id="3" name="Chart 2">
          <a:extLst>
            <a:ext uri="{FF2B5EF4-FFF2-40B4-BE49-F238E27FC236}">
              <a16:creationId xmlns:a16="http://schemas.microsoft.com/office/drawing/2014/main" id="{C6A97E3D-325C-4845-B214-CF3C561769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0Data/FDEP%20Loxahatchee%20River/Project%20Collection/FIB%20Project%20Collection/Lox%20Master%20FIB%20Project%20Collection%20Workbook%200523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ox%20Metrics%200515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Summary Info"/>
      <sheetName val="Pick Lis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All Nutrient Projects"/>
      <sheetName val="All FIB Projects"/>
      <sheetName val="Project Charts"/>
      <sheetName val="Project Types and Drop Downs"/>
      <sheetName val="NOI Enrollment"/>
      <sheetName val="Summary Info"/>
      <sheetName val="TN Progress Charts"/>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Tina Gordon" id="{B87BAF67-C245-48D4-8347-2814435F4D65}" userId="Tina Gordon" providerId="None"/>
  <person displayName="Tiffany Busby" id="{EEAA362E-F0CF-41DC-B45C-CC72C5F68C8F}" userId="ac951f7c47db59bb"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ffany Busby" refreshedDate="43634.612321643515" createdVersion="6" refreshedVersion="6" minRefreshableVersion="3" recordCount="54" xr:uid="{730D962B-7526-439D-BA9F-D7CFDE219605}">
  <cacheSource type="worksheet">
    <worksheetSource ref="A1:AA1048576" sheet="All Nutrient Projects"/>
  </cacheSource>
  <cacheFields count="27">
    <cacheField name="ProjID" numFmtId="0">
      <sharedItems containsNonDate="0" containsString="0"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longText="1"/>
    </cacheField>
    <cacheField name="ProjectType" numFmtId="0">
      <sharedItems containsBlank="1" count="23">
        <s v="Grass swales with swale blocks or raised culverts"/>
        <s v="Dry Detention Pond"/>
        <s v="Off-line Retention BMPs"/>
        <s v="Wet Detention Pond"/>
        <s v="Street Sweeping"/>
        <s v="BMP Cleanout"/>
        <s v="Dispersed Water Management (DWM)"/>
        <s v="Exfiltration Trench"/>
        <s v="Education Efforts"/>
        <s v="Muck Removal/Restoration Dredging"/>
        <s v="BMP Treatment Train"/>
        <s v="On-line Retention BMPs"/>
        <s v="Stormwater System Rehabilitation"/>
        <s v="Floodplain Restoration"/>
        <s v="Wetland Restoration"/>
        <s v="Hydrologic Restoration"/>
        <s v="Control Structure"/>
        <s v="Creating/ Enhancing Oyster Reefs"/>
        <s v="OSTDS Phase Out"/>
        <s v="Agricultural BMPs"/>
        <s v="Land Use Change"/>
        <s v="Catch Basin Inserts/Inlet Filter Cleanout"/>
        <m/>
      </sharedItems>
    </cacheField>
    <cacheField name="ProjectStatus" numFmtId="0">
      <sharedItems containsBlank="1"/>
    </cacheField>
    <cacheField name="EstimatedCompletionDate" numFmtId="0">
      <sharedItems containsBlank="1" containsMixedTypes="1" containsNumber="1" containsInteger="1" minValue="2008" maxValue="2022"/>
    </cacheField>
    <cacheField name="TNReduction(lbs/yr)" numFmtId="0">
      <sharedItems containsBlank="1" containsMixedTypes="1" containsNumber="1" minValue="1.8645888167554017" maxValue="3066"/>
    </cacheField>
    <cacheField name="TPReduction(lbs/yr)" numFmtId="0">
      <sharedItems containsBlank="1" containsMixedTypes="1" containsNumber="1" minValue="0.13010544417335415" maxValue="1312"/>
    </cacheField>
    <cacheField name="Location" numFmtId="0">
      <sharedItems containsBlank="1"/>
    </cacheField>
    <cacheField name="AcresTreated" numFmtId="0">
      <sharedItems containsBlank="1" containsMixedTypes="1" containsNumber="1" minValue="3.17" maxValue="4980"/>
    </cacheField>
    <cacheField name="CostEstimate" numFmtId="0">
      <sharedItems containsBlank="1" containsMixedTypes="1" containsNumber="1" containsInteger="1" minValue="10620" maxValue="3654784"/>
    </cacheField>
    <cacheField name="CostAnnualO&amp;M" numFmtId="0">
      <sharedItems containsBlank="1" containsMixedTypes="1" containsNumber="1" containsInteger="1" minValue="49586" maxValue="49586"/>
    </cacheField>
    <cacheField name="FundingSource" numFmtId="0">
      <sharedItems containsBlank="1"/>
    </cacheField>
    <cacheField name="FundingAmount" numFmtId="0">
      <sharedItems containsBlank="1" containsMixedTypes="1" containsNumber="1" containsInteger="1" minValue="10620" maxValue="217446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 Year Project Added " numFmtId="0">
      <sharedItems containsString="0" containsBlank="1" containsNumber="1" containsInteger="1" minValue="2019" maxValue="2019"/>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ontainsMixedTypes="1" containsNumber="1" containsInteger="1" minValue="2005" maxValue="2021"/>
    </cacheField>
    <cacheField name="Comment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634.624161111111" createdVersion="6" refreshedVersion="6" minRefreshableVersion="3" recordCount="54" xr:uid="{3B199557-5245-4012-B56E-F564A2A5C6F9}">
  <cacheSource type="worksheet">
    <worksheetSource ref="B1:AA1048576" sheet="All Nutrient Projects"/>
  </cacheSource>
  <cacheFields count="26">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longText="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2008" maxValue="2022"/>
    </cacheField>
    <cacheField name="TNReduction(lbs/yr)" numFmtId="0">
      <sharedItems containsBlank="1" containsMixedTypes="1" containsNumber="1" minValue="1.8645888167554017" maxValue="3066"/>
    </cacheField>
    <cacheField name="TPReduction(lbs/yr)" numFmtId="0">
      <sharedItems containsBlank="1" containsMixedTypes="1" containsNumber="1" minValue="0.13010544417335415" maxValue="1312"/>
    </cacheField>
    <cacheField name="Location" numFmtId="0">
      <sharedItems containsBlank="1"/>
    </cacheField>
    <cacheField name="AcresTreated" numFmtId="0">
      <sharedItems containsBlank="1" containsMixedTypes="1" containsNumber="1" minValue="3.17" maxValue="4980"/>
    </cacheField>
    <cacheField name="CostEstimate" numFmtId="0">
      <sharedItems containsBlank="1" containsMixedTypes="1" containsNumber="1" containsInteger="1" minValue="10620" maxValue="3654784"/>
    </cacheField>
    <cacheField name="CostAnnualO&amp;M" numFmtId="0">
      <sharedItems containsBlank="1" containsMixedTypes="1" containsNumber="1" containsInteger="1" minValue="49586" maxValue="49586"/>
    </cacheField>
    <cacheField name="FundingSource" numFmtId="0">
      <sharedItems containsBlank="1"/>
    </cacheField>
    <cacheField name="FundingAmount" numFmtId="0">
      <sharedItems containsBlank="1" containsMixedTypes="1" containsNumber="1" containsInteger="1" minValue="10620" maxValue="2174461"/>
    </cacheField>
    <cacheField name="DEPContractAgreementNumber" numFmtId="0">
      <sharedItems containsBlank="1"/>
    </cacheField>
    <cacheField name="Structural,  Non-structural, or Trade" numFmtId="0">
      <sharedItems containsBlank="1" count="5">
        <s v="Structural"/>
        <s v="Non-structural"/>
        <m/>
        <s v="Non-structural " u="1"/>
        <s v="Stuctural" u="1"/>
      </sharedItems>
    </cacheField>
    <cacheField name="(Original) Project Status" numFmtId="0">
      <sharedItems containsBlank="1"/>
    </cacheField>
    <cacheField name=" Year Project Added " numFmtId="0">
      <sharedItems containsString="0" containsBlank="1" containsNumber="1" containsInteger="1" minValue="2019" maxValue="2019"/>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ontainsMixedTypes="1" containsNumber="1" containsInteger="1" minValue="2005" maxValue="2021"/>
    </cacheField>
    <cacheField name="Comments"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634.624275578703" createdVersion="6" refreshedVersion="6" minRefreshableVersion="3" recordCount="47" xr:uid="{C7ABC5EA-8D49-46EA-9E9D-CAD87F708659}">
  <cacheSource type="worksheet">
    <worksheetSource ref="A1:W1048576" sheet="All FIB Projects"/>
  </cacheSource>
  <cacheFields count="23">
    <cacheField name="Lead Entity " numFmtId="0">
      <sharedItems containsBlank="1" count="7">
        <s v="FDOT"/>
        <s v="Florida Turnpike Enterprise"/>
        <s v="Town of Jupiter"/>
        <s v="North Palm Beach County Improvement District"/>
        <s v="Palm Beach County"/>
        <m/>
        <s v="South Indian River Water Control District" u="1"/>
      </sharedItems>
    </cacheField>
    <cacheField name="Partners" numFmtId="0">
      <sharedItems containsBlank="1"/>
    </cacheField>
    <cacheField name="Project Number" numFmtId="0">
      <sharedItems containsBlank="1"/>
    </cacheField>
    <cacheField name="Project Name " numFmtId="0">
      <sharedItems containsBlank="1"/>
    </cacheField>
    <cacheField name="Project Description" numFmtId="0">
      <sharedItems containsBlank="1"/>
    </cacheField>
    <cacheField name="Project Type " numFmtId="0">
      <sharedItems containsBlank="1" count="5">
        <s v="FIB- Source Identification Activities"/>
        <s v="FIB-Stormwater"/>
        <s v="FIB- Stormwater"/>
        <s v="FIB- Trash Cleanup of Impaired Waterbody"/>
        <m/>
      </sharedItems>
    </cacheField>
    <cacheField name="Project Status" numFmtId="0">
      <sharedItems containsBlank="1"/>
    </cacheField>
    <cacheField name="Estimated Completion Date" numFmtId="0">
      <sharedItems containsDate="1" containsBlank="1" containsMixedTypes="1" minDate="1900-01-04T02:40:04" maxDate="1900-01-06T10:40:04"/>
    </cacheField>
    <cacheField name="Location" numFmtId="0">
      <sharedItems containsBlank="1"/>
    </cacheField>
    <cacheField name="Cost Estimate" numFmtId="0">
      <sharedItems containsBlank="1" containsMixedTypes="1" containsNumber="1" containsInteger="1" minValue="10620" maxValue="719782"/>
    </cacheField>
    <cacheField name="Cost Annual O&amp;M" numFmtId="0">
      <sharedItems containsBlank="1" containsMixedTypes="1" containsNumber="1" containsInteger="1" minValue="10000" maxValue="49586"/>
    </cacheField>
    <cacheField name="Funding Source" numFmtId="0">
      <sharedItems containsBlank="1"/>
    </cacheField>
    <cacheField name="Funding Amount" numFmtId="0">
      <sharedItems containsBlank="1" containsMixedTypes="1" containsNumber="1" containsInteger="1" minValue="10620" maxValue="998229"/>
    </cacheField>
    <cacheField name="DEP Contract Agreement Number" numFmtId="0">
      <sharedItems containsBlank="1"/>
    </cacheField>
    <cacheField name="Structural,  Non-structural, or Trade" numFmtId="0">
      <sharedItems containsBlank="1"/>
    </cacheField>
    <cacheField name="(Original) Project Status" numFmtId="0">
      <sharedItems containsBlank="1"/>
    </cacheField>
    <cacheField name=" Year Project Added " numFmtId="0">
      <sharedItems containsString="0" containsBlank="1" containsNumber="1" containsInteger="1" minValue="2019" maxValue="2019"/>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acheField>
    <cacheField name="Comment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
  <r>
    <m/>
    <s v="FDOT District 4"/>
    <s v="Not provided"/>
    <s v="FDOT4-01A"/>
    <s v="I-95 From South of Donald Ross Rd to South of Indiantown Rd"/>
    <s v="Construction and operation of a surface water management system for this roadway widening project."/>
    <x v="0"/>
    <s v="Completed"/>
    <n v="2012"/>
    <n v="350.90641417965077"/>
    <n v="24.36157405162691"/>
    <s v="Basins A-E"/>
    <n v="191.76"/>
    <s v="Not provided"/>
    <s v="Not provided"/>
    <s v="Florida Legislature"/>
    <s v="Not provided"/>
    <s v="N/A"/>
    <s v="Structural"/>
    <s v="Completed"/>
    <n v="2019"/>
    <s v="GIS files submitted in 2019"/>
    <s v="Loxahatchee River RAP"/>
    <s v="N/A"/>
    <s v="N/A"/>
    <s v="Not provided"/>
    <s v="Need GIS distinguishing part A from part B of the project"/>
  </r>
  <r>
    <m/>
    <s v="FDOT District 4"/>
    <s v="Not provided"/>
    <s v="FDOT4-01B"/>
    <s v="I-95 From South of Donald Ross Rd to South of Indiantown Rd"/>
    <s v="Construction and operation of a surface water management system for this roadway widening project."/>
    <x v="1"/>
    <s v="Completed"/>
    <n v="2012"/>
    <n v="197.25547443977808"/>
    <n v="13.675872209485171"/>
    <s v="Basins F, G"/>
    <n v="79.400000000000006"/>
    <s v="Not provided"/>
    <s v="Not provided"/>
    <s v="Florida Legislature"/>
    <s v="Not provided"/>
    <s v="N/A"/>
    <s v="Structural"/>
    <s v="Completed"/>
    <n v="2019"/>
    <s v="GIS files submitted in 2020"/>
    <s v="Loxahatchee River RAP"/>
    <s v="N/A"/>
    <s v="N/A"/>
    <s v="Not provided"/>
    <s v="Need GIS distinguishing part A from part B of the project"/>
  </r>
  <r>
    <m/>
    <s v="FDOT District 4"/>
    <s v="Not provided"/>
    <s v="FDOT4-01C"/>
    <s v="I-95 From South of Donald Ross Rd to South of Indiantown Rd"/>
    <s v="Construction and operation of a surface water management system for this roadway widening project."/>
    <x v="1"/>
    <s v="Completed"/>
    <n v="2012"/>
    <n v="9.9850246071122228"/>
    <n v="0.67502180454010929"/>
    <s v="Basin H"/>
    <n v="46.03"/>
    <s v="Not provided"/>
    <s v="Not provided"/>
    <s v="Florida Legislature"/>
    <s v="Not provided"/>
    <s v="N/A"/>
    <s v="Structural"/>
    <s v="Completed"/>
    <n v="2019"/>
    <s v="GIS files submitted in 2020"/>
    <s v="Loxahatchee River RAP"/>
    <s v="N/A"/>
    <s v="N/A"/>
    <s v="Not provided"/>
    <s v="GIS layer FDOT1A_H"/>
  </r>
  <r>
    <m/>
    <s v="FDOT District 4"/>
    <s v="Not provided"/>
    <s v="FDOT4-02"/>
    <s v="US 1/SR 5 Bridges - Jupiter"/>
    <s v="Construction and operation of a surface water management system (French drains) for this bridge replacement project."/>
    <x v="2"/>
    <s v="Completed"/>
    <n v="2013"/>
    <n v="32.122058737689883"/>
    <n v="4.6897531277797135"/>
    <s v="Not provided"/>
    <n v="6.75"/>
    <s v="Not provided"/>
    <s v="Not provided"/>
    <s v="Florida Legislature"/>
    <s v="Not provided"/>
    <s v="N/A"/>
    <s v="Structural"/>
    <s v="Completed"/>
    <n v="2019"/>
    <s v="GIS files submitted in 2021"/>
    <s v="Loxahatchee River RAP"/>
    <s v="N/A"/>
    <s v="N/A"/>
    <s v="Not provided"/>
    <s v="N/A"/>
  </r>
  <r>
    <m/>
    <s v="FDOT District 4"/>
    <s v="Villages of Tequesta"/>
    <s v="FDOT4-03"/>
    <s v="Tequesta Drive Bridge Replacement Project"/>
    <s v="Construction and operation of a surface water management system for this bridge replacement project."/>
    <x v="0"/>
    <s v="Completed"/>
    <n v="2010"/>
    <n v="6.9785704048023103"/>
    <n v="1.0655166570190617"/>
    <s v="Not provided"/>
    <n v="3.17"/>
    <s v="Not provided"/>
    <s v="Not provided"/>
    <s v="Florida Legislature"/>
    <s v="Not provided"/>
    <s v="N/A"/>
    <s v="Structural"/>
    <s v="Completed"/>
    <n v="2019"/>
    <s v="GIS files submitted in 2022"/>
    <s v="Loxahatchee River RAP"/>
    <s v="N/A"/>
    <s v="N/A"/>
    <s v="Not provided"/>
    <s v="Inside Springshed"/>
  </r>
  <r>
    <m/>
    <s v="FDOT District 4"/>
    <s v="Not provided"/>
    <s v="FDOT4-04"/>
    <s v="I-95 Weigh-in-Motion Station"/>
    <s v="Construction and operation of a surface water management system."/>
    <x v="3"/>
    <s v="Completed"/>
    <n v="2009"/>
    <n v="111.70704189840124"/>
    <n v="11.419732447623076"/>
    <s v="Not provided"/>
    <n v="66.540000000000006"/>
    <s v="Not provided"/>
    <s v="Not provided"/>
    <s v="Florida Legislature"/>
    <s v="Not provided"/>
    <s v="N/A"/>
    <s v="Structural"/>
    <s v="Completed"/>
    <n v="2019"/>
    <s v="GIS files submitted in 2023"/>
    <s v="Loxahatchee River RAP"/>
    <s v="N/A"/>
    <s v="N/A"/>
    <s v="Not provided"/>
    <s v="Both"/>
  </r>
  <r>
    <m/>
    <s v="FDOT District 4"/>
    <s v="Not provided"/>
    <s v="FDOT4-05"/>
    <s v="Street Sweeping"/>
    <s v="Estimated 1,648,053 kg/yr collected"/>
    <x v="4"/>
    <s v="Completed"/>
    <s v="N/A"/>
    <n v="2046"/>
    <n v="1312"/>
    <s v="Not provided"/>
    <s v="N/A"/>
    <s v="Not provided"/>
    <s v="Not provided"/>
    <s v="Florida Legislature"/>
    <s v="Not provided"/>
    <s v="N/A"/>
    <s v="Non-structural"/>
    <s v="Completed"/>
    <n v="2019"/>
    <s v="FSA Sheet in Credit Workbook"/>
    <s v="Loxahatchee River RAP"/>
    <s v="N/A"/>
    <s v="N/A"/>
    <s v="Not provided"/>
    <s v="Outside Springshed"/>
  </r>
  <r>
    <m/>
    <s v="FDOT District 4"/>
    <s v="Not provided"/>
    <s v="FDOT4-06"/>
    <s v="Catch Basin Cleanout"/>
    <s v="Weight of material collected not provided."/>
    <x v="5"/>
    <s v="Underway"/>
    <s v="N/A"/>
    <s v="TBD"/>
    <s v="TBD"/>
    <s v="Not provided"/>
    <s v="N/A"/>
    <s v="Not provided"/>
    <s v="Not provided"/>
    <s v="Florida Legislature"/>
    <s v="Not provided"/>
    <s v="N/A"/>
    <s v="Non-structural"/>
    <s v="Underway"/>
    <n v="2019"/>
    <s v="N/A"/>
    <s v="Loxahatchee River RAP"/>
    <s v="N/A"/>
    <s v="N/A"/>
    <s v="Not provided"/>
    <s v="Need weight of material"/>
  </r>
  <r>
    <m/>
    <s v="Town of Jupiter"/>
    <s v="Not provided"/>
    <s v="TOJ-01"/>
    <s v="Surface Water Recharge System Improvements II"/>
    <s v="System to capture and retain up to 10 MGD of excess stormwater runoff from the C-18 basin in lieu of discharging to tide."/>
    <x v="6"/>
    <s v="Planned"/>
    <n v="2021"/>
    <s v="TBD"/>
    <s v="TBD"/>
    <s v="Not provided"/>
    <s v="Not provided"/>
    <n v="3654784"/>
    <s v="Not provided"/>
    <s v="Town/ SWFWMD"/>
    <s v="Town - $1,897,548/ SWFWMD - $1,757236"/>
    <s v="Not provided"/>
    <s v="Structural"/>
    <s v="Planned"/>
    <n v="2019"/>
    <s v="N/A"/>
    <s v="Loxahatchee RAP"/>
    <s v="Not provided"/>
    <s v="Not provided"/>
    <n v="2008"/>
    <s v="Originally TOJ-10. TOJ is working with DEP to appropriately account for project. "/>
  </r>
  <r>
    <m/>
    <s v="Town of Jupiter"/>
    <s v="SFWMD"/>
    <s v="TOJ-02"/>
    <s v="Pine Gardens South Water Quality Improvements"/>
    <s v="Installation of exfiltration trenches to provide an average of 0.41 inches of treatment in the project area."/>
    <x v="7"/>
    <s v="Completed"/>
    <n v="2015"/>
    <n v="17.646548213097265"/>
    <n v="2.0800697258259451"/>
    <s v="Not provided"/>
    <n v="12"/>
    <n v="328552"/>
    <s v="Not provided"/>
    <s v="Town/ LRPI"/>
    <s v="Town - $200,000/ LRPI - $128,552"/>
    <s v="Not provided"/>
    <s v="Structural"/>
    <s v="Completed"/>
    <n v="2019"/>
    <s v="Pine Gardens South Engineering Report"/>
    <s v="Loxahatchee RAP"/>
    <s v="Not provided"/>
    <s v="Not provided"/>
    <n v="2015"/>
    <s v="Originally TOJ-15. Engineering report with retention submitted. Still need GIS file to clip to land use.  "/>
  </r>
  <r>
    <m/>
    <s v="Town of Jupiter"/>
    <s v="Not provided"/>
    <s v="TOJ-03"/>
    <s v="Public Education"/>
    <s v="Includes fertilizer (adopted June 18, 2013), landscape, pet waste and irrigation ordinances. FYN Program. Includes PSAs, information pamphlets, website, and inspection program (6 % credit). Items include the annual Jupiter Jubilee (stormwater festival), annual soil and sediment control training, annual distribution of hurricane preparedness information including information on stormwater management and drainage maintenance. Provided education outreach with joint NPDES group. Actions included public service announcements, FYN brochure, public information, and outreach."/>
    <x v="8"/>
    <s v="Completed"/>
    <s v="N/A"/>
    <n v="2742.2214019496478"/>
    <n v="281.66310900185641"/>
    <s v="N/A"/>
    <s v="N/A"/>
    <s v="Not provided"/>
    <s v="Not provided"/>
    <s v="Town"/>
    <s v="Not provided"/>
    <s v="Not provided"/>
    <s v="Non-structural"/>
    <s v="Underway"/>
    <n v="2019"/>
    <s v="N/A"/>
    <s v="Loxahatchee RAP"/>
    <s v="Not provided"/>
    <s v="Not provided"/>
    <n v="2008"/>
    <s v="TOJ-18"/>
  </r>
  <r>
    <m/>
    <s v="Town of Jupiter"/>
    <s v="Not provided"/>
    <s v="TOJ-04"/>
    <s v="Maintenance Dredging"/>
    <s v="Dredging in Rio Vista Waterway."/>
    <x v="9"/>
    <s v="Completed"/>
    <n v="2012"/>
    <n v="74.099999999999994"/>
    <n v="18.600000000000001"/>
    <s v="Not provided"/>
    <s v="Not provided"/>
    <n v="70500"/>
    <s v="Not provided"/>
    <s v="Town"/>
    <n v="70500"/>
    <s v="Not provided"/>
    <s v="Structural"/>
    <s v="Completed"/>
    <n v="2019"/>
    <s v="Calculations workbook provided 2018"/>
    <s v="Loxahatchee RAP"/>
    <s v="Not provided"/>
    <s v="Not provided"/>
    <n v="2012"/>
    <s v="TOJ-19"/>
  </r>
  <r>
    <m/>
    <s v="Town of Jupiter"/>
    <s v="Not provided"/>
    <s v="TOJ-05"/>
    <s v="Street Sweeping"/>
    <s v="Periodic street sweeping to enhance water quality."/>
    <x v="4"/>
    <s v="Completed"/>
    <s v="N/A"/>
    <n v="142"/>
    <n v="91"/>
    <s v="N/A"/>
    <s v="N/A"/>
    <s v="Not provided"/>
    <n v="49586"/>
    <s v="Town"/>
    <n v="49586"/>
    <s v="Not provided"/>
    <s v="Non-structural"/>
    <s v="Completed"/>
    <n v="2019"/>
    <s v="MS4 Workbook"/>
    <s v="Loxahatchee RAP"/>
    <s v="Not provided"/>
    <s v="Not provided"/>
    <n v="2008"/>
    <s v="TOJ-21"/>
  </r>
  <r>
    <m/>
    <s v="Town of Jupiter"/>
    <s v="Not provided"/>
    <s v="TOJ-06"/>
    <s v="Cinquez Park Drainage Improvements I"/>
    <s v="Construction of drainage system, swales and roadways (existing roads were shell rock)."/>
    <x v="10"/>
    <s v="Completed"/>
    <n v="2011"/>
    <n v="36.197316572419489"/>
    <n v="2.5816196155606703"/>
    <s v="Not provided"/>
    <n v="20"/>
    <n v="569518"/>
    <s v="Not provided"/>
    <s v="Town"/>
    <n v="569518"/>
    <s v="Not provided"/>
    <s v="Structural"/>
    <s v="Completed"/>
    <n v="2019"/>
    <s v="Cinquez Park Area Calcs and Permit submitted in 2018"/>
    <s v="Loxahatchee RAP"/>
    <s v="Not provided"/>
    <s v="Not provided"/>
    <n v="2009"/>
    <s v="Originally TOJ-28 - Need GIS"/>
  </r>
  <r>
    <m/>
    <s v="Town of Jupiter"/>
    <s v="Not provided"/>
    <s v="TOJ-07"/>
    <s v="Cinquez Park Drainage Improvements II"/>
    <s v="Construction of new park stormwater management system to retain runoff."/>
    <x v="11"/>
    <s v="Completed"/>
    <n v="2018"/>
    <n v="14.22302387278736"/>
    <n v="0.65148218068358033"/>
    <s v="Not provided"/>
    <n v="13"/>
    <n v="329400"/>
    <s v="Not provided"/>
    <s v="Town"/>
    <n v="329400"/>
    <s v="Not provided"/>
    <s v="Structural"/>
    <s v="Underway"/>
    <n v="2019"/>
    <s v="Cinquez Park Drainage Improvement Area provided in 2018"/>
    <s v="Loxahatchee RAP"/>
    <s v="Not provided"/>
    <s v="Not provided"/>
    <n v="2016"/>
    <s v="Originally TOJ-29 - Need GIS and is it on or off-line."/>
  </r>
  <r>
    <m/>
    <s v="Town of Jupiter"/>
    <s v="Not provided"/>
    <s v="TOJ-08"/>
    <s v="Water Plant Detention Pond Cleanout"/>
    <s v="Silt removal from wet detention pond located at the water plant."/>
    <x v="9"/>
    <s v="Completed"/>
    <n v="2017"/>
    <n v="165"/>
    <n v="67"/>
    <s v="Not provided"/>
    <s v="Not provided"/>
    <n v="10620"/>
    <s v="Not provided"/>
    <s v="Town"/>
    <n v="10620"/>
    <s v="Not provided"/>
    <s v="Structural"/>
    <s v="Completed"/>
    <n v="2019"/>
    <s v="Dredge calculations workbook submitted in 2018"/>
    <s v="Loxahatchee RAP"/>
    <s v="Not provided"/>
    <s v="Not provided"/>
    <n v="2017"/>
    <s v="TOJ-30"/>
  </r>
  <r>
    <m/>
    <s v="Town of Jupiter"/>
    <s v="Not provided"/>
    <s v="TOJ-09"/>
    <s v="Stormwater Quality Improvement Grants (HOA Residential Grants)"/>
    <s v="Town cost-share program (50/50) with property owner and homeowner associations for storm water quality enhancements within their private systems. 28 grants awarded since 2008. Annual appropriation."/>
    <x v="12"/>
    <s v="Underway"/>
    <s v="N/A"/>
    <s v="N/A"/>
    <s v="N/A"/>
    <s v="Not provided"/>
    <s v="N/A"/>
    <n v="998229"/>
    <s v="Not provided"/>
    <s v="Town"/>
    <n v="998229"/>
    <s v="Not provided"/>
    <s v="Non-structural"/>
    <s v="Underway"/>
    <n v="2019"/>
    <s v="Not provided"/>
    <s v="Loxahatchee RAP"/>
    <s v="Not provided"/>
    <s v="Not provided"/>
    <n v="2008"/>
    <s v="Originally TOJ-31"/>
  </r>
  <r>
    <m/>
    <s v="Town of Jupiter"/>
    <s v="Not provided"/>
    <s v="TOJ-09a"/>
    <s v="Indian Creek Exfiltration Trench"/>
    <s v="Indian Creek exfiltration trench funded as a part of the Town of Jupiter cost-share program (TOJ-09)."/>
    <x v="7"/>
    <s v="Completed"/>
    <n v="2017"/>
    <n v="5.5188709243888194"/>
    <n v="0.55014413416138774"/>
    <s v="Not provided"/>
    <m/>
    <s v="Not provided"/>
    <s v="Not provided"/>
    <s v="Town"/>
    <s v="Not provided"/>
    <s v="N/A"/>
    <s v="Structural"/>
    <s v="Completed"/>
    <n v="2019"/>
    <s v="GIS files submitted in 2019"/>
    <s v="Loxahatchee RAP"/>
    <s v="Not provided"/>
    <s v="Not provided"/>
    <s v="Not provided"/>
    <m/>
  </r>
  <r>
    <m/>
    <s v="Town of Jupiter"/>
    <s v="Not provided"/>
    <s v="TOJ-09b"/>
    <s v="Boyd Medical Retention"/>
    <s v="Boyd Medical on-line retention BMPs funded as a part of the Town of Jupiter cost-share program (TOJ-09)."/>
    <x v="11"/>
    <s v="Completed"/>
    <n v="2016"/>
    <n v="1.8645888167554017"/>
    <n v="0.13010544417335415"/>
    <s v="Not provided"/>
    <m/>
    <s v="Not provided"/>
    <s v="Not provided"/>
    <s v="Town"/>
    <s v="Not provided"/>
    <s v="N/A"/>
    <s v="Structural"/>
    <s v="Completed"/>
    <n v="2019"/>
    <s v="GIS files submitted in 2020"/>
    <s v="Loxahatchee RAP"/>
    <s v="Not provided"/>
    <s v="Not provided"/>
    <s v="Not provided"/>
    <m/>
  </r>
  <r>
    <m/>
    <s v="Town of Jupiter"/>
    <s v="Not provided"/>
    <s v="TOJ-10"/>
    <s v="Seminole Avenue Drainage Basin Improvements"/>
    <s v="Construct additional outfall and pump station to reroute discharge to FEC canal."/>
    <x v="12"/>
    <s v="Planned"/>
    <n v="2022"/>
    <s v="TBD"/>
    <s v="TBD"/>
    <s v="Not provided"/>
    <s v="Not provided"/>
    <n v="2174461"/>
    <s v="Not provided"/>
    <s v="Town"/>
    <n v="2174461"/>
    <s v="Not provided"/>
    <s v="Structural"/>
    <s v="Planned"/>
    <n v="2019"/>
    <s v="Not provided"/>
    <s v="Loxahatchee RAP"/>
    <s v="Not provided"/>
    <s v="Not provided"/>
    <n v="2018"/>
    <s v="Not designed yet. Details will be provided when available. Originally TOJ-32"/>
  </r>
  <r>
    <m/>
    <s v="Town of Jupiter"/>
    <s v="Not provided"/>
    <s v="TOJ-11"/>
    <s v="Pine Gardens North Water Quality Improvements"/>
    <s v="Construct exfiltration trenches within existing right-of-way."/>
    <x v="7"/>
    <s v="Planned"/>
    <n v="2021"/>
    <s v="TBD"/>
    <s v="TBD"/>
    <s v="Not provided"/>
    <s v="Not provided"/>
    <n v="719782"/>
    <s v="Not provided"/>
    <s v="Town"/>
    <n v="719782"/>
    <s v="Not provided"/>
    <s v="Structural"/>
    <s v="Planned"/>
    <n v="2019"/>
    <s v="Map of proposed trench locations provided in 2018."/>
    <s v="Loxahatchee RAP"/>
    <s v="Not provided"/>
    <s v="Not provided"/>
    <n v="2020"/>
    <s v="Map of proposed exfil trenches provided. Need GIS file and design specifications when available. Originally TOJ-33."/>
  </r>
  <r>
    <m/>
    <s v="Town of Jupiter"/>
    <s v="Not provided"/>
    <s v="TOJ-12"/>
    <s v="Stormwater System Redevelopment Grants"/>
    <s v="Renewal or improvement of existing privately owned stormwater systems under site redevelopment to ensure continued or enhanced functionality. Annual appropriation."/>
    <x v="12"/>
    <s v="Completed"/>
    <s v="N/A"/>
    <s v="N/A"/>
    <s v="N/A"/>
    <s v="Not provided"/>
    <s v="Not provided"/>
    <n v="432368"/>
    <s v="Not provided"/>
    <s v="Town"/>
    <n v="432368"/>
    <s v="Not provided"/>
    <s v="Structural"/>
    <s v="Underway"/>
    <n v="2019"/>
    <s v="Not provided"/>
    <s v="Loxahatchee RAP"/>
    <s v="Not provided"/>
    <s v="Not provided"/>
    <n v="2013"/>
    <s v="Benefits vary from project to project. Suggest the stakeholder provide details on significant projects as to be listed individually under the main number and credited. Originally TOJ-34."/>
  </r>
  <r>
    <m/>
    <s v="Town of Jupiter"/>
    <s v="Not provided"/>
    <s v="TOJ-13"/>
    <s v="Pennock Industrial Park Drainage Improvements"/>
    <s v="Improvements to include additional exfiltration systems to enhance runoff water quality."/>
    <x v="7"/>
    <s v="Planned"/>
    <n v="2022"/>
    <s v="TBD"/>
    <s v="TBD"/>
    <s v="Not provided"/>
    <s v="Not provided"/>
    <n v="463710"/>
    <s v="Not provided"/>
    <s v="Town"/>
    <n v="463710"/>
    <s v="Not provided"/>
    <s v="Structural"/>
    <s v="Planned"/>
    <n v="2019"/>
    <s v="Not provided"/>
    <s v="Loxahatchee RAP"/>
    <s v="Not provided"/>
    <s v="Not provided"/>
    <n v="2021"/>
    <s v="Design not completed yet. Originally TOJ-36. "/>
  </r>
  <r>
    <m/>
    <s v="Town of Jupiter"/>
    <s v="Not provided"/>
    <s v="TOJ-14"/>
    <s v="Sonoma Isles Stormwater Harvesting"/>
    <s v="Removal and replacement of existing Town-owned stormwater systems to ensure continued functionality. Annual appropriation."/>
    <x v="12"/>
    <s v="Completed"/>
    <n v="2016"/>
    <n v="123.81196837212902"/>
    <n v="220.51182688174796"/>
    <s v="Not provided"/>
    <s v="Not provided"/>
    <s v="Not provided"/>
    <s v="Not provided"/>
    <s v="Private Owner"/>
    <s v="N/A"/>
    <s v="Not provided"/>
    <s v="Structural"/>
    <s v="Completed"/>
    <n v="2019"/>
    <s v="Sonoma Isles Calculation Backup and LRD monitoring concentrations in 2018. "/>
    <s v="Loxahatchee RAP"/>
    <s v="Not provided"/>
    <s v="Not provided"/>
    <n v="2017"/>
    <s v="Suggest calculating credit based on the TN/TP concentration change and the volume. TOJ-38"/>
  </r>
  <r>
    <m/>
    <s v="DEP FPS"/>
    <s v="N/A"/>
    <s v="FPS-01"/>
    <s v="Jonathan Dickinson State Park - Ditch Filling - FY 15/16"/>
    <s v="In the RAP area, backfilled 177 acres of ditches which were ultimately discharging to the Loxahatchee River. Filling of the ditches restores the natural floodplain and retains runoff in the wetlands. "/>
    <x v="13"/>
    <s v="Completed"/>
    <n v="2016"/>
    <n v="151.35444572789666"/>
    <n v="7.2776900893537508"/>
    <s v="N/A"/>
    <n v="178"/>
    <n v="265000"/>
    <s v="N/A"/>
    <s v="Not provided"/>
    <s v="Not provided"/>
    <s v="N/A"/>
    <s v="Structural"/>
    <s v="Completed"/>
    <n v="2019"/>
    <s v="GIS files"/>
    <s v="Loxahatchee RAP"/>
    <s v="N/A"/>
    <s v="N/A"/>
    <n v="2016"/>
    <m/>
  </r>
  <r>
    <m/>
    <s v="DEP FPS"/>
    <s v="N/A"/>
    <s v="FPS-02"/>
    <s v="Jonathan Dickinson State Park - Wilson Creek"/>
    <s v="Ditch work to restore approximately 90 acres of pristine depression marshes."/>
    <x v="14"/>
    <s v="Underway"/>
    <n v="2019"/>
    <n v="35.856966441344412"/>
    <n v="1.1028228529875619"/>
    <s v="N/A"/>
    <n v="69"/>
    <n v="150000"/>
    <s v="N/A"/>
    <s v="North American Wetlands Conservation Act Grants"/>
    <s v="TBD"/>
    <s v="N/A"/>
    <s v="Structural"/>
    <s v="Underway"/>
    <n v="2019"/>
    <s v="GIS files"/>
    <s v="Loxahatchee RAP"/>
    <s v="N/A"/>
    <s v="N/A"/>
    <s v="Not provided"/>
    <m/>
  </r>
  <r>
    <m/>
    <s v="DEP FPS"/>
    <s v="N/A"/>
    <s v="FPS-03"/>
    <s v="Jonathan Dickinson State Park - Education Activities"/>
    <s v="Information pamphlets and website."/>
    <x v="8"/>
    <s v="Completed"/>
    <s v="N/A"/>
    <s v="N/A"/>
    <s v="N/A"/>
    <s v="N/A"/>
    <s v="N/A"/>
    <s v="N/A"/>
    <s v="N/A"/>
    <s v="N/A"/>
    <s v="N/A"/>
    <s v="N/A"/>
    <s v="Non-structural"/>
    <s v="Completed"/>
    <n v="2019"/>
    <s v="N/A"/>
    <s v="Loxahatchee RAP"/>
    <s v="N/A"/>
    <s v="N/A"/>
    <s v="Not provided"/>
    <m/>
  </r>
  <r>
    <m/>
    <s v="Martin County"/>
    <s v="SFWMD"/>
    <s v="MC-01"/>
    <s v="Cypress Creek Restoration - Culpepper Ranch Wetland Restoration"/>
    <s v="Ditch plugs and fill berm breaches."/>
    <x v="15"/>
    <s v="Completed"/>
    <n v="2011"/>
    <n v="1233.54"/>
    <n v="207.042412931266"/>
    <s v="N/A"/>
    <n v="1229.8699999999999"/>
    <n v="198811"/>
    <s v="N/A"/>
    <s v="County/ LRPI"/>
    <s v="County - $99,406/      LRPI - $99,405"/>
    <s v="N/A"/>
    <s v="Structural"/>
    <s v="Completed"/>
    <n v="2019"/>
    <s v="PLSM tool and GIS output"/>
    <s v="Loxahatchee RAP"/>
    <s v="N/A"/>
    <s v="N/A"/>
    <n v="2010"/>
    <s v="Martin County provided information that 15.38&quot; of retention were provided."/>
  </r>
  <r>
    <m/>
    <s v="Martin County"/>
    <s v="NRCS"/>
    <s v="MC-02"/>
    <s v="Pal Mar East"/>
    <s v="Plug ditches throughout property that drain wetland areas."/>
    <x v="15"/>
    <s v="Completed"/>
    <n v="2009"/>
    <n v="2127.8404532454151"/>
    <n v="201.76290548015888"/>
    <s v="N/A"/>
    <n v="2943.19"/>
    <n v="74497"/>
    <s v="N/A"/>
    <s v="County/ NRCS"/>
    <s v="Not provided"/>
    <s v="N/A"/>
    <s v="Structural"/>
    <s v="Completed"/>
    <n v="2019"/>
    <s v="PLSM tool and GIS output"/>
    <s v="Loxahatchee RAP"/>
    <s v="N/A"/>
    <s v="N/A"/>
    <n v="2009"/>
    <s v="N/A"/>
  </r>
  <r>
    <m/>
    <s v="Martin County"/>
    <s v="N/A"/>
    <s v="MC-03"/>
    <s v="Education Program"/>
    <s v="FYN; landscaping, irrigation, fertilizer, and pet waste ordinances; PSAs, pamphlets, website, illicit discharge program."/>
    <x v="8"/>
    <s v="Completed"/>
    <s v="N/A"/>
    <n v="2786"/>
    <n v="372"/>
    <s v="N/A"/>
    <s v="N/A"/>
    <s v="Not provided"/>
    <s v="Not provided"/>
    <s v="County"/>
    <n v="60000"/>
    <s v="N/A"/>
    <s v="Non-structural"/>
    <s v="Completed"/>
    <n v="2019"/>
    <s v="PLSM tool and Education Credit Workbook"/>
    <s v="Loxahatchee RAP"/>
    <s v="N/A"/>
    <s v="N/A"/>
    <s v="N/A"/>
    <s v="N/A"/>
  </r>
  <r>
    <m/>
    <s v="Martin County"/>
    <s v="Inside Springshed"/>
    <s v="MC-04"/>
    <s v="Cypress Creek Weir Project"/>
    <s v="Weir replacement."/>
    <x v="16"/>
    <s v="Planned"/>
    <s v="TBD"/>
    <s v="TBD"/>
    <s v="TBD"/>
    <s v="N/A"/>
    <n v="1786"/>
    <n v="975000"/>
    <s v="Not provided"/>
    <s v="County/ LRPI/ SFWMD"/>
    <s v="County - $725,000/ LRPI - $100,000/ SFWMD - $150,000"/>
    <s v="N/A"/>
    <s v="Structural"/>
    <s v="Planned"/>
    <n v="2019"/>
    <s v="Not provided"/>
    <s v="Loxahatchee RAP"/>
    <s v="Not provided"/>
    <s v="Not provided"/>
    <n v="2019"/>
    <m/>
  </r>
  <r>
    <m/>
    <s v="Loxahatchee River District"/>
    <s v="SFWMD"/>
    <s v="LRD-01"/>
    <s v="Loxahatchee River Oyster Reef Enhancement"/>
    <s v="Installed substrate for oyster attachment to promote oyster reef development."/>
    <x v="17"/>
    <s v="Completed"/>
    <n v="2008"/>
    <s v="N/A"/>
    <s v="N/A"/>
    <s v="N/A"/>
    <s v="N/A"/>
    <n v="75000"/>
    <s v="N/A"/>
    <s v="LRD/ LRPI"/>
    <s v="LRD - $37,500/ LRPI - $37,500"/>
    <s v="N/A"/>
    <s v="Structural"/>
    <s v="Completed"/>
    <n v="2019"/>
    <s v="Not provided"/>
    <s v="Loxahatchee RAP"/>
    <s v="Not provided"/>
    <s v="Not provided"/>
    <n v="2008"/>
    <s v="Project type is ineligible for credit."/>
  </r>
  <r>
    <m/>
    <s v="Loxahatchee River District"/>
    <s v="SFWMD"/>
    <s v="LRD-02"/>
    <s v="Loxahatchee River Neighborhood Sewering Phase 1"/>
    <s v="Convert 10 septic systems to sewer."/>
    <x v="18"/>
    <s v="Completed"/>
    <n v="2008"/>
    <n v="359"/>
    <s v="N/A"/>
    <s v="N/A"/>
    <s v="N/A"/>
    <n v="400000"/>
    <s v="Not provided"/>
    <s v="LRD/ LRPI"/>
    <s v="LRD - $200,000/ LRPI - $200,000"/>
    <s v="N/A"/>
    <s v="Structural"/>
    <s v="Completed"/>
    <n v="2019"/>
    <s v="ArcNLET Results Log Rev_4-10-2019"/>
    <s v="Loxahatchee RAP"/>
    <s v="Not provided"/>
    <s v="Not provided"/>
    <n v="2008"/>
    <s v="N/A"/>
  </r>
  <r>
    <m/>
    <s v="Loxahatchee River District"/>
    <s v="SFWMD"/>
    <s v="LRD-03"/>
    <s v="Loxahatchee River Neighborhood Sewering Phase 2"/>
    <s v="Convert 55 septic systems to sewer."/>
    <x v="18"/>
    <s v="Completed"/>
    <n v="2009"/>
    <n v="390"/>
    <s v="N/A"/>
    <s v="N/A"/>
    <s v="N/A"/>
    <n v="447000"/>
    <s v="Not provided"/>
    <s v="LRD/ LRPI"/>
    <s v="LRD - $223,500/ LRPI - $223,500"/>
    <s v="N/A"/>
    <s v="Structural"/>
    <s v="Completed"/>
    <n v="2019"/>
    <s v="ArcNLET Results Log Rev_4-10-2020"/>
    <s v="Loxahatchee RAP"/>
    <s v="Not provided"/>
    <s v="Not provided"/>
    <n v="2009"/>
    <s v="N/A"/>
  </r>
  <r>
    <m/>
    <s v="Loxahatchee River District"/>
    <s v="Not provided"/>
    <s v="LRD-04"/>
    <s v="Loxahatchee River Neighborhood Sewering Phase 3"/>
    <s v="Convert 197 septic systems to sewer."/>
    <x v="18"/>
    <s v="Completed"/>
    <n v="2010"/>
    <n v="329"/>
    <s v="N/A"/>
    <s v="N/A"/>
    <s v="N/A"/>
    <s v="Not provided"/>
    <s v="Not provided"/>
    <s v="Not provided"/>
    <s v="Not provided"/>
    <s v="N/A"/>
    <s v="Structural"/>
    <s v="Completed"/>
    <n v="2019"/>
    <s v="ArcNLET Results Log Rev_4-10-2021"/>
    <s v="Loxahatchee RAP"/>
    <s v="Not provided"/>
    <s v="Not provided"/>
    <n v="2010"/>
    <s v="N/A"/>
  </r>
  <r>
    <m/>
    <s v="Loxahatchee River District"/>
    <s v="Not provided"/>
    <s v="LRD-05"/>
    <s v="Loxahatchee River Neighborhood Sewering Phase 4"/>
    <s v="Convert 188 septic systems to sewer."/>
    <x v="18"/>
    <s v="Completed"/>
    <n v="2011"/>
    <n v="2640"/>
    <s v="N/A"/>
    <s v="N/A"/>
    <s v="N/A"/>
    <s v="Not provided"/>
    <s v="Not provided"/>
    <s v="Not provided"/>
    <s v="Not provided"/>
    <s v="N/A"/>
    <s v="Structural"/>
    <s v="Completed"/>
    <n v="2019"/>
    <s v="ArcNLET Results Log Rev_4-10-2022"/>
    <s v="Loxahatchee RAP"/>
    <s v="Not provided"/>
    <s v="Not provided"/>
    <n v="2011"/>
    <s v="N/A"/>
  </r>
  <r>
    <m/>
    <s v="Loxahatchee River District"/>
    <s v="DEP"/>
    <s v="LRD-06"/>
    <s v="Loxahatchee River Neighborhood Sewering Phase 5"/>
    <s v="Convert 251 septic systems to sewer."/>
    <x v="18"/>
    <s v="Completed"/>
    <n v="2012"/>
    <n v="241"/>
    <s v="N/A"/>
    <s v="N/A"/>
    <s v="N/A"/>
    <n v="996000"/>
    <s v="Not provided"/>
    <s v="LRD/ LRPI"/>
    <s v="LRD - $498,000/ LRPI - $498,000"/>
    <s v="N/A"/>
    <s v="Structural"/>
    <s v="Completed"/>
    <n v="2019"/>
    <s v="ArcNLET Results Log Rev_4-10-2023"/>
    <s v="Loxahatchee RAP"/>
    <s v="Not provided"/>
    <s v="Not provided"/>
    <n v="2012"/>
    <s v="N/A"/>
  </r>
  <r>
    <m/>
    <s v="Loxahatchee River District"/>
    <s v="DEP"/>
    <s v="LRD-07"/>
    <s v="Loxahatchee River Neighborhood Sewering Phase 6"/>
    <s v="Convert 155 septic systems to sewer."/>
    <x v="18"/>
    <s v="Completed"/>
    <n v="2013"/>
    <n v="189"/>
    <s v="N/A"/>
    <s v="N/A"/>
    <s v="N/A"/>
    <n v="996000"/>
    <s v="Not provided"/>
    <s v="LRD/ LRPI"/>
    <s v="LRD - $896,000/ LRPI - $100,000"/>
    <s v="N/A"/>
    <s v="Structural"/>
    <s v="Completed"/>
    <n v="2019"/>
    <s v="ArcNLET Results Log Rev_4-10-2024"/>
    <s v="Loxahatchee RAP"/>
    <s v="Not provided"/>
    <s v="Not provided"/>
    <n v="2013"/>
    <s v="N/A"/>
  </r>
  <r>
    <m/>
    <s v="Loxahatchee River District"/>
    <s v="DEP"/>
    <s v="LRD-08"/>
    <s v="Loxahatchee River Neighborhood Sewering Phase 7 "/>
    <s v="Convert 112 septic systems to sewer."/>
    <x v="18"/>
    <s v="Completed"/>
    <n v="2014"/>
    <n v="739"/>
    <s v="N/A"/>
    <s v="N/A"/>
    <s v="N/A"/>
    <n v="2543000"/>
    <s v="Not provided"/>
    <s v="LRD/ LRPI"/>
    <s v="LRD - $2,343,000/ LRPI - $200,000"/>
    <s v="N/A"/>
    <s v="Structural"/>
    <s v="Completed"/>
    <n v="2019"/>
    <s v="ArcNLET Results Log Rev_4-10-2025"/>
    <s v="Loxahatchee RAP"/>
    <s v="Not provided"/>
    <s v="Not provided"/>
    <n v="2014"/>
    <s v="N/A"/>
  </r>
  <r>
    <m/>
    <s v="Loxahatchee River District"/>
    <s v="Not provided"/>
    <s v="LRD-09"/>
    <s v="Loxahatchee River Neighborhood Sewering Phase 8 "/>
    <s v="Convert 105 septic systems to sewer."/>
    <x v="18"/>
    <s v="Completed"/>
    <n v="2015"/>
    <n v="37"/>
    <s v="N/A"/>
    <s v="N/A"/>
    <s v="N/A"/>
    <s v="Not provided"/>
    <s v="Not provided"/>
    <s v="Not provided"/>
    <s v="Not provided"/>
    <s v="N/A"/>
    <s v="Structural"/>
    <s v="Completed"/>
    <n v="2019"/>
    <s v="ArcNLET Results Log Rev_4-10-2026"/>
    <s v="Loxahatchee RAP"/>
    <s v="Not provided"/>
    <s v="Not provided"/>
    <n v="2015"/>
    <s v="N/A"/>
  </r>
  <r>
    <m/>
    <s v="Loxahatchee River District"/>
    <s v="Not provided"/>
    <s v="LRD-10"/>
    <s v="Loxahatchee River Neighborhood Sewering Phase 9 "/>
    <s v="Convert 120 septic systems to sewer."/>
    <x v="18"/>
    <s v="Completed"/>
    <n v="2016"/>
    <n v="233"/>
    <s v="N/A"/>
    <s v="N/A"/>
    <s v="N/A"/>
    <s v="Not provided"/>
    <s v="Not provided"/>
    <s v="Not provided"/>
    <s v="Not provided"/>
    <s v="N/A"/>
    <s v="Structural"/>
    <s v="Completed"/>
    <n v="2019"/>
    <s v="ArcNLET Results Log Rev_4-10-2027"/>
    <s v="Loxahatchee RAP"/>
    <s v="Not provided"/>
    <s v="Not provided"/>
    <n v="2016"/>
    <s v="N/A"/>
  </r>
  <r>
    <m/>
    <s v="Loxahatchee River District"/>
    <s v="Not provided"/>
    <s v="LRD-11"/>
    <s v="Loxahatchee River Neighborhood Sewering Phase 10 "/>
    <s v="Convert 104 septic systems to sewer."/>
    <x v="18"/>
    <s v="Completed"/>
    <n v="2017"/>
    <n v="851"/>
    <s v="N/A"/>
    <s v="N/A"/>
    <s v="N/A"/>
    <s v="Not provided"/>
    <s v="Not provided"/>
    <s v="Not provided"/>
    <s v="Not provided"/>
    <s v="N/A"/>
    <s v="Structural"/>
    <s v="Completed"/>
    <n v="2019"/>
    <s v="ArcNLET Results Log Rev_4-10-2028"/>
    <s v="Loxahatchee RAP"/>
    <s v="Not provided"/>
    <s v="Not provided"/>
    <n v="2017"/>
    <s v="N/A"/>
  </r>
  <r>
    <m/>
    <s v="Loxahatchee River District"/>
    <s v="Not provided"/>
    <s v="LRD-12"/>
    <s v="Loxahatchee River Neighborhood Sewering Phase 11 "/>
    <s v="Convert 74 septic systems to sewer."/>
    <x v="18"/>
    <s v="Underway"/>
    <n v="2018"/>
    <n v="92"/>
    <s v="N/A"/>
    <s v="N/A"/>
    <s v="N/A"/>
    <s v="Not provided"/>
    <s v="Not provided"/>
    <s v="Not provided"/>
    <s v="Not provided"/>
    <s v="N/A"/>
    <s v="Structural"/>
    <s v="Underway"/>
    <n v="2019"/>
    <s v="ArcNLET Results Log Rev_4-10-2029"/>
    <s v="Loxahatchee RAP"/>
    <s v="Not provided"/>
    <s v="Not provided"/>
    <n v="2017"/>
    <s v="N/A"/>
  </r>
  <r>
    <m/>
    <s v="Loxahatchee River District"/>
    <s v="Not provided"/>
    <s v="LRD-13"/>
    <s v="Loxahatchee River Neighborhood Sewering Phase 12 "/>
    <s v="Convert 232 septic systems to sewer."/>
    <x v="18"/>
    <s v="Planned"/>
    <n v="2019"/>
    <n v="1450"/>
    <s v="N/A"/>
    <s v="N/A"/>
    <s v="N/A"/>
    <s v="Not provided"/>
    <s v="Not provided"/>
    <s v="Not provided"/>
    <s v="Not provided"/>
    <s v="N/A"/>
    <s v="Structural"/>
    <s v="Planned"/>
    <n v="2019"/>
    <s v="ArcNLET Results Log Rev_4-10-2030"/>
    <s v="Loxahatchee RAP"/>
    <s v="Not provided"/>
    <s v="Not provided"/>
    <n v="2019"/>
    <s v="N/A"/>
  </r>
  <r>
    <m/>
    <s v="Loxahatchee River District"/>
    <s v="Not provided"/>
    <s v="LRD-14"/>
    <s v="Loxahatchee River Neighborhood Sewering Phase 13 "/>
    <s v="Convert 56 septic systems to sewer."/>
    <x v="18"/>
    <s v="Planned"/>
    <n v="2020"/>
    <n v="15"/>
    <s v="N/A"/>
    <s v="N/A"/>
    <s v="N/A"/>
    <s v="Not provided"/>
    <s v="Not provided"/>
    <s v="Not provided"/>
    <s v="Not provided"/>
    <s v="N/A"/>
    <s v="Structural"/>
    <s v="Planned"/>
    <n v="2019"/>
    <s v="ArcNLET Results Log Rev_4-10-2031"/>
    <s v="Loxahatchee RAP"/>
    <s v="Not provided"/>
    <s v="Not provided"/>
    <n v="2020"/>
    <s v="N/A"/>
  </r>
  <r>
    <m/>
    <s v="Palm Beach County"/>
    <s v="SFWMD"/>
    <s v="PBC-01"/>
    <s v="Cypress Creek Phases I-II; Cypress Creek Habitat Restoration"/>
    <s v="Exotic vegetation control, habitat restoration, and hydrologic restoration through increased retention."/>
    <x v="15"/>
    <s v="Completed"/>
    <n v="2015"/>
    <n v="1043.74"/>
    <n v="36.909999999999997"/>
    <s v="N/A"/>
    <n v="2034.32"/>
    <n v="950000"/>
    <s v="Not provided"/>
    <s v="County/ LRPI"/>
    <s v="County - $475,000/ LRPI - $475,000"/>
    <s v="N/A"/>
    <s v="Structural"/>
    <s v="Completed"/>
    <n v="2019"/>
    <s v="GIS (pbcerm_cypresscreek) and PLSM Output"/>
    <s v="Loxahatchee RAP"/>
    <s v="N/A"/>
    <s v="N/A"/>
    <n v="2005"/>
    <m/>
  </r>
  <r>
    <m/>
    <s v="Palm Beach County"/>
    <s v="N/A"/>
    <s v="PBC-02"/>
    <s v="Palm Beach County Street Sweeping"/>
    <s v="Street sweeping program."/>
    <x v="4"/>
    <s v="Completed"/>
    <s v="N/A"/>
    <n v="640"/>
    <n v="410"/>
    <s v="N/A"/>
    <s v="N/A"/>
    <s v="Not provided"/>
    <s v="Not provided"/>
    <s v="Not provided"/>
    <s v="Not provided"/>
    <s v="N/A"/>
    <s v="Non-structural"/>
    <s v="Completed"/>
    <n v="2019"/>
    <s v="FSA Tool"/>
    <s v="Loxahatchee RAP"/>
    <s v="N/A"/>
    <s v="N/A"/>
    <s v="Not provided"/>
    <m/>
  </r>
  <r>
    <m/>
    <s v="Palm Beach County"/>
    <s v="N/A"/>
    <s v="PBC-03"/>
    <s v="Palm Beach County Public Education"/>
    <s v="Public education program that includes FY&amp;N Program; landscaping, irrigation, and fertilizer ordinances; PSAs; pamphlets; website; and inspection program."/>
    <x v="8"/>
    <s v="Completed"/>
    <s v="N/A"/>
    <n v="3066"/>
    <n v="284"/>
    <s v="N/A"/>
    <s v="N/A"/>
    <s v="Not provided"/>
    <s v="Not provided"/>
    <s v="Not provided"/>
    <s v="Not provided"/>
    <s v="N/A"/>
    <s v="Non-structural"/>
    <s v="Completed"/>
    <n v="2019"/>
    <s v="PLSM Output"/>
    <s v="Loxahatchee RAP"/>
    <s v="N/A"/>
    <s v="N/A"/>
    <n v="2009"/>
    <m/>
  </r>
  <r>
    <m/>
    <s v="FDACS"/>
    <s v="Agricultural Producers"/>
    <s v="FDACS-01"/>
    <s v="Agricultural Best Management Practices (BMPs)"/>
    <s v="Enrollment in FDACS BMP manuals for owner implemented BMPs."/>
    <x v="19"/>
    <s v="Completed"/>
    <s v="N/A"/>
    <n v="1019.5180247056442"/>
    <n v="239.18106463233326"/>
    <s v="N/A"/>
    <n v="4980"/>
    <s v="Not provided"/>
    <s v="Not provided"/>
    <s v="Not provided"/>
    <s v="Not provided"/>
    <s v="N/A"/>
    <s v="Non-structural"/>
    <s v="Completed"/>
    <n v="2019"/>
    <s v="PLSM Output"/>
    <s v="Loxahatchee RAP"/>
    <s v="N/A"/>
    <s v="N/A"/>
    <s v="N/A"/>
    <m/>
  </r>
  <r>
    <m/>
    <s v="FDACS"/>
    <s v="N/A"/>
    <s v="FDACS-02"/>
    <s v="Agricultural Land Use Change"/>
    <s v="Land use change from citrus to sugar cane resulting in lower fertilizer use."/>
    <x v="20"/>
    <s v="Completed"/>
    <s v="N/A"/>
    <n v="193.79277184917737"/>
    <n v="493.29069197972439"/>
    <s v="N/A"/>
    <n v="2788"/>
    <s v="Not provided"/>
    <s v="Not provided"/>
    <s v="Not provided"/>
    <s v="Not provided"/>
    <s v="N/A"/>
    <s v="Non-structural"/>
    <s v="Completed"/>
    <n v="2019"/>
    <s v="PLSM Output"/>
    <s v="Loxahatchee RAP"/>
    <s v="N/A"/>
    <s v="N/A"/>
    <s v="N/A"/>
    <m/>
  </r>
  <r>
    <m/>
    <s v="Florida Turnpike Enterprise"/>
    <s v="AM Contractor"/>
    <s v="FTE-01"/>
    <s v="Street sweeping"/>
    <s v="Routine maintenance roadway street sweeping (12 months) 17 cycles, 46.5 curb or lane miles, approximately 146,567.0 lbs. dry weight."/>
    <x v="4"/>
    <s v="Completed"/>
    <s v="N/A"/>
    <n v="83"/>
    <n v="53"/>
    <s v="N/A"/>
    <s v="N/A"/>
    <s v="Not provided"/>
    <s v="Not provided"/>
    <s v="Florida Legislature"/>
    <s v="Not provided"/>
    <s v="N/A"/>
    <s v="Non-structural"/>
    <s v="Completed"/>
    <n v="2019"/>
    <s v="FSA Tool"/>
    <s v="Loxahatchee RAP"/>
    <s v="N/A"/>
    <s v="N/A"/>
    <s v="N/A"/>
    <m/>
  </r>
  <r>
    <m/>
    <s v="Florida Turnpike Enterprise"/>
    <s v="AM Contractor"/>
    <s v="FTE-02"/>
    <s v="Catch Basin Clean Out"/>
    <s v="53 catch basins cleaned (12 month period). Contractor has been requested to collect information on weight of materials for calculations."/>
    <x v="21"/>
    <s v="Completed"/>
    <s v="N/A"/>
    <s v="TBD"/>
    <s v="TBD"/>
    <s v="N/A"/>
    <s v="N/A"/>
    <s v="Not provided"/>
    <s v="Not provided"/>
    <s v="Florida Legislature"/>
    <s v="Not provided"/>
    <s v="N/A"/>
    <s v="Non-structural"/>
    <s v="Completed"/>
    <n v="2019"/>
    <s v="Not provided"/>
    <s v="Loxahatchee RAP"/>
    <s v="N/A"/>
    <s v="N/A"/>
    <s v="N/A"/>
    <m/>
  </r>
  <r>
    <m/>
    <s v="Village of Tequesta"/>
    <s v="N/A"/>
    <s v="VOT-01"/>
    <s v="Education Program"/>
    <s v="FYN; landscaping, irrigation, and fertilizer ordinances; PSAs, pamphlets, website, illicit discharge program. FYN and PSAs through Palm Beach County."/>
    <x v="8"/>
    <s v="Completed"/>
    <s v="N/A"/>
    <n v="385.5442614416321"/>
    <n v="47.475008838155603"/>
    <s v="N/A"/>
    <s v="N/A"/>
    <s v="Not provided"/>
    <s v="Not provided"/>
    <s v="Not provided"/>
    <s v="Not provided"/>
    <s v="N/A"/>
    <s v="Non-structural"/>
    <s v="Completed"/>
    <n v="2019"/>
    <s v="Not provided"/>
    <s v="Loxahatchee RAP"/>
    <s v="N/A"/>
    <s v="N/A"/>
    <s v="N/A"/>
    <m/>
  </r>
  <r>
    <m/>
    <m/>
    <m/>
    <m/>
    <m/>
    <m/>
    <x v="22"/>
    <m/>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
  <r>
    <s v="FDOT District 4"/>
    <s v="Not provided"/>
    <s v="FDOT4-01A"/>
    <s v="I-95 From South of Donald Ross Rd to South of Indiantown Rd"/>
    <s v="Construction and operation of a surface water management system for this roadway widening project."/>
    <s v="Grass swales with swale blocks or raised culverts"/>
    <x v="0"/>
    <n v="2012"/>
    <n v="350.90641417965077"/>
    <n v="24.36157405162691"/>
    <s v="Basins A-E"/>
    <n v="191.76"/>
    <s v="Not provided"/>
    <s v="Not provided"/>
    <s v="Florida Legislature"/>
    <s v="Not provided"/>
    <s v="N/A"/>
    <x v="0"/>
    <s v="Completed"/>
    <n v="2019"/>
    <s v="GIS files submitted in 2019"/>
    <s v="Loxahatchee River RAP"/>
    <s v="N/A"/>
    <s v="N/A"/>
    <s v="Not provided"/>
    <s v="Need GIS distinguishing part A from part B of the project"/>
  </r>
  <r>
    <s v="FDOT District 4"/>
    <s v="Not provided"/>
    <s v="FDOT4-01B"/>
    <s v="I-95 From South of Donald Ross Rd to South of Indiantown Rd"/>
    <s v="Construction and operation of a surface water management system for this roadway widening project."/>
    <s v="Dry Detention Pond"/>
    <x v="0"/>
    <n v="2012"/>
    <n v="197.25547443977808"/>
    <n v="13.675872209485171"/>
    <s v="Basins F, G"/>
    <n v="79.400000000000006"/>
    <s v="Not provided"/>
    <s v="Not provided"/>
    <s v="Florida Legislature"/>
    <s v="Not provided"/>
    <s v="N/A"/>
    <x v="0"/>
    <s v="Completed"/>
    <n v="2019"/>
    <s v="GIS files submitted in 2020"/>
    <s v="Loxahatchee River RAP"/>
    <s v="N/A"/>
    <s v="N/A"/>
    <s v="Not provided"/>
    <s v="Need GIS distinguishing part A from part B of the project"/>
  </r>
  <r>
    <s v="FDOT District 4"/>
    <s v="Not provided"/>
    <s v="FDOT4-01C"/>
    <s v="I-95 From South of Donald Ross Rd to South of Indiantown Rd"/>
    <s v="Construction and operation of a surface water management system for this roadway widening project."/>
    <s v="Dry Detention Pond"/>
    <x v="0"/>
    <n v="2012"/>
    <n v="9.9850246071122228"/>
    <n v="0.67502180454010929"/>
    <s v="Basin H"/>
    <n v="46.03"/>
    <s v="Not provided"/>
    <s v="Not provided"/>
    <s v="Florida Legislature"/>
    <s v="Not provided"/>
    <s v="N/A"/>
    <x v="0"/>
    <s v="Completed"/>
    <n v="2019"/>
    <s v="GIS files submitted in 2020"/>
    <s v="Loxahatchee River RAP"/>
    <s v="N/A"/>
    <s v="N/A"/>
    <s v="Not provided"/>
    <s v="GIS layer FDOT1A_H"/>
  </r>
  <r>
    <s v="FDOT District 4"/>
    <s v="Not provided"/>
    <s v="FDOT4-02"/>
    <s v="US 1/SR 5 Bridges - Jupiter"/>
    <s v="Construction and operation of a surface water management system (French drains) for this bridge replacement project."/>
    <s v="Off-line Retention BMPs"/>
    <x v="0"/>
    <n v="2013"/>
    <n v="32.122058737689883"/>
    <n v="4.6897531277797135"/>
    <s v="Not provided"/>
    <n v="6.75"/>
    <s v="Not provided"/>
    <s v="Not provided"/>
    <s v="Florida Legislature"/>
    <s v="Not provided"/>
    <s v="N/A"/>
    <x v="0"/>
    <s v="Completed"/>
    <n v="2019"/>
    <s v="GIS files submitted in 2021"/>
    <s v="Loxahatchee River RAP"/>
    <s v="N/A"/>
    <s v="N/A"/>
    <s v="Not provided"/>
    <s v="N/A"/>
  </r>
  <r>
    <s v="FDOT District 4"/>
    <s v="Villages of Tequesta"/>
    <s v="FDOT4-03"/>
    <s v="Tequesta Drive Bridge Replacement Project"/>
    <s v="Construction and operation of a surface water management system for this bridge replacement project."/>
    <s v="Grass swales with swale blocks or raised culverts"/>
    <x v="0"/>
    <n v="2010"/>
    <n v="6.9785704048023103"/>
    <n v="1.0655166570190617"/>
    <s v="Not provided"/>
    <n v="3.17"/>
    <s v="Not provided"/>
    <s v="Not provided"/>
    <s v="Florida Legislature"/>
    <s v="Not provided"/>
    <s v="N/A"/>
    <x v="0"/>
    <s v="Completed"/>
    <n v="2019"/>
    <s v="GIS files submitted in 2022"/>
    <s v="Loxahatchee River RAP"/>
    <s v="N/A"/>
    <s v="N/A"/>
    <s v="Not provided"/>
    <s v="Inside Springshed"/>
  </r>
  <r>
    <s v="FDOT District 4"/>
    <s v="Not provided"/>
    <s v="FDOT4-04"/>
    <s v="I-95 Weigh-in-Motion Station"/>
    <s v="Construction and operation of a surface water management system."/>
    <s v="Wet Detention Pond"/>
    <x v="0"/>
    <n v="2009"/>
    <n v="111.70704189840124"/>
    <n v="11.419732447623076"/>
    <s v="Not provided"/>
    <n v="66.540000000000006"/>
    <s v="Not provided"/>
    <s v="Not provided"/>
    <s v="Florida Legislature"/>
    <s v="Not provided"/>
    <s v="N/A"/>
    <x v="0"/>
    <s v="Completed"/>
    <n v="2019"/>
    <s v="GIS files submitted in 2023"/>
    <s v="Loxahatchee River RAP"/>
    <s v="N/A"/>
    <s v="N/A"/>
    <s v="Not provided"/>
    <s v="Both"/>
  </r>
  <r>
    <s v="FDOT District 4"/>
    <s v="Not provided"/>
    <s v="FDOT4-05"/>
    <s v="Street Sweeping"/>
    <s v="Estimated 1,648,053 kg/yr collected"/>
    <s v="Street Sweeping"/>
    <x v="0"/>
    <s v="N/A"/>
    <n v="2046"/>
    <n v="1312"/>
    <s v="Not provided"/>
    <s v="N/A"/>
    <s v="Not provided"/>
    <s v="Not provided"/>
    <s v="Florida Legislature"/>
    <s v="Not provided"/>
    <s v="N/A"/>
    <x v="1"/>
    <s v="Completed"/>
    <n v="2019"/>
    <s v="FSA Sheet in Credit Workbook"/>
    <s v="Loxahatchee River RAP"/>
    <s v="N/A"/>
    <s v="N/A"/>
    <s v="Not provided"/>
    <s v="Outside Springshed"/>
  </r>
  <r>
    <s v="FDOT District 4"/>
    <s v="Not provided"/>
    <s v="FDOT4-06"/>
    <s v="Catch Basin Cleanout"/>
    <s v="Weight of material collected not provided."/>
    <s v="BMP Cleanout"/>
    <x v="1"/>
    <s v="N/A"/>
    <s v="TBD"/>
    <s v="TBD"/>
    <s v="Not provided"/>
    <s v="N/A"/>
    <s v="Not provided"/>
    <s v="Not provided"/>
    <s v="Florida Legislature"/>
    <s v="Not provided"/>
    <s v="N/A"/>
    <x v="1"/>
    <s v="Underway"/>
    <n v="2019"/>
    <s v="N/A"/>
    <s v="Loxahatchee River RAP"/>
    <s v="N/A"/>
    <s v="N/A"/>
    <s v="Not provided"/>
    <s v="Need weight of material"/>
  </r>
  <r>
    <s v="Town of Jupiter"/>
    <s v="Not provided"/>
    <s v="TOJ-01"/>
    <s v="Surface Water Recharge System Improvements II"/>
    <s v="System to capture and retain up to 10 MGD of excess stormwater runoff from the C-18 basin in lieu of discharging to tide."/>
    <s v="Dispersed Water Management (DWM)"/>
    <x v="2"/>
    <n v="2021"/>
    <s v="TBD"/>
    <s v="TBD"/>
    <s v="Not provided"/>
    <s v="Not provided"/>
    <n v="3654784"/>
    <s v="Not provided"/>
    <s v="Town/ SWFWMD"/>
    <s v="Town - $1,897,548/ SWFWMD - $1,757236"/>
    <s v="Not provided"/>
    <x v="0"/>
    <s v="Planned"/>
    <n v="2019"/>
    <s v="N/A"/>
    <s v="Loxahatchee RAP"/>
    <s v="Not provided"/>
    <s v="Not provided"/>
    <n v="2008"/>
    <s v="Originally TOJ-10. TOJ is working with DEP to appropriately account for project. "/>
  </r>
  <r>
    <s v="Town of Jupiter"/>
    <s v="SFWMD"/>
    <s v="TOJ-02"/>
    <s v="Pine Gardens South Water Quality Improvements"/>
    <s v="Installation of exfiltration trenches to provide an average of 0.41 inches of treatment in the project area."/>
    <s v="Exfiltration Trench"/>
    <x v="0"/>
    <n v="2015"/>
    <n v="17.646548213097265"/>
    <n v="2.0800697258259451"/>
    <s v="Not provided"/>
    <n v="12"/>
    <n v="328552"/>
    <s v="Not provided"/>
    <s v="Town/ LRPI"/>
    <s v="Town - $200,000/ LRPI - $128,552"/>
    <s v="Not provided"/>
    <x v="0"/>
    <s v="Completed"/>
    <n v="2019"/>
    <s v="Pine Gardens South Engineering Report"/>
    <s v="Loxahatchee RAP"/>
    <s v="Not provided"/>
    <s v="Not provided"/>
    <n v="2015"/>
    <s v="Originally TOJ-15. Engineering report with retention submitted. Still need GIS file to clip to land use.  "/>
  </r>
  <r>
    <s v="Town of Jupiter"/>
    <s v="Not provided"/>
    <s v="TOJ-03"/>
    <s v="Public Education"/>
    <s v="Includes fertilizer (adopted June 18, 2013), landscape, pet waste and irrigation ordinances. FYN Program. Includes PSAs, information pamphlets, website, and inspection program (6 % credit). Items include the annual Jupiter Jubilee (stormwater festival), annual soil and sediment control training, annual distribution of hurricane preparedness information including information on stormwater management and drainage maintenance. Provided education outreach with joint NPDES group. Actions included public service announcements, FYN brochure, public information, and outreach."/>
    <s v="Education Efforts"/>
    <x v="0"/>
    <s v="N/A"/>
    <n v="2742.2214019496478"/>
    <n v="281.66310900185641"/>
    <s v="N/A"/>
    <s v="N/A"/>
    <s v="Not provided"/>
    <s v="Not provided"/>
    <s v="Town"/>
    <s v="Not provided"/>
    <s v="Not provided"/>
    <x v="1"/>
    <s v="Underway"/>
    <n v="2019"/>
    <s v="N/A"/>
    <s v="Loxahatchee RAP"/>
    <s v="Not provided"/>
    <s v="Not provided"/>
    <n v="2008"/>
    <s v="TOJ-18"/>
  </r>
  <r>
    <s v="Town of Jupiter"/>
    <s v="Not provided"/>
    <s v="TOJ-04"/>
    <s v="Maintenance Dredging"/>
    <s v="Dredging in Rio Vista Waterway."/>
    <s v="Muck Removal/Restoration Dredging"/>
    <x v="0"/>
    <n v="2012"/>
    <n v="74.099999999999994"/>
    <n v="18.600000000000001"/>
    <s v="Not provided"/>
    <s v="Not provided"/>
    <n v="70500"/>
    <s v="Not provided"/>
    <s v="Town"/>
    <n v="70500"/>
    <s v="Not provided"/>
    <x v="0"/>
    <s v="Completed"/>
    <n v="2019"/>
    <s v="Calculations workbook provided 2018"/>
    <s v="Loxahatchee RAP"/>
    <s v="Not provided"/>
    <s v="Not provided"/>
    <n v="2012"/>
    <s v="TOJ-19"/>
  </r>
  <r>
    <s v="Town of Jupiter"/>
    <s v="Not provided"/>
    <s v="TOJ-05"/>
    <s v="Street Sweeping"/>
    <s v="Periodic street sweeping to enhance water quality."/>
    <s v="Street Sweeping"/>
    <x v="0"/>
    <s v="N/A"/>
    <n v="142"/>
    <n v="91"/>
    <s v="N/A"/>
    <s v="N/A"/>
    <s v="Not provided"/>
    <n v="49586"/>
    <s v="Town"/>
    <n v="49586"/>
    <s v="Not provided"/>
    <x v="1"/>
    <s v="Completed"/>
    <n v="2019"/>
    <s v="MS4 Workbook"/>
    <s v="Loxahatchee RAP"/>
    <s v="Not provided"/>
    <s v="Not provided"/>
    <n v="2008"/>
    <s v="TOJ-21"/>
  </r>
  <r>
    <s v="Town of Jupiter"/>
    <s v="Not provided"/>
    <s v="TOJ-06"/>
    <s v="Cinquez Park Drainage Improvements I"/>
    <s v="Construction of drainage system, swales and roadways (existing roads were shell rock)."/>
    <s v="BMP Treatment Train"/>
    <x v="0"/>
    <n v="2011"/>
    <n v="36.197316572419489"/>
    <n v="2.5816196155606703"/>
    <s v="Not provided"/>
    <n v="20"/>
    <n v="569518"/>
    <s v="Not provided"/>
    <s v="Town"/>
    <n v="569518"/>
    <s v="Not provided"/>
    <x v="0"/>
    <s v="Completed"/>
    <n v="2019"/>
    <s v="Cinquez Park Area Calcs and Permit submitted in 2018"/>
    <s v="Loxahatchee RAP"/>
    <s v="Not provided"/>
    <s v="Not provided"/>
    <n v="2009"/>
    <s v="Originally TOJ-28 - Need GIS"/>
  </r>
  <r>
    <s v="Town of Jupiter"/>
    <s v="Not provided"/>
    <s v="TOJ-07"/>
    <s v="Cinquez Park Drainage Improvements II"/>
    <s v="Construction of new park stormwater management system to retain runoff."/>
    <s v="On-line Retention BMPs"/>
    <x v="0"/>
    <n v="2018"/>
    <n v="14.22302387278736"/>
    <n v="0.65148218068358033"/>
    <s v="Not provided"/>
    <n v="13"/>
    <n v="329400"/>
    <s v="Not provided"/>
    <s v="Town"/>
    <n v="329400"/>
    <s v="Not provided"/>
    <x v="0"/>
    <s v="Underway"/>
    <n v="2019"/>
    <s v="Cinquez Park Drainage Improvement Area provided in 2018"/>
    <s v="Loxahatchee RAP"/>
    <s v="Not provided"/>
    <s v="Not provided"/>
    <n v="2016"/>
    <s v="Originally TOJ-29 - Need GIS and is it on or off-line."/>
  </r>
  <r>
    <s v="Town of Jupiter"/>
    <s v="Not provided"/>
    <s v="TOJ-08"/>
    <s v="Water Plant Detention Pond Cleanout"/>
    <s v="Silt removal from wet detention pond located at the water plant."/>
    <s v="Muck Removal/Restoration Dredging"/>
    <x v="0"/>
    <n v="2017"/>
    <n v="165"/>
    <n v="67"/>
    <s v="Not provided"/>
    <s v="Not provided"/>
    <n v="10620"/>
    <s v="Not provided"/>
    <s v="Town"/>
    <n v="10620"/>
    <s v="Not provided"/>
    <x v="0"/>
    <s v="Completed"/>
    <n v="2019"/>
    <s v="Dredge calculations workbook submitted in 2018"/>
    <s v="Loxahatchee RAP"/>
    <s v="Not provided"/>
    <s v="Not provided"/>
    <n v="2017"/>
    <s v="TOJ-30"/>
  </r>
  <r>
    <s v="Town of Jupiter"/>
    <s v="Not provided"/>
    <s v="TOJ-09"/>
    <s v="Stormwater Quality Improvement Grants (HOA Residential Grants)"/>
    <s v="Town cost-share program (50/50) with property owner and homeowner associations for storm water quality enhancements within their private systems. 28 grants awarded since 2008. Annual appropriation."/>
    <s v="Stormwater System Rehabilitation"/>
    <x v="1"/>
    <s v="N/A"/>
    <s v="N/A"/>
    <s v="N/A"/>
    <s v="Not provided"/>
    <s v="N/A"/>
    <n v="998229"/>
    <s v="Not provided"/>
    <s v="Town"/>
    <n v="998229"/>
    <s v="Not provided"/>
    <x v="1"/>
    <s v="Underway"/>
    <n v="2019"/>
    <s v="Not provided"/>
    <s v="Loxahatchee RAP"/>
    <s v="Not provided"/>
    <s v="Not provided"/>
    <n v="2008"/>
    <s v="Originally TOJ-31"/>
  </r>
  <r>
    <s v="Town of Jupiter"/>
    <s v="Not provided"/>
    <s v="TOJ-09a"/>
    <s v="Indian Creek Exfiltration Trench"/>
    <s v="Indian Creek exfiltration trench funded as a part of the Town of Jupiter cost-share program (TOJ-09)."/>
    <s v="Exfiltration Trench"/>
    <x v="0"/>
    <n v="2017"/>
    <n v="5.5188709243888194"/>
    <n v="0.55014413416138774"/>
    <s v="Not provided"/>
    <m/>
    <s v="Not provided"/>
    <s v="Not provided"/>
    <s v="Town"/>
    <s v="Not provided"/>
    <s v="N/A"/>
    <x v="0"/>
    <s v="Completed"/>
    <n v="2019"/>
    <s v="GIS files submitted in 2019"/>
    <s v="Loxahatchee RAP"/>
    <s v="Not provided"/>
    <s v="Not provided"/>
    <s v="Not provided"/>
    <m/>
  </r>
  <r>
    <s v="Town of Jupiter"/>
    <s v="Not provided"/>
    <s v="TOJ-09b"/>
    <s v="Boyd Medical Retention"/>
    <s v="Boyd Medical on-line retention BMPs funded as a part of the Town of Jupiter cost-share program (TOJ-09)."/>
    <s v="On-line Retention BMPs"/>
    <x v="0"/>
    <n v="2016"/>
    <n v="1.8645888167554017"/>
    <n v="0.13010544417335415"/>
    <s v="Not provided"/>
    <m/>
    <s v="Not provided"/>
    <s v="Not provided"/>
    <s v="Town"/>
    <s v="Not provided"/>
    <s v="N/A"/>
    <x v="0"/>
    <s v="Completed"/>
    <n v="2019"/>
    <s v="GIS files submitted in 2020"/>
    <s v="Loxahatchee RAP"/>
    <s v="Not provided"/>
    <s v="Not provided"/>
    <s v="Not provided"/>
    <m/>
  </r>
  <r>
    <s v="Town of Jupiter"/>
    <s v="Not provided"/>
    <s v="TOJ-10"/>
    <s v="Seminole Avenue Drainage Basin Improvements"/>
    <s v="Construct additional outfall and pump station to reroute discharge to FEC canal."/>
    <s v="Stormwater System Rehabilitation"/>
    <x v="2"/>
    <n v="2022"/>
    <s v="TBD"/>
    <s v="TBD"/>
    <s v="Not provided"/>
    <s v="Not provided"/>
    <n v="2174461"/>
    <s v="Not provided"/>
    <s v="Town"/>
    <n v="2174461"/>
    <s v="Not provided"/>
    <x v="0"/>
    <s v="Planned"/>
    <n v="2019"/>
    <s v="Not provided"/>
    <s v="Loxahatchee RAP"/>
    <s v="Not provided"/>
    <s v="Not provided"/>
    <n v="2018"/>
    <s v="Not designed yet. Details will be provided when available. Originally TOJ-32"/>
  </r>
  <r>
    <s v="Town of Jupiter"/>
    <s v="Not provided"/>
    <s v="TOJ-11"/>
    <s v="Pine Gardens North Water Quality Improvements"/>
    <s v="Construct exfiltration trenches within existing right-of-way."/>
    <s v="Exfiltration Trench"/>
    <x v="2"/>
    <n v="2021"/>
    <s v="TBD"/>
    <s v="TBD"/>
    <s v="Not provided"/>
    <s v="Not provided"/>
    <n v="719782"/>
    <s v="Not provided"/>
    <s v="Town"/>
    <n v="719782"/>
    <s v="Not provided"/>
    <x v="0"/>
    <s v="Planned"/>
    <n v="2019"/>
    <s v="Map of proposed trench locations provided in 2018."/>
    <s v="Loxahatchee RAP"/>
    <s v="Not provided"/>
    <s v="Not provided"/>
    <n v="2020"/>
    <s v="Map of proposed exfil trenches provided. Need GIS file and design specifications when available. Originally TOJ-33."/>
  </r>
  <r>
    <s v="Town of Jupiter"/>
    <s v="Not provided"/>
    <s v="TOJ-12"/>
    <s v="Stormwater System Redevelopment Grants"/>
    <s v="Renewal or improvement of existing privately owned stormwater systems under site redevelopment to ensure continued or enhanced functionality. Annual appropriation."/>
    <s v="Stormwater System Rehabilitation"/>
    <x v="0"/>
    <s v="N/A"/>
    <s v="N/A"/>
    <s v="N/A"/>
    <s v="Not provided"/>
    <s v="Not provided"/>
    <n v="432368"/>
    <s v="Not provided"/>
    <s v="Town"/>
    <n v="432368"/>
    <s v="Not provided"/>
    <x v="0"/>
    <s v="Underway"/>
    <n v="2019"/>
    <s v="Not provided"/>
    <s v="Loxahatchee RAP"/>
    <s v="Not provided"/>
    <s v="Not provided"/>
    <n v="2013"/>
    <s v="Benefits vary from project to project. Suggest the stakeholder provide details on significant projects as to be listed individually under the main number and credited. Originally TOJ-34."/>
  </r>
  <r>
    <s v="Town of Jupiter"/>
    <s v="Not provided"/>
    <s v="TOJ-13"/>
    <s v="Pennock Industrial Park Drainage Improvements"/>
    <s v="Improvements to include additional exfiltration systems to enhance runoff water quality."/>
    <s v="Exfiltration Trench"/>
    <x v="2"/>
    <n v="2022"/>
    <s v="TBD"/>
    <s v="TBD"/>
    <s v="Not provided"/>
    <s v="Not provided"/>
    <n v="463710"/>
    <s v="Not provided"/>
    <s v="Town"/>
    <n v="463710"/>
    <s v="Not provided"/>
    <x v="0"/>
    <s v="Planned"/>
    <n v="2019"/>
    <s v="Not provided"/>
    <s v="Loxahatchee RAP"/>
    <s v="Not provided"/>
    <s v="Not provided"/>
    <n v="2021"/>
    <s v="Design not completed yet. Originally TOJ-36. "/>
  </r>
  <r>
    <s v="Town of Jupiter"/>
    <s v="Not provided"/>
    <s v="TOJ-14"/>
    <s v="Sonoma Isles Stormwater Harvesting"/>
    <s v="Removal and replacement of existing Town-owned stormwater systems to ensure continued functionality. Annual appropriation."/>
    <s v="Stormwater System Rehabilitation"/>
    <x v="0"/>
    <n v="2016"/>
    <n v="123.81196837212902"/>
    <n v="220.51182688174796"/>
    <s v="Not provided"/>
    <s v="Not provided"/>
    <s v="Not provided"/>
    <s v="Not provided"/>
    <s v="Private Owner"/>
    <s v="N/A"/>
    <s v="Not provided"/>
    <x v="0"/>
    <s v="Completed"/>
    <n v="2019"/>
    <s v="Sonoma Isles Calculation Backup and LRD monitoring concentrations in 2018. "/>
    <s v="Loxahatchee RAP"/>
    <s v="Not provided"/>
    <s v="Not provided"/>
    <n v="2017"/>
    <s v="Suggest calculating credit based on the TN/TP concentration change and the volume. TOJ-38"/>
  </r>
  <r>
    <s v="DEP FPS"/>
    <s v="N/A"/>
    <s v="FPS-01"/>
    <s v="Jonathan Dickinson State Park - Ditch Filling - FY 15/16"/>
    <s v="In the RAP area, backfilled 177 acres of ditches which were ultimately discharging to the Loxahatchee River. Filling of the ditches restores the natural floodplain and retains runoff in the wetlands. "/>
    <s v="Floodplain Restoration"/>
    <x v="0"/>
    <n v="2016"/>
    <n v="151.35444572789666"/>
    <n v="7.2776900893537508"/>
    <s v="N/A"/>
    <n v="178"/>
    <n v="265000"/>
    <s v="N/A"/>
    <s v="Not provided"/>
    <s v="Not provided"/>
    <s v="N/A"/>
    <x v="0"/>
    <s v="Completed"/>
    <n v="2019"/>
    <s v="GIS files"/>
    <s v="Loxahatchee RAP"/>
    <s v="N/A"/>
    <s v="N/A"/>
    <n v="2016"/>
    <m/>
  </r>
  <r>
    <s v="DEP FPS"/>
    <s v="N/A"/>
    <s v="FPS-02"/>
    <s v="Jonathan Dickinson State Park - Wilson Creek"/>
    <s v="Ditch work to restore approximately 90 acres of pristine depression marshes."/>
    <s v="Wetland Restoration"/>
    <x v="1"/>
    <n v="2019"/>
    <n v="35.856966441344412"/>
    <n v="1.1028228529875619"/>
    <s v="N/A"/>
    <n v="69"/>
    <n v="150000"/>
    <s v="N/A"/>
    <s v="North American Wetlands Conservation Act Grants"/>
    <s v="TBD"/>
    <s v="N/A"/>
    <x v="0"/>
    <s v="Underway"/>
    <n v="2019"/>
    <s v="GIS files"/>
    <s v="Loxahatchee RAP"/>
    <s v="N/A"/>
    <s v="N/A"/>
    <s v="Not provided"/>
    <m/>
  </r>
  <r>
    <s v="DEP FPS"/>
    <s v="N/A"/>
    <s v="FPS-03"/>
    <s v="Jonathan Dickinson State Park - Education Activities"/>
    <s v="Information pamphlets and website."/>
    <s v="Education Efforts"/>
    <x v="0"/>
    <s v="N/A"/>
    <s v="N/A"/>
    <s v="N/A"/>
    <s v="N/A"/>
    <s v="N/A"/>
    <s v="N/A"/>
    <s v="N/A"/>
    <s v="N/A"/>
    <s v="N/A"/>
    <s v="N/A"/>
    <x v="1"/>
    <s v="Completed"/>
    <n v="2019"/>
    <s v="N/A"/>
    <s v="Loxahatchee RAP"/>
    <s v="N/A"/>
    <s v="N/A"/>
    <s v="Not provided"/>
    <m/>
  </r>
  <r>
    <s v="Martin County"/>
    <s v="SFWMD"/>
    <s v="MC-01"/>
    <s v="Cypress Creek Restoration - Culpepper Ranch Wetland Restoration"/>
    <s v="Ditch plugs and fill berm breaches."/>
    <s v="Hydrologic Restoration"/>
    <x v="0"/>
    <n v="2011"/>
    <n v="1233.54"/>
    <n v="207.042412931266"/>
    <s v="N/A"/>
    <n v="1229.8699999999999"/>
    <n v="198811"/>
    <s v="N/A"/>
    <s v="County/ LRPI"/>
    <s v="County - $99,406/      LRPI - $99,405"/>
    <s v="N/A"/>
    <x v="0"/>
    <s v="Completed"/>
    <n v="2019"/>
    <s v="PLSM tool and GIS output"/>
    <s v="Loxahatchee RAP"/>
    <s v="N/A"/>
    <s v="N/A"/>
    <n v="2010"/>
    <s v="Martin County provided information that 15.38&quot; of retention were provided."/>
  </r>
  <r>
    <s v="Martin County"/>
    <s v="NRCS"/>
    <s v="MC-02"/>
    <s v="Pal Mar East"/>
    <s v="Plug ditches throughout property that drain wetland areas."/>
    <s v="Hydrologic Restoration"/>
    <x v="0"/>
    <n v="2009"/>
    <n v="2127.8404532454151"/>
    <n v="201.76290548015888"/>
    <s v="N/A"/>
    <n v="2943.19"/>
    <n v="74497"/>
    <s v="N/A"/>
    <s v="County/ NRCS"/>
    <s v="Not provided"/>
    <s v="N/A"/>
    <x v="0"/>
    <s v="Completed"/>
    <n v="2019"/>
    <s v="PLSM tool and GIS output"/>
    <s v="Loxahatchee RAP"/>
    <s v="N/A"/>
    <s v="N/A"/>
    <n v="2009"/>
    <s v="N/A"/>
  </r>
  <r>
    <s v="Martin County"/>
    <s v="N/A"/>
    <s v="MC-03"/>
    <s v="Education Program"/>
    <s v="FYN; landscaping, irrigation, fertilizer, and pet waste ordinances; PSAs, pamphlets, website, illicit discharge program."/>
    <s v="Education Efforts"/>
    <x v="0"/>
    <s v="N/A"/>
    <n v="2786"/>
    <n v="372"/>
    <s v="N/A"/>
    <s v="N/A"/>
    <s v="Not provided"/>
    <s v="Not provided"/>
    <s v="County"/>
    <n v="60000"/>
    <s v="N/A"/>
    <x v="1"/>
    <s v="Completed"/>
    <n v="2019"/>
    <s v="PLSM tool and Education Credit Workbook"/>
    <s v="Loxahatchee RAP"/>
    <s v="N/A"/>
    <s v="N/A"/>
    <s v="N/A"/>
    <s v="N/A"/>
  </r>
  <r>
    <s v="Martin County"/>
    <s v="Inside Springshed"/>
    <s v="MC-04"/>
    <s v="Cypress Creek Weir Project"/>
    <s v="Weir replacement."/>
    <s v="Control Structure"/>
    <x v="2"/>
    <s v="TBD"/>
    <s v="TBD"/>
    <s v="TBD"/>
    <s v="N/A"/>
    <n v="1786"/>
    <n v="975000"/>
    <s v="Not provided"/>
    <s v="County/ LRPI/ SFWMD"/>
    <s v="County - $725,000/ LRPI - $100,000/ SFWMD - $150,000"/>
    <s v="N/A"/>
    <x v="0"/>
    <s v="Planned"/>
    <n v="2019"/>
    <s v="Not provided"/>
    <s v="Loxahatchee RAP"/>
    <s v="Not provided"/>
    <s v="Not provided"/>
    <n v="2019"/>
    <m/>
  </r>
  <r>
    <s v="Loxahatchee River District"/>
    <s v="SFWMD"/>
    <s v="LRD-01"/>
    <s v="Loxahatchee River Oyster Reef Enhancement"/>
    <s v="Installed substrate for oyster attachment to promote oyster reef development."/>
    <s v="Creating/ Enhancing Oyster Reefs"/>
    <x v="0"/>
    <n v="2008"/>
    <s v="N/A"/>
    <s v="N/A"/>
    <s v="N/A"/>
    <s v="N/A"/>
    <n v="75000"/>
    <s v="N/A"/>
    <s v="LRD/ LRPI"/>
    <s v="LRD - $37,500/ LRPI - $37,500"/>
    <s v="N/A"/>
    <x v="0"/>
    <s v="Completed"/>
    <n v="2019"/>
    <s v="Not provided"/>
    <s v="Loxahatchee RAP"/>
    <s v="Not provided"/>
    <s v="Not provided"/>
    <n v="2008"/>
    <s v="Project type is ineligible for credit."/>
  </r>
  <r>
    <s v="Loxahatchee River District"/>
    <s v="SFWMD"/>
    <s v="LRD-02"/>
    <s v="Loxahatchee River Neighborhood Sewering Phase 1"/>
    <s v="Convert 10 septic systems to sewer."/>
    <s v="OSTDS Phase Out"/>
    <x v="0"/>
    <n v="2008"/>
    <n v="359"/>
    <s v="N/A"/>
    <s v="N/A"/>
    <s v="N/A"/>
    <n v="400000"/>
    <s v="Not provided"/>
    <s v="LRD/ LRPI"/>
    <s v="LRD - $200,000/ LRPI - $200,000"/>
    <s v="N/A"/>
    <x v="0"/>
    <s v="Completed"/>
    <n v="2019"/>
    <s v="ArcNLET Results Log Rev_4-10-2019"/>
    <s v="Loxahatchee RAP"/>
    <s v="Not provided"/>
    <s v="Not provided"/>
    <n v="2008"/>
    <s v="N/A"/>
  </r>
  <r>
    <s v="Loxahatchee River District"/>
    <s v="SFWMD"/>
    <s v="LRD-03"/>
    <s v="Loxahatchee River Neighborhood Sewering Phase 2"/>
    <s v="Convert 55 septic systems to sewer."/>
    <s v="OSTDS Phase Out"/>
    <x v="0"/>
    <n v="2009"/>
    <n v="390"/>
    <s v="N/A"/>
    <s v="N/A"/>
    <s v="N/A"/>
    <n v="447000"/>
    <s v="Not provided"/>
    <s v="LRD/ LRPI"/>
    <s v="LRD - $223,500/ LRPI - $223,500"/>
    <s v="N/A"/>
    <x v="0"/>
    <s v="Completed"/>
    <n v="2019"/>
    <s v="ArcNLET Results Log Rev_4-10-2020"/>
    <s v="Loxahatchee RAP"/>
    <s v="Not provided"/>
    <s v="Not provided"/>
    <n v="2009"/>
    <s v="N/A"/>
  </r>
  <r>
    <s v="Loxahatchee River District"/>
    <s v="Not provided"/>
    <s v="LRD-04"/>
    <s v="Loxahatchee River Neighborhood Sewering Phase 3"/>
    <s v="Convert 197 septic systems to sewer."/>
    <s v="OSTDS Phase Out"/>
    <x v="0"/>
    <n v="2010"/>
    <n v="329"/>
    <s v="N/A"/>
    <s v="N/A"/>
    <s v="N/A"/>
    <s v="Not provided"/>
    <s v="Not provided"/>
    <s v="Not provided"/>
    <s v="Not provided"/>
    <s v="N/A"/>
    <x v="0"/>
    <s v="Completed"/>
    <n v="2019"/>
    <s v="ArcNLET Results Log Rev_4-10-2021"/>
    <s v="Loxahatchee RAP"/>
    <s v="Not provided"/>
    <s v="Not provided"/>
    <n v="2010"/>
    <s v="N/A"/>
  </r>
  <r>
    <s v="Loxahatchee River District"/>
    <s v="Not provided"/>
    <s v="LRD-05"/>
    <s v="Loxahatchee River Neighborhood Sewering Phase 4"/>
    <s v="Convert 188 septic systems to sewer."/>
    <s v="OSTDS Phase Out"/>
    <x v="0"/>
    <n v="2011"/>
    <n v="2640"/>
    <s v="N/A"/>
    <s v="N/A"/>
    <s v="N/A"/>
    <s v="Not provided"/>
    <s v="Not provided"/>
    <s v="Not provided"/>
    <s v="Not provided"/>
    <s v="N/A"/>
    <x v="0"/>
    <s v="Completed"/>
    <n v="2019"/>
    <s v="ArcNLET Results Log Rev_4-10-2022"/>
    <s v="Loxahatchee RAP"/>
    <s v="Not provided"/>
    <s v="Not provided"/>
    <n v="2011"/>
    <s v="N/A"/>
  </r>
  <r>
    <s v="Loxahatchee River District"/>
    <s v="DEP"/>
    <s v="LRD-06"/>
    <s v="Loxahatchee River Neighborhood Sewering Phase 5"/>
    <s v="Convert 251 septic systems to sewer."/>
    <s v="OSTDS Phase Out"/>
    <x v="0"/>
    <n v="2012"/>
    <n v="241"/>
    <s v="N/A"/>
    <s v="N/A"/>
    <s v="N/A"/>
    <n v="996000"/>
    <s v="Not provided"/>
    <s v="LRD/ LRPI"/>
    <s v="LRD - $498,000/ LRPI - $498,000"/>
    <s v="N/A"/>
    <x v="0"/>
    <s v="Completed"/>
    <n v="2019"/>
    <s v="ArcNLET Results Log Rev_4-10-2023"/>
    <s v="Loxahatchee RAP"/>
    <s v="Not provided"/>
    <s v="Not provided"/>
    <n v="2012"/>
    <s v="N/A"/>
  </r>
  <r>
    <s v="Loxahatchee River District"/>
    <s v="DEP"/>
    <s v="LRD-07"/>
    <s v="Loxahatchee River Neighborhood Sewering Phase 6"/>
    <s v="Convert 155 septic systems to sewer."/>
    <s v="OSTDS Phase Out"/>
    <x v="0"/>
    <n v="2013"/>
    <n v="189"/>
    <s v="N/A"/>
    <s v="N/A"/>
    <s v="N/A"/>
    <n v="996000"/>
    <s v="Not provided"/>
    <s v="LRD/ LRPI"/>
    <s v="LRD - $896,000/ LRPI - $100,000"/>
    <s v="N/A"/>
    <x v="0"/>
    <s v="Completed"/>
    <n v="2019"/>
    <s v="ArcNLET Results Log Rev_4-10-2024"/>
    <s v="Loxahatchee RAP"/>
    <s v="Not provided"/>
    <s v="Not provided"/>
    <n v="2013"/>
    <s v="N/A"/>
  </r>
  <r>
    <s v="Loxahatchee River District"/>
    <s v="DEP"/>
    <s v="LRD-08"/>
    <s v="Loxahatchee River Neighborhood Sewering Phase 7 "/>
    <s v="Convert 112 septic systems to sewer."/>
    <s v="OSTDS Phase Out"/>
    <x v="0"/>
    <n v="2014"/>
    <n v="739"/>
    <s v="N/A"/>
    <s v="N/A"/>
    <s v="N/A"/>
    <n v="2543000"/>
    <s v="Not provided"/>
    <s v="LRD/ LRPI"/>
    <s v="LRD - $2,343,000/ LRPI - $200,000"/>
    <s v="N/A"/>
    <x v="0"/>
    <s v="Completed"/>
    <n v="2019"/>
    <s v="ArcNLET Results Log Rev_4-10-2025"/>
    <s v="Loxahatchee RAP"/>
    <s v="Not provided"/>
    <s v="Not provided"/>
    <n v="2014"/>
    <s v="N/A"/>
  </r>
  <r>
    <s v="Loxahatchee River District"/>
    <s v="Not provided"/>
    <s v="LRD-09"/>
    <s v="Loxahatchee River Neighborhood Sewering Phase 8 "/>
    <s v="Convert 105 septic systems to sewer."/>
    <s v="OSTDS Phase Out"/>
    <x v="0"/>
    <n v="2015"/>
    <n v="37"/>
    <s v="N/A"/>
    <s v="N/A"/>
    <s v="N/A"/>
    <s v="Not provided"/>
    <s v="Not provided"/>
    <s v="Not provided"/>
    <s v="Not provided"/>
    <s v="N/A"/>
    <x v="0"/>
    <s v="Completed"/>
    <n v="2019"/>
    <s v="ArcNLET Results Log Rev_4-10-2026"/>
    <s v="Loxahatchee RAP"/>
    <s v="Not provided"/>
    <s v="Not provided"/>
    <n v="2015"/>
    <s v="N/A"/>
  </r>
  <r>
    <s v="Loxahatchee River District"/>
    <s v="Not provided"/>
    <s v="LRD-10"/>
    <s v="Loxahatchee River Neighborhood Sewering Phase 9 "/>
    <s v="Convert 120 septic systems to sewer."/>
    <s v="OSTDS Phase Out"/>
    <x v="0"/>
    <n v="2016"/>
    <n v="233"/>
    <s v="N/A"/>
    <s v="N/A"/>
    <s v="N/A"/>
    <s v="Not provided"/>
    <s v="Not provided"/>
    <s v="Not provided"/>
    <s v="Not provided"/>
    <s v="N/A"/>
    <x v="0"/>
    <s v="Completed"/>
    <n v="2019"/>
    <s v="ArcNLET Results Log Rev_4-10-2027"/>
    <s v="Loxahatchee RAP"/>
    <s v="Not provided"/>
    <s v="Not provided"/>
    <n v="2016"/>
    <s v="N/A"/>
  </r>
  <r>
    <s v="Loxahatchee River District"/>
    <s v="Not provided"/>
    <s v="LRD-11"/>
    <s v="Loxahatchee River Neighborhood Sewering Phase 10 "/>
    <s v="Convert 104 septic systems to sewer."/>
    <s v="OSTDS Phase Out"/>
    <x v="0"/>
    <n v="2017"/>
    <n v="851"/>
    <s v="N/A"/>
    <s v="N/A"/>
    <s v="N/A"/>
    <s v="Not provided"/>
    <s v="Not provided"/>
    <s v="Not provided"/>
    <s v="Not provided"/>
    <s v="N/A"/>
    <x v="0"/>
    <s v="Completed"/>
    <n v="2019"/>
    <s v="ArcNLET Results Log Rev_4-10-2028"/>
    <s v="Loxahatchee RAP"/>
    <s v="Not provided"/>
    <s v="Not provided"/>
    <n v="2017"/>
    <s v="N/A"/>
  </r>
  <r>
    <s v="Loxahatchee River District"/>
    <s v="Not provided"/>
    <s v="LRD-12"/>
    <s v="Loxahatchee River Neighborhood Sewering Phase 11 "/>
    <s v="Convert 74 septic systems to sewer."/>
    <s v="OSTDS Phase Out"/>
    <x v="1"/>
    <n v="2018"/>
    <n v="92"/>
    <s v="N/A"/>
    <s v="N/A"/>
    <s v="N/A"/>
    <s v="Not provided"/>
    <s v="Not provided"/>
    <s v="Not provided"/>
    <s v="Not provided"/>
    <s v="N/A"/>
    <x v="0"/>
    <s v="Underway"/>
    <n v="2019"/>
    <s v="ArcNLET Results Log Rev_4-10-2029"/>
    <s v="Loxahatchee RAP"/>
    <s v="Not provided"/>
    <s v="Not provided"/>
    <n v="2017"/>
    <s v="N/A"/>
  </r>
  <r>
    <s v="Loxahatchee River District"/>
    <s v="Not provided"/>
    <s v="LRD-13"/>
    <s v="Loxahatchee River Neighborhood Sewering Phase 12 "/>
    <s v="Convert 232 septic systems to sewer."/>
    <s v="OSTDS Phase Out"/>
    <x v="2"/>
    <n v="2019"/>
    <n v="1450"/>
    <s v="N/A"/>
    <s v="N/A"/>
    <s v="N/A"/>
    <s v="Not provided"/>
    <s v="Not provided"/>
    <s v="Not provided"/>
    <s v="Not provided"/>
    <s v="N/A"/>
    <x v="0"/>
    <s v="Planned"/>
    <n v="2019"/>
    <s v="ArcNLET Results Log Rev_4-10-2030"/>
    <s v="Loxahatchee RAP"/>
    <s v="Not provided"/>
    <s v="Not provided"/>
    <n v="2019"/>
    <s v="N/A"/>
  </r>
  <r>
    <s v="Loxahatchee River District"/>
    <s v="Not provided"/>
    <s v="LRD-14"/>
    <s v="Loxahatchee River Neighborhood Sewering Phase 13 "/>
    <s v="Convert 56 septic systems to sewer."/>
    <s v="OSTDS Phase Out"/>
    <x v="2"/>
    <n v="2020"/>
    <n v="15"/>
    <s v="N/A"/>
    <s v="N/A"/>
    <s v="N/A"/>
    <s v="Not provided"/>
    <s v="Not provided"/>
    <s v="Not provided"/>
    <s v="Not provided"/>
    <s v="N/A"/>
    <x v="0"/>
    <s v="Planned"/>
    <n v="2019"/>
    <s v="ArcNLET Results Log Rev_4-10-2031"/>
    <s v="Loxahatchee RAP"/>
    <s v="Not provided"/>
    <s v="Not provided"/>
    <n v="2020"/>
    <s v="N/A"/>
  </r>
  <r>
    <s v="Palm Beach County"/>
    <s v="SFWMD"/>
    <s v="PBC-01"/>
    <s v="Cypress Creek Phases I-II; Cypress Creek Habitat Restoration"/>
    <s v="Exotic vegetation control, habitat restoration, and hydrologic restoration through increased retention."/>
    <s v="Hydrologic Restoration"/>
    <x v="0"/>
    <n v="2015"/>
    <n v="1043.74"/>
    <n v="36.909999999999997"/>
    <s v="N/A"/>
    <n v="2034.32"/>
    <n v="950000"/>
    <s v="Not provided"/>
    <s v="County/ LRPI"/>
    <s v="County - $475,000/ LRPI - $475,000"/>
    <s v="N/A"/>
    <x v="0"/>
    <s v="Completed"/>
    <n v="2019"/>
    <s v="GIS (pbcerm_cypresscreek) and PLSM Output"/>
    <s v="Loxahatchee RAP"/>
    <s v="N/A"/>
    <s v="N/A"/>
    <n v="2005"/>
    <m/>
  </r>
  <r>
    <s v="Palm Beach County"/>
    <s v="N/A"/>
    <s v="PBC-02"/>
    <s v="Palm Beach County Street Sweeping"/>
    <s v="Street sweeping program."/>
    <s v="Street Sweeping"/>
    <x v="0"/>
    <s v="N/A"/>
    <n v="640"/>
    <n v="410"/>
    <s v="N/A"/>
    <s v="N/A"/>
    <s v="Not provided"/>
    <s v="Not provided"/>
    <s v="Not provided"/>
    <s v="Not provided"/>
    <s v="N/A"/>
    <x v="1"/>
    <s v="Completed"/>
    <n v="2019"/>
    <s v="FSA Tool"/>
    <s v="Loxahatchee RAP"/>
    <s v="N/A"/>
    <s v="N/A"/>
    <s v="Not provided"/>
    <m/>
  </r>
  <r>
    <s v="Palm Beach County"/>
    <s v="N/A"/>
    <s v="PBC-03"/>
    <s v="Palm Beach County Public Education"/>
    <s v="Public education program that includes FY&amp;N Program; landscaping, irrigation, and fertilizer ordinances; PSAs; pamphlets; website; and inspection program."/>
    <s v="Education Efforts"/>
    <x v="0"/>
    <s v="N/A"/>
    <n v="3066"/>
    <n v="284"/>
    <s v="N/A"/>
    <s v="N/A"/>
    <s v="Not provided"/>
    <s v="Not provided"/>
    <s v="Not provided"/>
    <s v="Not provided"/>
    <s v="N/A"/>
    <x v="1"/>
    <s v="Completed"/>
    <n v="2019"/>
    <s v="PLSM Output"/>
    <s v="Loxahatchee RAP"/>
    <s v="N/A"/>
    <s v="N/A"/>
    <n v="2009"/>
    <m/>
  </r>
  <r>
    <s v="FDACS"/>
    <s v="Agricultural Producers"/>
    <s v="FDACS-01"/>
    <s v="Agricultural Best Management Practices (BMPs)"/>
    <s v="Enrollment in FDACS BMP manuals for owner implemented BMPs."/>
    <s v="Agricultural BMPs"/>
    <x v="0"/>
    <s v="N/A"/>
    <n v="1019.5180247056442"/>
    <n v="239.18106463233326"/>
    <s v="N/A"/>
    <n v="4980"/>
    <s v="Not provided"/>
    <s v="Not provided"/>
    <s v="Not provided"/>
    <s v="Not provided"/>
    <s v="N/A"/>
    <x v="1"/>
    <s v="Completed"/>
    <n v="2019"/>
    <s v="PLSM Output"/>
    <s v="Loxahatchee RAP"/>
    <s v="N/A"/>
    <s v="N/A"/>
    <s v="N/A"/>
    <m/>
  </r>
  <r>
    <s v="FDACS"/>
    <s v="N/A"/>
    <s v="FDACS-02"/>
    <s v="Agricultural Land Use Change"/>
    <s v="Land use change from citrus to sugar cane resulting in lower fertilizer use."/>
    <s v="Land Use Change"/>
    <x v="0"/>
    <s v="N/A"/>
    <n v="193.79277184917737"/>
    <n v="493.29069197972439"/>
    <s v="N/A"/>
    <n v="2788"/>
    <s v="Not provided"/>
    <s v="Not provided"/>
    <s v="Not provided"/>
    <s v="Not provided"/>
    <s v="N/A"/>
    <x v="1"/>
    <s v="Completed"/>
    <n v="2019"/>
    <s v="PLSM Output"/>
    <s v="Loxahatchee RAP"/>
    <s v="N/A"/>
    <s v="N/A"/>
    <s v="N/A"/>
    <m/>
  </r>
  <r>
    <s v="Florida Turnpike Enterprise"/>
    <s v="AM Contractor"/>
    <s v="FTE-01"/>
    <s v="Street sweeping"/>
    <s v="Routine maintenance roadway street sweeping (12 months) 17 cycles, 46.5 curb or lane miles, approximately 146,567.0 lbs. dry weight."/>
    <s v="Street Sweeping"/>
    <x v="0"/>
    <s v="N/A"/>
    <n v="83"/>
    <n v="53"/>
    <s v="N/A"/>
    <s v="N/A"/>
    <s v="Not provided"/>
    <s v="Not provided"/>
    <s v="Florida Legislature"/>
    <s v="Not provided"/>
    <s v="N/A"/>
    <x v="1"/>
    <s v="Completed"/>
    <n v="2019"/>
    <s v="FSA Tool"/>
    <s v="Loxahatchee RAP"/>
    <s v="N/A"/>
    <s v="N/A"/>
    <s v="N/A"/>
    <m/>
  </r>
  <r>
    <s v="Florida Turnpike Enterprise"/>
    <s v="AM Contractor"/>
    <s v="FTE-02"/>
    <s v="Catch Basin Clean Out"/>
    <s v="53 catch basins cleaned (12 month period). Contractor has been requested to collect information on weight of materials for calculations."/>
    <s v="Catch Basin Inserts/Inlet Filter Cleanout"/>
    <x v="0"/>
    <s v="N/A"/>
    <s v="TBD"/>
    <s v="TBD"/>
    <s v="N/A"/>
    <s v="N/A"/>
    <s v="Not provided"/>
    <s v="Not provided"/>
    <s v="Florida Legislature"/>
    <s v="Not provided"/>
    <s v="N/A"/>
    <x v="1"/>
    <s v="Completed"/>
    <n v="2019"/>
    <s v="Not provided"/>
    <s v="Loxahatchee RAP"/>
    <s v="N/A"/>
    <s v="N/A"/>
    <s v="N/A"/>
    <m/>
  </r>
  <r>
    <s v="Village of Tequesta"/>
    <s v="N/A"/>
    <s v="VOT-01"/>
    <s v="Education Program"/>
    <s v="FYN; landscaping, irrigation, and fertilizer ordinances; PSAs, pamphlets, website, illicit discharge program. FYN and PSAs through Palm Beach County."/>
    <s v="Education Efforts"/>
    <x v="0"/>
    <s v="N/A"/>
    <n v="385.5442614416321"/>
    <n v="47.475008838155603"/>
    <s v="N/A"/>
    <s v="N/A"/>
    <s v="Not provided"/>
    <s v="Not provided"/>
    <s v="Not provided"/>
    <s v="Not provided"/>
    <s v="N/A"/>
    <x v="1"/>
    <s v="Completed"/>
    <n v="2019"/>
    <s v="Not provided"/>
    <s v="Loxahatchee RAP"/>
    <s v="N/A"/>
    <s v="N/A"/>
    <s v="N/A"/>
    <m/>
  </r>
  <r>
    <m/>
    <m/>
    <m/>
    <m/>
    <m/>
    <m/>
    <x v="3"/>
    <m/>
    <m/>
    <m/>
    <m/>
    <m/>
    <m/>
    <m/>
    <m/>
    <m/>
    <m/>
    <x v="2"/>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
  <r>
    <x v="0"/>
    <s v="N/A"/>
    <s v="FDOT-FIB-01"/>
    <s v="Development of a BPCP"/>
    <s v="Plan will include walk the waterbody and developing corrective actions. Plan will also include FDOT protocols for inspection and maintenance of infrastructure."/>
    <x v="0"/>
    <s v="Planned"/>
    <n v="2020"/>
    <s v="WBID 3226C"/>
    <s v="N/A"/>
    <s v="N/A"/>
    <s v="Florida Legislature"/>
    <s v="N/A"/>
    <s v="N/A"/>
    <s v="Non-structural"/>
    <s v="Planned"/>
    <n v="2019"/>
    <s v="N/A"/>
    <s v="Loxahatchee 4e Plan"/>
    <s v="N/A"/>
    <s v="N/A"/>
    <s v="Not provided"/>
    <m/>
  </r>
  <r>
    <x v="0"/>
    <s v="N/A"/>
    <s v="FDOT-FIB-02"/>
    <s v="Development of a BPCP"/>
    <s v="Plan will include walk the waterbody and developing corrective actions. Plan will also include FDOT protocols for inspection and maintance of infrastructure."/>
    <x v="0"/>
    <s v="Completed"/>
    <s v="N/A"/>
    <s v="SR#(MP): 706 (12.1-16.05); 811 (10.25-11.7); A1A (0-.2); 5 (6.95-11.65 &amp; 1.5-2.27)"/>
    <s v="N/A"/>
    <s v="N/A"/>
    <s v="Florida Legislature"/>
    <s v="N/A"/>
    <s v="N/A"/>
    <s v="Non-structural"/>
    <s v="Completed"/>
    <n v="2019"/>
    <s v="N/A"/>
    <s v="Loxahatchee 4e Plan"/>
    <s v="N/A"/>
    <s v="N/A"/>
    <s v="Not provided"/>
    <m/>
  </r>
  <r>
    <x v="0"/>
    <s v="N/A"/>
    <s v="FDOT-FIB-03"/>
    <s v="Litter Control"/>
    <s v="Routine maintenance roadway litter collection. "/>
    <x v="1"/>
    <s v="Completed"/>
    <s v="N/A"/>
    <s v="SR9/I-95 (MP 40.35-46.01 &amp; 0-7.43)"/>
    <s v="N/A"/>
    <s v="N/A"/>
    <s v="Florida Legislature"/>
    <s v="N/A"/>
    <s v="N/A"/>
    <s v="Non-structural"/>
    <s v="Completed"/>
    <n v="2019"/>
    <s v="N/A"/>
    <s v="Loxahatchee 4e Plan"/>
    <s v="N/A"/>
    <s v="N/A"/>
    <s v="Not provided"/>
    <m/>
  </r>
  <r>
    <x v="0"/>
    <s v="N/A"/>
    <s v="FDOT-FIB-04"/>
    <s v="Litter Control"/>
    <s v="Routine maintenance roadway litter collection. "/>
    <x v="1"/>
    <s v="Completed"/>
    <s v="N/A"/>
    <s v="SR#(MP): 706 (12.1-16.05); 811 (10.25-11.7); A1A (0-.2); 5 (6.95-11.65 &amp; 1.5-2.27)"/>
    <s v="N/A"/>
    <s v="N/A"/>
    <s v="Florida Legislature"/>
    <s v="N/A"/>
    <s v="N/A"/>
    <s v="Non-structural"/>
    <s v="Completed"/>
    <n v="2019"/>
    <s v="N/A"/>
    <s v="Loxahatchee 4e Plan"/>
    <s v="N/A"/>
    <s v="N/A"/>
    <s v="Not provided"/>
    <m/>
  </r>
  <r>
    <x v="0"/>
    <s v="N/A"/>
    <s v="FDOT-FIB-05"/>
    <s v="Litter Control"/>
    <s v="Routine maintenance roadway street sweeping."/>
    <x v="1"/>
    <s v="Completed"/>
    <s v="N/A"/>
    <s v="State roads throughout RAP boundary"/>
    <s v="N/A"/>
    <s v="N/A"/>
    <s v="Florida Legislature"/>
    <s v="N/A"/>
    <s v="N/A"/>
    <s v="Non-structural"/>
    <s v="Completed"/>
    <n v="2019"/>
    <s v="N/A"/>
    <s v="Loxahatchee 4e Plan"/>
    <s v="N/A"/>
    <s v="N/A"/>
    <s v="Not provided"/>
    <m/>
  </r>
  <r>
    <x v="0"/>
    <s v="N/A"/>
    <s v="FDOT-FIB-06"/>
    <s v="Illicit  Program (Inspections, Reporting, Investigations and Elimination)"/>
    <s v="All FDOT maintenance personnel and roadway contractors complete IDDE trainning (see trainning video link)."/>
    <x v="1"/>
    <s v="Underway"/>
    <n v="2019"/>
    <s v="SR#(MP): 706 (12.1-16.05); 811 (10.25-11.7); A1A (0-.2); 5 (6.95-11.65 &amp; 1.5-2.27)"/>
    <s v="N/A"/>
    <s v="N/A"/>
    <s v="Florida Legislature"/>
    <s v="N/A"/>
    <s v="N/A"/>
    <s v="Non-structural"/>
    <s v="Underway"/>
    <n v="2019"/>
    <s v="N/A"/>
    <s v="Loxahatchee 4e Plan"/>
    <s v="N/A"/>
    <s v="N/A"/>
    <s v="Not provided"/>
    <m/>
  </r>
  <r>
    <x v="0"/>
    <s v="N/A"/>
    <s v="FDOT-FIB-07"/>
    <s v="Walk the Waterbody/Right Of Way"/>
    <s v="Walk the right of way to look for illicite discharges and sources of fecal bacteria such as wildlife, accumulated trash and homeless populations."/>
    <x v="0"/>
    <s v="Completed"/>
    <s v="N/A"/>
    <s v="State roads throughout RAP boundary"/>
    <s v="N/A"/>
    <s v="N/A"/>
    <s v="Florida Legislature"/>
    <s v="N/A"/>
    <s v="N/A"/>
    <s v="Non-structural"/>
    <s v="Completed"/>
    <n v="2019"/>
    <s v="N/A"/>
    <s v="Loxahatchee 4e Plan"/>
    <s v="N/A"/>
    <s v="N/A"/>
    <s v="Not provided"/>
    <m/>
  </r>
  <r>
    <x v="0"/>
    <s v="N/A"/>
    <s v="FDOT-FIB-08"/>
    <s v="Catch basin clean out"/>
    <s v="TBD catch basins cleaned (12 month period)."/>
    <x v="1"/>
    <s v="Completed"/>
    <s v="N/A"/>
    <s v="State roads throughout RAP boundary"/>
    <s v="N/A"/>
    <s v="N/A"/>
    <s v="Florida Legislature"/>
    <s v="N/A"/>
    <s v="N/A"/>
    <s v="Non-structural"/>
    <s v="Completed"/>
    <n v="2019"/>
    <s v="N/A"/>
    <s v="Loxahatchee 4e Plan"/>
    <s v="N/A"/>
    <s v="N/A"/>
    <s v="Not provided"/>
    <m/>
  </r>
  <r>
    <x v="0"/>
    <s v="N/A"/>
    <s v="FDOT-FIB-09"/>
    <s v="Desilting of stormwater pipes"/>
    <s v="TBD LF cleaned (12 month period)."/>
    <x v="1"/>
    <s v="Completed"/>
    <s v="N/A"/>
    <s v="State roads throughout RAP boundary"/>
    <s v="N/A"/>
    <s v="N/A"/>
    <s v="Florida Legislature"/>
    <s v="N/A"/>
    <s v="N/A"/>
    <s v="Non-structural"/>
    <s v="Completed"/>
    <n v="2019"/>
    <s v="N/A"/>
    <s v="Loxahatchee 4e Plan"/>
    <s v="N/A"/>
    <s v="N/A"/>
    <s v="Not provided"/>
    <m/>
  </r>
  <r>
    <x v="1"/>
    <s v="AM Contractor"/>
    <s v="FTE-FIB-01"/>
    <s v="GIS Data Collection and Mapping"/>
    <s v="GIS collection and mapping of  stormwater assets &amp; infrastructure. "/>
    <x v="1"/>
    <s v="Completed"/>
    <s v="N/A"/>
    <s v="FTP MP 112-125"/>
    <s v="Not provided"/>
    <s v="N/A"/>
    <s v="Florida Legislature"/>
    <s v="Not provided"/>
    <s v="N/A"/>
    <s v="Non-structural"/>
    <s v="Completed"/>
    <n v="2019"/>
    <s v="N/A"/>
    <s v="Loxahatchee 4e Plan"/>
    <s v="N/A"/>
    <s v="N/A"/>
    <s v="Not provided"/>
    <m/>
  </r>
  <r>
    <x v="1"/>
    <s v="AM Contractor"/>
    <s v="FTE-FIB-02"/>
    <s v="Street sweeping"/>
    <s v="Routine maintenance roadway street sweeping (12 months) 17 cycles, 46.5 curb or lane miles, approximately 146,567.0 lbs. dry weight."/>
    <x v="2"/>
    <s v="Completed"/>
    <s v="N/A"/>
    <s v="FTP MP 112-125"/>
    <s v="Not provided"/>
    <s v="N/A"/>
    <s v="Florida Legislature"/>
    <s v="Not provided"/>
    <s v="N/A"/>
    <s v="Non-structural"/>
    <s v="Completed"/>
    <n v="2019"/>
    <s v="N/A"/>
    <s v="Loxahatchee 4e Plan"/>
    <s v="N/A"/>
    <s v="N/A"/>
    <s v="Not provided"/>
    <m/>
  </r>
  <r>
    <x v="1"/>
    <s v="N/A"/>
    <s v="FTE-FIB-03"/>
    <s v="Pet/Animal Management"/>
    <s v="West Palm Beach &amp; Ft. Pierce Service plazas have pet waste areas with bags and waste receptacles."/>
    <x v="2"/>
    <s v="Completed"/>
    <s v="N/A"/>
    <s v="West Palm Beach Service Plaza MP 94 &amp; Ft. Pierce Service Plaza MP 145"/>
    <s v="Not provided"/>
    <s v="N/A"/>
    <s v="Florida Legislature"/>
    <s v="Not provided"/>
    <s v="N/A"/>
    <s v="Non-structural"/>
    <s v="Completed"/>
    <n v="2019"/>
    <s v="N/A"/>
    <s v="Loxahatchee 4e Plan"/>
    <s v="N/A"/>
    <s v="N/A"/>
    <s v="Not provided"/>
    <m/>
  </r>
  <r>
    <x v="1"/>
    <s v="AM Contractor"/>
    <s v="FTE-FIB-04"/>
    <s v="Illicit Detection Program (Inspections, Reporting, Investigations and Elimination)"/>
    <s v="All roadway contractors must complete IDDE training."/>
    <x v="2"/>
    <s v="Completed"/>
    <s v="N/A"/>
    <s v="FTP MP 112-125"/>
    <s v="Not provided"/>
    <s v="N/A"/>
    <s v="Florida Legislature"/>
    <s v="Not provided"/>
    <s v="N/A"/>
    <s v="Non-structural"/>
    <s v="Completed"/>
    <n v="2019"/>
    <s v="N/A"/>
    <s v="Loxahatchee 4e Plan"/>
    <s v="N/A"/>
    <s v="N/A"/>
    <s v="Not provided"/>
    <m/>
  </r>
  <r>
    <x v="1"/>
    <s v="N/A"/>
    <s v="FTE-FIB-05"/>
    <s v="Walk the Waterbody/Rights-Of-Way"/>
    <s v="Walk the rights-of-way to look for illicit discharges and sources of fecal bacteria such as wildlife, accumulated trash, and homeless populations."/>
    <x v="0"/>
    <s v="Underway"/>
    <d v="2019-09-01T00:00:00"/>
    <s v="FTP MP 112-125"/>
    <s v="Not provided"/>
    <s v="N/A"/>
    <s v="Florida Legislature"/>
    <s v="Not provided"/>
    <s v="N/A"/>
    <s v="Non-structural"/>
    <s v="Underway"/>
    <n v="2019"/>
    <s v="N/A"/>
    <s v="Loxahatchee 4e Plan"/>
    <s v="N/A"/>
    <s v="N/A"/>
    <s v="Not provided"/>
    <m/>
  </r>
  <r>
    <x v="1"/>
    <s v="AM Contractor"/>
    <s v="FTE-FIB-06"/>
    <s v="Catch basin clean out"/>
    <s v="53 catch basins cleaned (12 month period)."/>
    <x v="2"/>
    <s v="Completed"/>
    <s v="N/A"/>
    <s v="FTP MP 112-125"/>
    <s v="Not provided"/>
    <s v="N/A"/>
    <s v="Florida Legislature"/>
    <s v="Not provided"/>
    <s v="N/A"/>
    <s v="Non-structural"/>
    <s v="Completed"/>
    <n v="2019"/>
    <s v="N/A"/>
    <s v="Loxahatchee 4e Plan"/>
    <s v="N/A"/>
    <s v="N/A"/>
    <s v="Not provided"/>
    <m/>
  </r>
  <r>
    <x v="1"/>
    <s v="AM Contractor"/>
    <s v="FTE-FIB-07"/>
    <s v="Desilting of stormwater pipes"/>
    <s v="2,460 linear feet of stormwater pipe cleaned (12 month period)."/>
    <x v="2"/>
    <s v="Completed"/>
    <s v="N/A"/>
    <s v="FTP MP 112-125"/>
    <s v="Not provided"/>
    <s v="N/A"/>
    <s v="Florida Legislature"/>
    <s v="Not provided"/>
    <s v="N/A"/>
    <s v="Structural"/>
    <s v="Completed"/>
    <n v="2019"/>
    <s v="N/A"/>
    <s v="Loxahatchee 4e Plan"/>
    <s v="Not provided"/>
    <s v="Not provided"/>
    <s v="Not provided"/>
    <m/>
  </r>
  <r>
    <x v="1"/>
    <s v="N/A"/>
    <s v="FTE-FIB-08"/>
    <s v="Education and Outreach"/>
    <s v="All service plazas have an E-poster on video screens."/>
    <x v="2"/>
    <s v="Completed"/>
    <s v="N/A"/>
    <s v="West Palm Beach Service Plaza MP 94 &amp; Ft. Pierce Service Plaza MP 145"/>
    <s v="Not provided"/>
    <s v="N/A"/>
    <s v="Florida Legislature"/>
    <s v="Not provided"/>
    <s v="N/A"/>
    <s v="Non-structural"/>
    <s v="Completed"/>
    <n v="2019"/>
    <s v="N/A"/>
    <s v="Loxahatchee 4e Plan"/>
    <s v="N/A"/>
    <s v="N/A"/>
    <s v="Not provided"/>
    <m/>
  </r>
  <r>
    <x v="1"/>
    <s v="N/A"/>
    <s v="FTE-FIB-09"/>
    <s v="GIS Data Collection and Mapping"/>
    <s v="GIS collection and mapping of stormwater assets &amp; infrastructure. Capturing maintenance activity and inspections."/>
    <x v="2"/>
    <s v="Underway"/>
    <d v="2020-01-01T00:00:00"/>
    <s v="FTP MP 112-125"/>
    <s v="Not provided"/>
    <s v="N/A"/>
    <s v="Florida Legislature"/>
    <s v="Not provided"/>
    <s v="N/A"/>
    <s v="Non-structural"/>
    <s v="Underway"/>
    <n v="2019"/>
    <s v="N/A"/>
    <s v="Loxahatchee 4e Plan"/>
    <s v="N/A"/>
    <s v="N/A"/>
    <s v="Not provided"/>
    <m/>
  </r>
  <r>
    <x v="2"/>
    <s v="Joint NPDES Group"/>
    <s v="TOJ-FIB-3"/>
    <s v="Public Education"/>
    <s v="Public education efforts related to actions such as proper pet waste management."/>
    <x v="2"/>
    <s v="Completed"/>
    <s v="N/A"/>
    <s v="Town of Jupiter"/>
    <s v="Not provided"/>
    <s v="Not provided"/>
    <s v="Town"/>
    <s v="Not provided"/>
    <s v="N/A"/>
    <s v="Non-structural"/>
    <s v="Completed"/>
    <n v="2019"/>
    <s v="N/A"/>
    <s v="Loxahatchee 4e Plan"/>
    <s v="N/A"/>
    <s v="N/A"/>
    <s v="Not provided"/>
    <m/>
  </r>
  <r>
    <x v="2"/>
    <s v="Jupiter River Estates"/>
    <s v="TOJ-FIB-13"/>
    <s v="Jupiter River Estates Community Clean-up"/>
    <s v="Clean-up and trash removal from Jones Creek tributary by volunteer residents in Jupiter River Estates Community."/>
    <x v="3"/>
    <s v="Underway"/>
    <s v="N/A"/>
    <s v="WBID 3226C"/>
    <s v="Not provided"/>
    <s v="Not provided"/>
    <s v="Not provided"/>
    <s v="Not provided"/>
    <s v="N/A"/>
    <s v="Non-structural"/>
    <s v="Underway"/>
    <n v="2019"/>
    <s v="N/A"/>
    <s v="Loxahatchee 4e Plan"/>
    <s v="N/A"/>
    <s v="N/A"/>
    <s v="Not provided"/>
    <m/>
  </r>
  <r>
    <x v="3"/>
    <s v="N/A"/>
    <s v="NPBC-FIB-01"/>
    <s v="Develop BPCP for The Shores (Unit 23)"/>
    <s v="The district will develop a BPCP for 7 Units of Development within the plan boundary by March 2020."/>
    <x v="0"/>
    <s v="Planned"/>
    <n v="2020"/>
    <s v="WBID 3232"/>
    <s v="Not provided"/>
    <s v="Not provided"/>
    <s v="Not provided"/>
    <s v="Not provided"/>
    <s v="N/A"/>
    <s v="Non-structural"/>
    <s v="Planned"/>
    <n v="2019"/>
    <s v="N/A"/>
    <s v="Loxahatchee 4e Plan"/>
    <s v="N/A"/>
    <s v="N/A"/>
    <s v="Not provided"/>
    <m/>
  </r>
  <r>
    <x v="3"/>
    <s v="N/A"/>
    <s v="NPBC-FIB-02"/>
    <s v="Develop BPCP for North Fork (Unit 29)"/>
    <s v="The district will develop a BPCP for 7 Units of Development within the plan boundary by March 2020. Includes "/>
    <x v="0"/>
    <s v="Planned"/>
    <n v="2020"/>
    <s v="WBIDs 3232A and 3224"/>
    <s v="Not provided"/>
    <s v="Not provided"/>
    <s v="Not provided"/>
    <s v="Not provided"/>
    <s v="N/A"/>
    <s v="Non-structural"/>
    <s v="Planned"/>
    <n v="2019"/>
    <s v="N/A"/>
    <s v="Loxahatchee 4e Plan"/>
    <s v="N/A"/>
    <s v="N/A"/>
    <s v="Not provided"/>
    <m/>
  </r>
  <r>
    <x v="3"/>
    <s v="N/A"/>
    <s v="NPBC-FIB-03"/>
    <s v="Develop BPCP for Palm Cove (Unit 32)"/>
    <s v="The district will develop a BPCP for 7 Units of Development within the plan boundary by March 2020."/>
    <x v="0"/>
    <s v="Planned"/>
    <n v="2020"/>
    <s v="WBID 3232"/>
    <s v="Not provided"/>
    <s v="Not provided"/>
    <s v="Not provided"/>
    <s v="Not provided"/>
    <s v="N/A"/>
    <s v="Non-structural"/>
    <s v="Planned"/>
    <n v="2019"/>
    <s v="N/A"/>
    <s v="Loxahatchee 4e Plan"/>
    <s v="N/A"/>
    <s v="N/A"/>
    <s v="Not provided"/>
    <m/>
  </r>
  <r>
    <x v="3"/>
    <s v="N/A"/>
    <s v="NPBC-FIB-04"/>
    <s v="Develop BPCP for Cypress Cove (Unit 33)"/>
    <s v="The district will develop a BPCP for 7 Units of Development within the plan boundary by March 2020."/>
    <x v="0"/>
    <s v="Planned"/>
    <n v="2020"/>
    <s v="WBID 3232"/>
    <s v="Not provided"/>
    <s v="Not provided"/>
    <s v="Not provided"/>
    <s v="Not provided"/>
    <s v="N/A"/>
    <s v="Non-structural"/>
    <s v="Planned"/>
    <n v="2019"/>
    <s v="N/A"/>
    <s v="Loxahatchee 4e Plan"/>
    <s v="N/A"/>
    <s v="N/A"/>
    <s v="Not provided"/>
    <m/>
  </r>
  <r>
    <x v="3"/>
    <s v="N/A"/>
    <s v="NPBC-FIB-05"/>
    <s v="Develop BPCP for Mystic Cove (Unit 41)"/>
    <s v="The district will develop a BPCP for 7 Units of Development within the plan boundary by March 2020."/>
    <x v="0"/>
    <s v="Planned"/>
    <n v="2020"/>
    <s v="WBID 3232"/>
    <s v="Not provided"/>
    <s v="Not provided"/>
    <s v="Not provided"/>
    <s v="Not provided"/>
    <s v="N/A"/>
    <s v="Non-structural"/>
    <s v="Planned"/>
    <n v="2019"/>
    <s v="N/A"/>
    <s v="Loxahatchee 4e Plan"/>
    <s v="N/A"/>
    <s v="N/A"/>
    <s v="Not provided"/>
    <m/>
  </r>
  <r>
    <x v="3"/>
    <s v="N/A"/>
    <s v="NPBC-FIB-06"/>
    <s v="Develop BPCP for Paseos (Unit 45)"/>
    <s v="The district will develop a BPCP for 7 Units of Development within the plan boundary by March 2020."/>
    <x v="0"/>
    <s v="Planned"/>
    <n v="2020"/>
    <s v="WBID 3226C"/>
    <s v="Not provided"/>
    <s v="Not provided"/>
    <s v="Not provided"/>
    <s v="Not provided"/>
    <s v="N/A"/>
    <s v="Non-structural"/>
    <s v="Planned"/>
    <n v="2019"/>
    <s v="N/A"/>
    <s v="Loxahatchee 4e Plan"/>
    <s v="N/A"/>
    <s v="N/A"/>
    <s v="Not provided"/>
    <m/>
  </r>
  <r>
    <x v="3"/>
    <s v="N/A"/>
    <s v="NPBC-FIB-07"/>
    <s v="Develop BPCP for Jupiter Isles (Unit 47)"/>
    <s v="The district will develop a BPCP for 7 Units of Development within the plan boundary by March 2020."/>
    <x v="0"/>
    <s v="Planned"/>
    <n v="2020"/>
    <s v="WBID 3230"/>
    <s v="Not provided"/>
    <s v="Not provided"/>
    <s v="Not provided"/>
    <s v="Not provided"/>
    <s v="N/A"/>
    <s v="Non-structural"/>
    <s v="Planned"/>
    <n v="2019"/>
    <s v="N/A"/>
    <s v="Loxahatchee 4e Plan"/>
    <s v="N/A"/>
    <s v="N/A"/>
    <s v="Not provided"/>
    <m/>
  </r>
  <r>
    <x v="4"/>
    <s v="N/A"/>
    <s v="PBC-FIB-01"/>
    <s v="Public Education"/>
    <s v="Public education program that includes FY&amp;N Program; landscaping, irrigation, and fertilizer ordinances; PSAs; pamphlets; website; and inspection program."/>
    <x v="2"/>
    <s v="Completed"/>
    <s v="N/A"/>
    <m/>
    <s v="Not provided"/>
    <s v="Not provided"/>
    <s v="Not provided"/>
    <s v="Not provided"/>
    <s v="N/A"/>
    <s v="Non-structural"/>
    <s v="Completed"/>
    <n v="2019"/>
    <s v="N/A"/>
    <s v="Loxahatchee 4e Plan"/>
    <s v="N/A"/>
    <s v="N/A"/>
    <s v="Not provided"/>
    <m/>
  </r>
  <r>
    <x v="2"/>
    <s v="N/A"/>
    <s v="TOJ-FIB-1"/>
    <s v="Jones and Sims Creek Water Quality Master Plan"/>
    <s v="Master water quality plan to identify fecal bacteria contamination sources."/>
    <x v="0"/>
    <s v="Completed"/>
    <n v="2015"/>
    <s v="WBID 3226C"/>
    <n v="57070"/>
    <s v="Not provided"/>
    <s v="Town / LRPI"/>
    <n v="28535"/>
    <s v="N/A"/>
    <s v="Non-structural"/>
    <s v="Completed"/>
    <n v="2019"/>
    <s v="N/A"/>
    <s v="Loxahatchee 4e Plan"/>
    <s v="N/A"/>
    <s v="N/A"/>
    <s v="Not provided"/>
    <m/>
  </r>
  <r>
    <x v="2"/>
    <s v="N/A"/>
    <s v="TOJ-FIB-10"/>
    <s v="Sonoma Isles Stormwater Harvesting"/>
    <s v="Retention of excess stormwater runoff from the Sonoma Isles community for use for irrigation purposes."/>
    <x v="2"/>
    <s v="Completed"/>
    <n v="2016"/>
    <s v="WBID 3230"/>
    <s v="Not provided"/>
    <s v="Not provided"/>
    <s v="Privately Funded"/>
    <s v="Not provided"/>
    <s v="N/A"/>
    <s v="Structural"/>
    <s v="Completed"/>
    <n v="2019"/>
    <s v="N/A"/>
    <s v="Loxahatchee 4e Plan"/>
    <s v="Not provided"/>
    <s v="Not provided"/>
    <s v="Not provided"/>
    <m/>
  </r>
  <r>
    <x v="2"/>
    <s v="LRD"/>
    <s v="TOJ-FIB-11"/>
    <s v="Water Quality Monitoring in Jones and Sims Creeks"/>
    <s v="Surface water sampling of nutrients, chlorophyll a, and FIB to characterize conditions and identify trends in Jones and Sims Creeks tributaries."/>
    <x v="0"/>
    <s v="Underway"/>
    <s v="N/A"/>
    <s v="WBID 3226C"/>
    <s v="Not provided"/>
    <n v="30000"/>
    <s v="Town"/>
    <s v="Not provided"/>
    <s v="N/A"/>
    <s v="Non-structural"/>
    <s v="Underway"/>
    <n v="2019"/>
    <s v="N/A"/>
    <s v="Loxahatchee 4e Plan"/>
    <s v="N/A"/>
    <s v="N/A"/>
    <s v="Not provided"/>
    <m/>
  </r>
  <r>
    <x v="2"/>
    <s v="N/A"/>
    <s v="TOJ-FIB-12"/>
    <s v="Datasonde Monitoring in Jones and Sims Creeks"/>
    <s v="Automated water quality equipment established at 3 stations to record water temperature, salinity, water depth, and dissolved oxygen."/>
    <x v="0"/>
    <s v="Underway"/>
    <s v="N/A"/>
    <s v="WBID 3226C"/>
    <n v="47176"/>
    <n v="10000"/>
    <s v="Town"/>
    <s v="Not provided"/>
    <s v="N/A"/>
    <s v="Non-structural"/>
    <s v="Underway"/>
    <n v="2019"/>
    <s v="N/A"/>
    <s v="Loxahatchee 4e Plan"/>
    <s v="N/A"/>
    <s v="N/A"/>
    <s v="Not provided"/>
    <m/>
  </r>
  <r>
    <x v="2"/>
    <s v="N/A"/>
    <s v="TOJ-FIB-14"/>
    <s v="Urban Stormwater Management System Rehabilitation - Phase III"/>
    <s v="Rehabilitation of swale systems within Maplewood Drive and North Palm Beach Heights."/>
    <x v="2"/>
    <s v="Completed"/>
    <n v="2008"/>
    <s v="WBID 3226C"/>
    <n v="259250"/>
    <s v="Not provided"/>
    <s v="Town / LRPI"/>
    <s v="Town: $129,625   LRPI: $129,625"/>
    <s v="N/A"/>
    <s v="Structural"/>
    <s v="Completed"/>
    <n v="2019"/>
    <s v="N/A"/>
    <s v="Loxahatchee 4e Plan"/>
    <s v="Not provided"/>
    <s v="Not provided"/>
    <s v="Not provided"/>
    <m/>
  </r>
  <r>
    <x v="2"/>
    <s v="N/A"/>
    <s v="TOJ-FIB-15"/>
    <s v="Urban Stormwater Management System Rehabilitation - Phase IV"/>
    <s v="Rehabilitation of swale systems within Jupiter River Estates."/>
    <x v="2"/>
    <s v="Completed"/>
    <n v="2009"/>
    <s v="WBID 3226C"/>
    <n v="377486"/>
    <s v="Not provided"/>
    <s v="Town / LRPI"/>
    <s v="Town: $188,743   LRPI: $188,743"/>
    <s v="N/A"/>
    <s v="Structural"/>
    <s v="Completed"/>
    <n v="2019"/>
    <s v="N/A"/>
    <s v="Loxahatchee 4e Plan"/>
    <s v="Not provided"/>
    <s v="Not provided"/>
    <s v="Not provided"/>
    <m/>
  </r>
  <r>
    <x v="2"/>
    <s v="N/A"/>
    <s v="TOJ-FIB-16"/>
    <s v="Urban Stormwater Management System Rehabilitation - Phase V"/>
    <s v="Rehabilitation of swale systems within North Palm Beach Heights."/>
    <x v="2"/>
    <s v="Completed"/>
    <n v="2010"/>
    <s v="WBID 3226C"/>
    <n v="355300"/>
    <s v="Not provided"/>
    <s v="Town / LRPI"/>
    <s v="Town: $177,650   LRPI: $177,650"/>
    <s v="N/A"/>
    <s v="Structural"/>
    <s v="Completed"/>
    <n v="2019"/>
    <s v="N/A"/>
    <s v="Loxahatchee 4e Plan"/>
    <s v="Not provided"/>
    <s v="Not provided"/>
    <s v="Not provided"/>
    <m/>
  </r>
  <r>
    <x v="2"/>
    <s v="N/A"/>
    <s v="TOJ-FIB-17"/>
    <s v="Urban Stormwater Management System Rehabilitation - Phase VI"/>
    <s v="Rehabilitation of swale systems within Maplewood Drive and Toney Penna."/>
    <x v="2"/>
    <s v="Completed"/>
    <n v="2014"/>
    <s v="WBID 3226C"/>
    <n v="337170"/>
    <s v="Not provided"/>
    <s v="Town / LRPI"/>
    <s v="Town: $168,585   LRPI: $168,585"/>
    <s v="N/A"/>
    <s v="Structural"/>
    <s v="Completed"/>
    <n v="2019"/>
    <s v="N/A"/>
    <s v="Loxahatchee 4e Plan"/>
    <s v="Not provided"/>
    <s v="Not provided"/>
    <s v="Not provided"/>
    <m/>
  </r>
  <r>
    <x v="2"/>
    <s v="N/A"/>
    <s v="TOJ-FIB-18"/>
    <s v="Maintenance Dredging in Rio Vista Waterway"/>
    <s v="Dredging and muck removal to restore Rio Vista Waterway."/>
    <x v="2"/>
    <s v="Completed"/>
    <n v="2012"/>
    <s v="WBID 3226D"/>
    <n v="70500"/>
    <s v="Not provided"/>
    <s v="Town"/>
    <n v="70500"/>
    <s v="N/A"/>
    <s v="Structural"/>
    <s v="Completed"/>
    <n v="2019"/>
    <s v="N/A"/>
    <s v="Loxahatchee 4e Plan"/>
    <s v="Not provided"/>
    <s v="Not provided"/>
    <s v="Not provided"/>
    <m/>
  </r>
  <r>
    <x v="2"/>
    <s v="N/A"/>
    <s v="TOJ-FIB-19"/>
    <s v="Water Plant Detention Pond Cleanout"/>
    <s v="Silt removal from wet detention pond located at the water plant."/>
    <x v="2"/>
    <s v="Completed"/>
    <n v="2017"/>
    <s v="WBID 3226C"/>
    <n v="10620"/>
    <s v="Not provided"/>
    <s v="Town"/>
    <n v="10620"/>
    <s v="N/A"/>
    <s v="Structural"/>
    <s v="Completed"/>
    <n v="2019"/>
    <s v="N/A"/>
    <s v="Loxahatchee 4e Plan"/>
    <s v="Not provided"/>
    <s v="Not provided"/>
    <s v="Not provided"/>
    <m/>
  </r>
  <r>
    <x v="2"/>
    <s v="N/A"/>
    <s v="TOJ-FIB-2"/>
    <s v="Pine Gardens South Water Quality Improvements"/>
    <s v="Installation of exfiltration trenches to provide an average of 0.41 inches of treatment in the project area."/>
    <x v="2"/>
    <s v="Completed"/>
    <n v="2015"/>
    <s v="WBID 3226W1"/>
    <n v="328552"/>
    <s v="Not provided"/>
    <s v="Town / LRPI"/>
    <s v="Town: $200,000   LRPI: $128,552"/>
    <s v="N/A"/>
    <s v="Structural"/>
    <s v="Completed"/>
    <n v="2019"/>
    <s v="N/A"/>
    <s v="Loxahatchee 4e Plan"/>
    <s v="Not provided"/>
    <s v="Not provided"/>
    <s v="Not provided"/>
    <m/>
  </r>
  <r>
    <x v="2"/>
    <s v="N/A"/>
    <s v="TOJ-FIB-20"/>
    <s v="Pine Gardens North Water Quality Improvements"/>
    <s v="Construct exfiltration trenches within existing right-of-way."/>
    <x v="2"/>
    <s v="Planned"/>
    <n v="2021"/>
    <s v="WBID 3226C"/>
    <n v="719782"/>
    <s v="Not provided"/>
    <s v="Town"/>
    <n v="719782"/>
    <s v="N/A"/>
    <s v="Structural"/>
    <s v="Planned"/>
    <n v="2019"/>
    <s v="N/A"/>
    <s v="Loxahatchee 4e Plan"/>
    <s v="Not provided"/>
    <s v="Not provided"/>
    <s v="Not provided"/>
    <m/>
  </r>
  <r>
    <x v="2"/>
    <s v="N/A"/>
    <s v="TOJ-FIB-4"/>
    <s v="Street Sweeping"/>
    <s v="Periodic street sweeping to enhance water quality."/>
    <x v="2"/>
    <s v="Completed"/>
    <s v="N/A"/>
    <s v="Town of Jupiter"/>
    <s v="Not provided"/>
    <n v="49586"/>
    <s v="Town"/>
    <n v="49586"/>
    <s v="N/A"/>
    <s v="Non-structural"/>
    <s v="Completed"/>
    <n v="2019"/>
    <s v="N/A"/>
    <s v="Loxahatchee 4e Plan"/>
    <s v="N/A"/>
    <s v="N/A"/>
    <s v="Not provided"/>
    <m/>
  </r>
  <r>
    <x v="2"/>
    <s v="N/A"/>
    <s v="TOJ-FIB-5"/>
    <s v="Indian Creek Outfall Replacement and Canal Stabilization"/>
    <s v="Canal stabilization to reduced/prevent erosion of the canal banks."/>
    <x v="2"/>
    <s v="Completed"/>
    <n v="2013"/>
    <s v="WBID 3234"/>
    <n v="199922"/>
    <s v="Not provided"/>
    <s v="Town"/>
    <n v="199922"/>
    <s v="N/A"/>
    <s v="Structural"/>
    <s v="Completed"/>
    <n v="2019"/>
    <s v="N/A"/>
    <s v="Loxahatchee 4e Plan"/>
    <s v="Not provided"/>
    <s v="Not provided"/>
    <s v="Not provided"/>
    <m/>
  </r>
  <r>
    <x v="2"/>
    <s v="N/A"/>
    <s v="TOJ-FIB-6"/>
    <s v="Cinquez Residential Area"/>
    <s v="Construction of drainage system to retain volume above what was required to offset the increase in impervious area."/>
    <x v="2"/>
    <s v="Completed"/>
    <n v="2011"/>
    <s v="WBID 3226C"/>
    <n v="569518"/>
    <s v="Not provided"/>
    <s v="Town"/>
    <n v="569518"/>
    <s v="N/A"/>
    <s v="Structural"/>
    <s v="Completed"/>
    <n v="2019"/>
    <s v="N/A"/>
    <s v="Loxahatchee 4e Plan"/>
    <s v="Not provided"/>
    <s v="Not provided"/>
    <s v="Not provided"/>
    <m/>
  </r>
  <r>
    <x v="2"/>
    <s v="N/A"/>
    <s v="TOJ-FIB-7"/>
    <s v="Cinquez Park Drainage Improvements"/>
    <s v="Construction of new park stormwater management system to retain runoff."/>
    <x v="2"/>
    <s v="Underway"/>
    <n v="2018"/>
    <s v="WBID 3226C"/>
    <n v="329400"/>
    <s v="Not provided"/>
    <s v="Town"/>
    <n v="329400"/>
    <m/>
    <s v="Structural"/>
    <s v="Underway"/>
    <n v="2019"/>
    <s v="N/A"/>
    <s v="Loxahatchee 4e Plan"/>
    <s v="Not provided"/>
    <s v="Not provided"/>
    <s v="Not provided"/>
    <m/>
  </r>
  <r>
    <x v="2"/>
    <s v="N/A"/>
    <s v="TOJ-FIB-8"/>
    <s v="Stormwater Quality Improvement Grants"/>
    <s v="Town cost-share program (50/50) with property owner and homeowner associations for storm water quality enhancements within their private systems. 28 grants awarded since 2008. Annual appropriation."/>
    <x v="2"/>
    <s v="Completed"/>
    <s v="N/A"/>
    <s v="Town of Jupiter"/>
    <n v="432368"/>
    <s v="Not provided"/>
    <s v="Town"/>
    <n v="998229"/>
    <m/>
    <s v="Non-structural"/>
    <s v="Completed"/>
    <n v="2019"/>
    <s v="N/A"/>
    <s v="Loxahatchee 4e Plan"/>
    <s v="N/A"/>
    <s v="N/A"/>
    <s v="Not provided"/>
    <m/>
  </r>
  <r>
    <x v="2"/>
    <s v="N/A"/>
    <s v="TOJ-FIB-9"/>
    <s v="Pennock Industrial Park Drainage Improvements"/>
    <s v="Improvements to include additional exfiltration systems to enhance runoff water quality."/>
    <x v="2"/>
    <s v="Planned"/>
    <n v="2022"/>
    <s v="WBID 3226C"/>
    <n v="463710"/>
    <s v="Not provided"/>
    <s v="Town"/>
    <n v="463710"/>
    <s v="N/A"/>
    <s v="Structural"/>
    <s v="Planned"/>
    <n v="2019"/>
    <s v="N/A"/>
    <s v="Loxahatchee 4e Plan"/>
    <s v="Not provided"/>
    <s v="Not provided"/>
    <s v="Not provided"/>
    <m/>
  </r>
  <r>
    <x v="5"/>
    <m/>
    <m/>
    <m/>
    <m/>
    <x v="4"/>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AEAAA6-FD49-4DEE-B7A5-AF67EEF42262}" name="PivotTable2"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16:C20" firstHeaderRow="0" firstDataRow="1" firstDataCol="1"/>
  <pivotFields count="26">
    <pivotField showAll="0"/>
    <pivotField showAll="0"/>
    <pivotField showAll="0"/>
    <pivotField showAll="0"/>
    <pivotField showAll="0"/>
    <pivotField showAll="0"/>
    <pivotField axis="axisRow" dataField="1" showAll="0">
      <items count="5">
        <item x="0"/>
        <item x="2"/>
        <item x="1"/>
        <item h="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4">
    <i>
      <x/>
    </i>
    <i>
      <x v="1"/>
    </i>
    <i>
      <x v="2"/>
    </i>
    <i t="grand">
      <x/>
    </i>
  </rowItems>
  <colFields count="1">
    <field x="-2"/>
  </colFields>
  <colItems count="2">
    <i>
      <x/>
    </i>
    <i i="1">
      <x v="1"/>
    </i>
  </colItems>
  <dataFields count="2">
    <dataField name="Count of ProjectStatus" fld="6" subtotal="count" baseField="0" baseItem="0"/>
    <dataField name="Sum of TNReduction(lbs/yr)" fld="8" baseField="6" baseItem="0"/>
  </dataFields>
  <chartFormats count="8">
    <chartFormat chart="0" format="3" series="1">
      <pivotArea type="data" outline="0" fieldPosition="0">
        <references count="1">
          <reference field="4294967294" count="1" selected="0">
            <x v="0"/>
          </reference>
        </references>
      </pivotArea>
    </chartFormat>
    <chartFormat chart="0" format="4">
      <pivotArea type="data" outline="0" fieldPosition="0">
        <references count="2">
          <reference field="4294967294" count="1" selected="0">
            <x v="0"/>
          </reference>
          <reference field="6" count="1" selected="0">
            <x v="0"/>
          </reference>
        </references>
      </pivotArea>
    </chartFormat>
    <chartFormat chart="0" format="5">
      <pivotArea type="data" outline="0" fieldPosition="0">
        <references count="2">
          <reference field="4294967294" count="1" selected="0">
            <x v="0"/>
          </reference>
          <reference field="6" count="1" selected="0">
            <x v="1"/>
          </reference>
        </references>
      </pivotArea>
    </chartFormat>
    <chartFormat chart="0" format="6">
      <pivotArea type="data" outline="0" fieldPosition="0">
        <references count="2">
          <reference field="4294967294" count="1" selected="0">
            <x v="0"/>
          </reference>
          <reference field="6" count="1" selected="0">
            <x v="2"/>
          </reference>
        </references>
      </pivotArea>
    </chartFormat>
    <chartFormat chart="0" format="7" series="1">
      <pivotArea type="data" outline="0" fieldPosition="0">
        <references count="1">
          <reference field="4294967294" count="1" selected="0">
            <x v="1"/>
          </reference>
        </references>
      </pivotArea>
    </chartFormat>
    <chartFormat chart="0" format="8">
      <pivotArea type="data" outline="0" fieldPosition="0">
        <references count="2">
          <reference field="4294967294" count="1" selected="0">
            <x v="1"/>
          </reference>
          <reference field="6" count="1" selected="0">
            <x v="0"/>
          </reference>
        </references>
      </pivotArea>
    </chartFormat>
    <chartFormat chart="0" format="9">
      <pivotArea type="data" outline="0" fieldPosition="0">
        <references count="2">
          <reference field="4294967294" count="1" selected="0">
            <x v="1"/>
          </reference>
          <reference field="6" count="1" selected="0">
            <x v="1"/>
          </reference>
        </references>
      </pivotArea>
    </chartFormat>
    <chartFormat chart="0" format="10">
      <pivotArea type="data" outline="0" fieldPosition="0">
        <references count="2">
          <reference field="4294967294" count="1" selected="0">
            <x v="1"/>
          </reference>
          <reference field="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FDF9856-B3D2-4F1D-8D1D-3C378EA8B71E}" name="PivotTable1"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1:B4" firstHeaderRow="1" firstDataRow="1"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1"/>
        <item m="1" x="3"/>
        <item x="0"/>
        <item m="1" x="4"/>
        <item h="1" x="2"/>
        <item t="default"/>
      </items>
    </pivotField>
    <pivotField showAll="0"/>
    <pivotField showAll="0"/>
    <pivotField showAll="0"/>
    <pivotField showAll="0"/>
    <pivotField showAll="0"/>
    <pivotField showAll="0"/>
    <pivotField showAll="0"/>
    <pivotField showAll="0"/>
  </pivotFields>
  <rowFields count="1">
    <field x="17"/>
  </rowFields>
  <rowItems count="3">
    <i>
      <x/>
    </i>
    <i>
      <x v="2"/>
    </i>
    <i t="grand">
      <x/>
    </i>
  </rowItems>
  <colItems count="1">
    <i/>
  </colItems>
  <dataFields count="1">
    <dataField name="Count of Structural,  Non-structural, or Trade" fld="17" subtotal="count" baseField="0" baseItem="0"/>
  </dataFields>
  <formats count="1">
    <format dxfId="24">
      <pivotArea dataOnly="0" outline="0" axis="axisValues" fieldPosition="0"/>
    </format>
  </formats>
  <chartFormats count="3">
    <chartFormat chart="2" format="3" series="1">
      <pivotArea type="data" outline="0" fieldPosition="0">
        <references count="1">
          <reference field="4294967294" count="1" selected="0">
            <x v="0"/>
          </reference>
        </references>
      </pivotArea>
    </chartFormat>
    <chartFormat chart="2" format="4">
      <pivotArea type="data" outline="0" fieldPosition="0">
        <references count="2">
          <reference field="4294967294" count="1" selected="0">
            <x v="0"/>
          </reference>
          <reference field="17" count="1" selected="0">
            <x v="0"/>
          </reference>
        </references>
      </pivotArea>
    </chartFormat>
    <chartFormat chart="2" format="5">
      <pivotArea type="data" outline="0" fieldPosition="0">
        <references count="2">
          <reference field="4294967294" count="1" selected="0">
            <x v="0"/>
          </reference>
          <reference field="17"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F1AE01C-D294-4ED4-976A-23D975AA54D9}" name="PivotTable1"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D4" firstHeaderRow="0" firstDataRow="1" firstDataCol="0" rowPageCount="1" colPageCount="1"/>
  <pivotFields count="26">
    <pivotField showAll="0"/>
    <pivotField showAll="0"/>
    <pivotField showAll="0"/>
    <pivotField showAll="0"/>
    <pivotField showAll="0"/>
    <pivotField showAll="0"/>
    <pivotField axis="axisPage" multipleItemSelectionAllowed="1" showAll="0">
      <items count="5">
        <item x="0"/>
        <item h="1" x="2"/>
        <item h="1" x="1"/>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6" hier="-1"/>
  </pageFields>
  <dataFields count="4">
    <dataField name="Sum of CostEstimate" fld="12" baseField="0" baseItem="1" numFmtId="164"/>
    <dataField name="Sum of CostAnnualO&amp;M" fld="13" baseField="0" baseItem="1" numFmtId="164"/>
    <dataField name="Sum of TNReduction(lbs/yr)" fld="8" baseField="0" baseItem="1"/>
    <dataField name="Sum of TPReduction(lbs/yr)" fld="9" baseField="0" baseItem="1"/>
  </dataFields>
  <formats count="9">
    <format dxfId="12">
      <pivotArea type="all" dataOnly="0" outline="0" fieldPosition="0"/>
    </format>
    <format dxfId="11">
      <pivotArea outline="0" collapsedLevelsAreSubtotals="1" fieldPosition="0"/>
    </format>
    <format dxfId="10">
      <pivotArea dataOnly="0" labelOnly="1" outline="0" fieldPosition="0">
        <references count="1">
          <reference field="4294967294" count="2">
            <x v="2"/>
            <x v="3"/>
          </reference>
        </references>
      </pivotArea>
    </format>
    <format dxfId="9">
      <pivotArea outline="0" collapsedLevelsAreSubtotals="1" fieldPosition="0">
        <references count="1">
          <reference field="4294967294" count="1" selected="0">
            <x v="0"/>
          </reference>
        </references>
      </pivotArea>
    </format>
    <format dxfId="8">
      <pivotArea outline="0" collapsedLevelsAreSubtotals="1" fieldPosition="0">
        <references count="1">
          <reference field="4294967294" count="1" selected="0">
            <x v="1"/>
          </reference>
        </references>
      </pivotArea>
    </format>
    <format dxfId="7">
      <pivotArea dataOnly="0" labelOnly="1" outline="0" fieldPosition="0">
        <references count="1">
          <reference field="4294967294" count="1">
            <x v="0"/>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2"/>
          </reference>
        </references>
      </pivotArea>
    </format>
    <format dxfId="4">
      <pivotArea dataOnly="0" labelOnly="1" outline="0" fieldPosition="0">
        <references count="1">
          <reference field="4294967294" count="1">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A005106-F35A-41EF-877B-4DACD40E78E8}" name="PivotTable2"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Project Type">
  <location ref="J1:L24" firstHeaderRow="0" firstDataRow="1" firstDataCol="1"/>
  <pivotFields count="27">
    <pivotField showAll="0"/>
    <pivotField showAll="0"/>
    <pivotField showAll="0"/>
    <pivotField showAll="0"/>
    <pivotField showAll="0"/>
    <pivotField showAll="0"/>
    <pivotField axis="axisRow" showAll="0">
      <items count="24">
        <item x="19"/>
        <item x="5"/>
        <item x="10"/>
        <item x="21"/>
        <item x="16"/>
        <item x="17"/>
        <item x="6"/>
        <item x="1"/>
        <item x="8"/>
        <item x="7"/>
        <item x="13"/>
        <item x="0"/>
        <item x="15"/>
        <item x="20"/>
        <item x="9"/>
        <item x="2"/>
        <item x="11"/>
        <item x="18"/>
        <item x="12"/>
        <item x="4"/>
        <item x="3"/>
        <item x="14"/>
        <item h="1" x="22"/>
        <item t="default"/>
      </items>
    </pivotField>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2"/>
  </colFields>
  <colItems count="2">
    <i>
      <x/>
    </i>
    <i i="1">
      <x v="1"/>
    </i>
  </colItems>
  <dataFields count="2">
    <dataField name="TN Reduction_x000a_(lbs/yr)" fld="9" baseField="6" baseItem="0"/>
    <dataField name="TP Reduction_x000a_(lbs/yr)" fld="10" baseField="6" baseItem="0"/>
  </dataFields>
  <formats count="3">
    <format dxfId="15">
      <pivotArea outline="0" collapsedLevelsAreSubtotals="1" fieldPosition="0"/>
    </format>
    <format dxfId="14">
      <pivotArea dataOnly="0" labelOnly="1" outline="0" fieldPosition="0">
        <references count="1">
          <reference field="4294967294" count="2">
            <x v="0"/>
            <x v="1"/>
          </reference>
        </references>
      </pivotArea>
    </format>
    <format dxfId="13">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D68B867-A582-4D5D-B336-573216851146}" name="PivotTable3"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2:D13" firstHeaderRow="0" firstDataRow="1" firstDataCol="0" rowPageCount="1" colPageCount="1"/>
  <pivotFields count="26">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6" hier="-1"/>
  </pageFields>
  <dataFields count="4">
    <dataField name="Sum of CostEstimate" fld="12" baseField="0" baseItem="1" numFmtId="164"/>
    <dataField name="Sum of CostAnnualO&amp;M" fld="13" baseField="0" baseItem="1" numFmtId="164"/>
    <dataField name="Sum of TNReduction(lbs/yr)" fld="8" baseField="0" baseItem="1" numFmtId="3"/>
    <dataField name="Sum of TPReduction(lbs/yr)" fld="9" baseField="0" baseItem="1" numFmtId="3"/>
  </dataFields>
  <formats count="8">
    <format dxfId="23">
      <pivotArea outline="0" collapsedLevelsAreSubtotals="1" fieldPosition="0">
        <references count="1">
          <reference field="4294967294" count="1" selected="0">
            <x v="2"/>
          </reference>
        </references>
      </pivotArea>
    </format>
    <format dxfId="22">
      <pivotArea outline="0" collapsedLevelsAreSubtotals="1" fieldPosition="0">
        <references count="1">
          <reference field="4294967294" count="1" selected="0">
            <x v="3"/>
          </reference>
        </references>
      </pivotArea>
    </format>
    <format dxfId="21">
      <pivotArea outline="0" collapsedLevelsAreSubtotals="1" fieldPosition="0">
        <references count="1">
          <reference field="4294967294" count="1" selected="0">
            <x v="0"/>
          </reference>
        </references>
      </pivotArea>
    </format>
    <format dxfId="20">
      <pivotArea outline="0" collapsedLevelsAreSubtotals="1" fieldPosition="0">
        <references count="1">
          <reference field="4294967294" count="1" selected="0">
            <x v="1"/>
          </reference>
        </references>
      </pivotArea>
    </format>
    <format dxfId="19">
      <pivotArea dataOnly="0" labelOnly="1" outline="0" fieldPosition="0">
        <references count="1">
          <reference field="4294967294" count="1">
            <x v="0"/>
          </reference>
        </references>
      </pivotArea>
    </format>
    <format dxfId="18">
      <pivotArea dataOnly="0" labelOnly="1" outline="0" fieldPosition="0">
        <references count="1">
          <reference field="4294967294" count="1">
            <x v="1"/>
          </reference>
        </references>
      </pivotArea>
    </format>
    <format dxfId="17">
      <pivotArea dataOnly="0" labelOnly="1" outline="0" fieldPosition="0">
        <references count="1">
          <reference field="4294967294" count="1">
            <x v="2"/>
          </reference>
        </references>
      </pivotArea>
    </format>
    <format dxfId="16">
      <pivotArea dataOnly="0" labelOnly="1" outline="0" fieldPosition="0">
        <references count="1">
          <reference field="4294967294" count="1">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A787B5C-0A3A-4E96-B524-BE484466C6AA}" name="PivotTable4" cacheId="2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Lead Entity">
  <location ref="A10:B16" firstHeaderRow="1" firstDataRow="1" firstDataCol="1"/>
  <pivotFields count="23">
    <pivotField axis="axisRow" showAll="0">
      <items count="8">
        <item x="0"/>
        <item x="1"/>
        <item x="3"/>
        <item x="4"/>
        <item m="1" x="6"/>
        <item x="2"/>
        <item h="1" x="5"/>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6">
    <i>
      <x/>
    </i>
    <i>
      <x v="1"/>
    </i>
    <i>
      <x v="2"/>
    </i>
    <i>
      <x v="3"/>
    </i>
    <i>
      <x v="5"/>
    </i>
    <i t="grand">
      <x/>
    </i>
  </rowItems>
  <colItems count="1">
    <i/>
  </colItems>
  <dataFields count="1">
    <dataField name="Number of Projects" fld="2" subtotal="count" baseField="0" baseItem="0"/>
  </dataFields>
  <formats count="2">
    <format dxfId="1">
      <pivotArea dataOnly="0" outline="0" axis="axisValues"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46E82B6-5ED7-4F05-B647-6818ED6FF678}" name="PivotTable3" cacheId="2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Project Types">
  <location ref="A3:B7" firstHeaderRow="1" firstDataRow="1" firstDataCol="1"/>
  <pivotFields count="23">
    <pivotField showAll="0"/>
    <pivotField showAll="0"/>
    <pivotField dataField="1" showAll="0"/>
    <pivotField showAll="0"/>
    <pivotField showAll="0"/>
    <pivotField axis="axisRow" showAll="0">
      <items count="6">
        <item x="0"/>
        <item x="2"/>
        <item x="3"/>
        <item h="1" x="4"/>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4">
    <i>
      <x/>
    </i>
    <i>
      <x v="1"/>
    </i>
    <i>
      <x v="2"/>
    </i>
    <i t="grand">
      <x/>
    </i>
  </rowItems>
  <colItems count="1">
    <i/>
  </colItems>
  <dataFields count="1">
    <dataField name="Number of Projects" fld="2" subtotal="count" baseField="0" baseItem="0"/>
  </dataFields>
  <formats count="2">
    <format dxfId="3">
      <pivotArea dataOnly="0" labelOnly="1" outline="0" axis="axisValues" fieldPosition="0"/>
    </format>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I1" dT="2019-05-15T15:42:55.46" personId="{B87BAF67-C245-48D4-8347-2814435F4D65}" id="{CD93D83B-C928-4B01-AD89-39DCFC12843C}">
    <text>From Jan 2008 forward</text>
  </threadedComment>
  <threadedComment ref="G16" dT="2019-05-15T16:30:20.80" personId="{B87BAF67-C245-48D4-8347-2814435F4D65}" id="{24DADFFA-0395-4780-9614-F9BD3A7FB0A8}">
    <text>Specifiy if on or off-line</text>
  </threadedComment>
  <threadedComment ref="J25" dT="2019-06-07T20:34:27.40" personId="{B87BAF67-C245-48D4-8347-2814435F4D65}" id="{1907FE41-9761-4AA4-BAE3-D2ACFE3633FD}">
    <text>TN and TP reductions for TOJ-14 are based on pre and post monitoring concentrations and PLSM modeled runoff volume. TP measured data showed a greater reduction than TN.</text>
  </threadedComment>
</ThreadedComments>
</file>

<file path=xl/threadedComments/threadedComment2.xml><?xml version="1.0" encoding="utf-8"?>
<ThreadedComments xmlns="http://schemas.microsoft.com/office/spreadsheetml/2018/threadedcomments" xmlns:x="http://schemas.openxmlformats.org/spreadsheetml/2006/main">
  <threadedComment ref="I2" dT="2019-05-23T14:04:33.46" personId="{B87BAF67-C245-48D4-8347-2814435F4D65}" id="{B3D4FC1B-110F-489E-97D6-367E3A91D476}">
    <text>Turnpike and BMAP intersects 3224C and 3230</text>
  </threadedComment>
  <threadedComment ref="H32" dT="2019-05-09T15:45:37.80" personId="{EEAA362E-F0CF-41DC-B45C-CC72C5F68C8F}" id="{C5E6E29C-B0C0-4DB7-8DCE-F694D2A08B3C}">
    <text>We need a completion date or, if the project happens every year (ongoing), we can say that the completion date is "N/A." Either way, we need to know what to list. The completion date is a required component of the project database.</text>
  </threadedComment>
  <threadedComment ref="H33" dT="2019-05-09T15:45:43.92" personId="{EEAA362E-F0CF-41DC-B45C-CC72C5F68C8F}" id="{819BCAF0-C8D8-43E3-85EB-4311030FC86D}">
    <text>We need a completion date or, if the project happens every year (ongoing), we can say that the completion date is "N/A." Either way, we need to know what to list. The completion date is a required component of the project database.</text>
  </threadedComment>
</ThreadedComments>
</file>

<file path=xl/threadedComments/threadedComment3.xml><?xml version="1.0" encoding="utf-8"?>
<ThreadedComments xmlns="http://schemas.microsoft.com/office/spreadsheetml/2018/threadedcomments" xmlns:x="http://schemas.openxmlformats.org/spreadsheetml/2006/main">
  <threadedComment ref="A13" dT="2019-05-15T16:30:20.80" personId="{B87BAF67-C245-48D4-8347-2814435F4D65}" id="{CA16BF6B-2ACE-40C1-8CCC-48F40650F45C}">
    <text>Specifiy if on or off-line</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7.xml"/><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0E327-EE27-4C3A-9624-8C35732C65A0}">
  <dimension ref="A1:A3"/>
  <sheetViews>
    <sheetView workbookViewId="0"/>
  </sheetViews>
  <sheetFormatPr defaultRowHeight="15" x14ac:dyDescent="0.25"/>
  <sheetData>
    <row r="1" spans="1:1" x14ac:dyDescent="0.25">
      <c r="A1" t="s">
        <v>0</v>
      </c>
    </row>
    <row r="2" spans="1:1" x14ac:dyDescent="0.25">
      <c r="A2" t="s">
        <v>1</v>
      </c>
    </row>
    <row r="3" spans="1:1" x14ac:dyDescent="0.25">
      <c r="A3" t="s">
        <v>480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8806-5A96-4CA9-AA37-796566D9D54B}">
  <dimension ref="A1:AA54"/>
  <sheetViews>
    <sheetView topLeftCell="B1" workbookViewId="0">
      <pane ySplit="1" topLeftCell="A2" activePane="bottomLeft" state="frozen"/>
      <selection activeCell="B1" sqref="B1"/>
      <selection pane="bottomLeft" activeCell="B2" sqref="B2"/>
    </sheetView>
  </sheetViews>
  <sheetFormatPr defaultColWidth="9.140625" defaultRowHeight="15" x14ac:dyDescent="0.25"/>
  <cols>
    <col min="1" max="1" width="0" style="29" hidden="1" customWidth="1"/>
    <col min="2" max="5" width="15.5703125" style="29" customWidth="1"/>
    <col min="6" max="6" width="49.7109375" style="29" customWidth="1"/>
    <col min="7" max="9" width="15.5703125" style="29" customWidth="1"/>
    <col min="10" max="10" width="17.5703125" style="31" customWidth="1"/>
    <col min="11" max="11" width="16.5703125" style="31" bestFit="1" customWidth="1"/>
    <col min="12" max="12" width="15.5703125" style="29" customWidth="1"/>
    <col min="13" max="13" width="12.42578125" style="29" customWidth="1"/>
    <col min="14" max="16" width="15.5703125" style="29" customWidth="1"/>
    <col min="17" max="17" width="17" style="29" customWidth="1"/>
    <col min="18" max="18" width="12" style="29" customWidth="1"/>
    <col min="19" max="19" width="21.42578125" style="29" bestFit="1" customWidth="1"/>
    <col min="20" max="20" width="16" style="29" customWidth="1"/>
    <col min="21" max="21" width="15.5703125" style="29" customWidth="1"/>
    <col min="22" max="22" width="14.85546875" style="29" customWidth="1"/>
    <col min="23" max="26" width="15.5703125" style="29" customWidth="1"/>
    <col min="27" max="27" width="18.42578125" style="29" customWidth="1"/>
    <col min="28" max="16384" width="9.140625" style="29"/>
  </cols>
  <sheetData>
    <row r="1" spans="1:27" s="28" customFormat="1" ht="43.5" x14ac:dyDescent="0.25">
      <c r="A1" s="4" t="s">
        <v>2</v>
      </c>
      <c r="B1" s="4" t="s">
        <v>3</v>
      </c>
      <c r="C1" s="4" t="s">
        <v>4</v>
      </c>
      <c r="D1" s="4" t="s">
        <v>5</v>
      </c>
      <c r="E1" s="4" t="s">
        <v>6</v>
      </c>
      <c r="F1" s="4" t="s">
        <v>7</v>
      </c>
      <c r="G1" s="4" t="s">
        <v>8</v>
      </c>
      <c r="H1" s="4" t="s">
        <v>9</v>
      </c>
      <c r="I1" s="4" t="s">
        <v>10</v>
      </c>
      <c r="J1" s="10" t="s">
        <v>11</v>
      </c>
      <c r="K1" s="10" t="s">
        <v>12</v>
      </c>
      <c r="L1" s="4" t="s">
        <v>13</v>
      </c>
      <c r="M1" s="4" t="s">
        <v>14</v>
      </c>
      <c r="N1" s="12" t="s">
        <v>15</v>
      </c>
      <c r="O1" s="12" t="s">
        <v>16</v>
      </c>
      <c r="P1" s="4" t="s">
        <v>17</v>
      </c>
      <c r="Q1" s="4" t="s">
        <v>18</v>
      </c>
      <c r="R1" s="4" t="s">
        <v>19</v>
      </c>
      <c r="S1" s="3" t="s">
        <v>20</v>
      </c>
      <c r="T1" s="3" t="s">
        <v>21</v>
      </c>
      <c r="U1" s="3" t="s">
        <v>22</v>
      </c>
      <c r="V1" s="3" t="s">
        <v>23</v>
      </c>
      <c r="W1" s="3" t="s">
        <v>24</v>
      </c>
      <c r="X1" s="3" t="s">
        <v>25</v>
      </c>
      <c r="Y1" s="3" t="s">
        <v>26</v>
      </c>
      <c r="Z1" s="3" t="s">
        <v>27</v>
      </c>
      <c r="AA1" s="3" t="s">
        <v>28</v>
      </c>
    </row>
    <row r="2" spans="1:27" ht="60" x14ac:dyDescent="0.25">
      <c r="B2" s="5" t="s">
        <v>29</v>
      </c>
      <c r="C2" s="5" t="s">
        <v>129</v>
      </c>
      <c r="D2" s="5" t="s">
        <v>130</v>
      </c>
      <c r="E2" s="5" t="s">
        <v>137</v>
      </c>
      <c r="F2" s="5" t="s">
        <v>142</v>
      </c>
      <c r="G2" s="5" t="s">
        <v>72</v>
      </c>
      <c r="H2" s="5" t="s">
        <v>148</v>
      </c>
      <c r="I2" s="5">
        <v>2012</v>
      </c>
      <c r="J2" s="30">
        <v>350.90641417965077</v>
      </c>
      <c r="K2" s="30">
        <v>24.36157405162691</v>
      </c>
      <c r="L2" s="5" t="s">
        <v>530</v>
      </c>
      <c r="M2" s="82">
        <v>191.76</v>
      </c>
      <c r="N2" s="5" t="s">
        <v>129</v>
      </c>
      <c r="O2" s="5" t="s">
        <v>129</v>
      </c>
      <c r="P2" s="5" t="s">
        <v>154</v>
      </c>
      <c r="Q2" s="5" t="s">
        <v>129</v>
      </c>
      <c r="R2" s="5" t="s">
        <v>152</v>
      </c>
      <c r="S2" s="5" t="s">
        <v>33</v>
      </c>
      <c r="T2" s="5" t="s">
        <v>148</v>
      </c>
      <c r="U2" s="5">
        <v>2019</v>
      </c>
      <c r="V2" s="5" t="s">
        <v>156</v>
      </c>
      <c r="W2" s="5" t="s">
        <v>162</v>
      </c>
      <c r="X2" s="5" t="s">
        <v>152</v>
      </c>
      <c r="Y2" s="5" t="s">
        <v>152</v>
      </c>
      <c r="Z2" s="5" t="s">
        <v>129</v>
      </c>
      <c r="AA2" s="5" t="s">
        <v>164</v>
      </c>
    </row>
    <row r="3" spans="1:27" ht="60" x14ac:dyDescent="0.25">
      <c r="B3" s="5" t="s">
        <v>29</v>
      </c>
      <c r="C3" s="5" t="s">
        <v>129</v>
      </c>
      <c r="D3" s="5" t="s">
        <v>131</v>
      </c>
      <c r="E3" s="5" t="s">
        <v>137</v>
      </c>
      <c r="F3" s="5" t="s">
        <v>142</v>
      </c>
      <c r="G3" s="5" t="s">
        <v>60</v>
      </c>
      <c r="H3" s="5" t="s">
        <v>148</v>
      </c>
      <c r="I3" s="5">
        <v>2012</v>
      </c>
      <c r="J3" s="30">
        <v>197.25547443977808</v>
      </c>
      <c r="K3" s="30">
        <v>13.675872209485171</v>
      </c>
      <c r="L3" s="5" t="s">
        <v>531</v>
      </c>
      <c r="M3" s="5">
        <v>79.400000000000006</v>
      </c>
      <c r="N3" s="5" t="s">
        <v>129</v>
      </c>
      <c r="O3" s="5" t="s">
        <v>129</v>
      </c>
      <c r="P3" s="5" t="s">
        <v>154</v>
      </c>
      <c r="Q3" s="5" t="s">
        <v>129</v>
      </c>
      <c r="R3" s="5" t="s">
        <v>152</v>
      </c>
      <c r="S3" s="5" t="s">
        <v>33</v>
      </c>
      <c r="T3" s="5" t="s">
        <v>148</v>
      </c>
      <c r="U3" s="5">
        <v>2019</v>
      </c>
      <c r="V3" s="5" t="s">
        <v>157</v>
      </c>
      <c r="W3" s="5" t="s">
        <v>162</v>
      </c>
      <c r="X3" s="5" t="s">
        <v>152</v>
      </c>
      <c r="Y3" s="5" t="s">
        <v>152</v>
      </c>
      <c r="Z3" s="5" t="s">
        <v>129</v>
      </c>
      <c r="AA3" s="5" t="s">
        <v>164</v>
      </c>
    </row>
    <row r="4" spans="1:27" ht="60" x14ac:dyDescent="0.25">
      <c r="B4" s="5" t="s">
        <v>29</v>
      </c>
      <c r="C4" s="5" t="s">
        <v>129</v>
      </c>
      <c r="D4" s="5" t="s">
        <v>527</v>
      </c>
      <c r="E4" s="5" t="s">
        <v>137</v>
      </c>
      <c r="F4" s="5" t="s">
        <v>142</v>
      </c>
      <c r="G4" s="5" t="s">
        <v>60</v>
      </c>
      <c r="H4" s="5" t="s">
        <v>148</v>
      </c>
      <c r="I4" s="5">
        <v>2012</v>
      </c>
      <c r="J4" s="30">
        <v>9.9850246071122228</v>
      </c>
      <c r="K4" s="30">
        <v>0.67502180454010929</v>
      </c>
      <c r="L4" s="5" t="s">
        <v>528</v>
      </c>
      <c r="M4" s="82">
        <v>46.03</v>
      </c>
      <c r="N4" s="5" t="s">
        <v>129</v>
      </c>
      <c r="O4" s="5" t="s">
        <v>129</v>
      </c>
      <c r="P4" s="5" t="s">
        <v>154</v>
      </c>
      <c r="Q4" s="5" t="s">
        <v>129</v>
      </c>
      <c r="R4" s="5" t="s">
        <v>152</v>
      </c>
      <c r="S4" s="5" t="s">
        <v>33</v>
      </c>
      <c r="T4" s="5" t="s">
        <v>148</v>
      </c>
      <c r="U4" s="5">
        <v>2019</v>
      </c>
      <c r="V4" s="5" t="s">
        <v>157</v>
      </c>
      <c r="W4" s="5" t="s">
        <v>162</v>
      </c>
      <c r="X4" s="5" t="s">
        <v>152</v>
      </c>
      <c r="Y4" s="5" t="s">
        <v>152</v>
      </c>
      <c r="Z4" s="5" t="s">
        <v>129</v>
      </c>
      <c r="AA4" s="5" t="s">
        <v>529</v>
      </c>
    </row>
    <row r="5" spans="1:27" ht="45" x14ac:dyDescent="0.25">
      <c r="B5" s="5" t="s">
        <v>29</v>
      </c>
      <c r="C5" s="5" t="s">
        <v>129</v>
      </c>
      <c r="D5" s="5" t="s">
        <v>132</v>
      </c>
      <c r="E5" s="5" t="s">
        <v>138</v>
      </c>
      <c r="F5" s="5" t="s">
        <v>143</v>
      </c>
      <c r="G5" s="5" t="s">
        <v>91</v>
      </c>
      <c r="H5" s="5" t="s">
        <v>148</v>
      </c>
      <c r="I5" s="5">
        <v>2013</v>
      </c>
      <c r="J5" s="30">
        <v>32.122058737689883</v>
      </c>
      <c r="K5" s="30">
        <v>4.6897531277797135</v>
      </c>
      <c r="L5" s="5" t="s">
        <v>129</v>
      </c>
      <c r="M5" s="11">
        <v>6.75</v>
      </c>
      <c r="N5" s="5" t="s">
        <v>129</v>
      </c>
      <c r="O5" s="5" t="s">
        <v>129</v>
      </c>
      <c r="P5" s="5" t="s">
        <v>154</v>
      </c>
      <c r="Q5" s="5" t="s">
        <v>129</v>
      </c>
      <c r="R5" s="5" t="s">
        <v>152</v>
      </c>
      <c r="S5" s="5" t="s">
        <v>33</v>
      </c>
      <c r="T5" s="5" t="s">
        <v>148</v>
      </c>
      <c r="U5" s="5">
        <v>2019</v>
      </c>
      <c r="V5" s="5" t="s">
        <v>158</v>
      </c>
      <c r="W5" s="5" t="s">
        <v>162</v>
      </c>
      <c r="X5" s="5" t="s">
        <v>152</v>
      </c>
      <c r="Y5" s="5" t="s">
        <v>152</v>
      </c>
      <c r="Z5" s="5" t="s">
        <v>129</v>
      </c>
      <c r="AA5" s="5" t="s">
        <v>152</v>
      </c>
    </row>
    <row r="6" spans="1:27" ht="60" x14ac:dyDescent="0.25">
      <c r="B6" s="5" t="s">
        <v>29</v>
      </c>
      <c r="C6" s="5" t="s">
        <v>155</v>
      </c>
      <c r="D6" s="5" t="s">
        <v>133</v>
      </c>
      <c r="E6" s="5" t="s">
        <v>139</v>
      </c>
      <c r="F6" s="5" t="s">
        <v>144</v>
      </c>
      <c r="G6" s="5" t="s">
        <v>72</v>
      </c>
      <c r="H6" s="5" t="s">
        <v>148</v>
      </c>
      <c r="I6" s="5">
        <v>2010</v>
      </c>
      <c r="J6" s="30">
        <v>6.9785704048023103</v>
      </c>
      <c r="K6" s="30">
        <v>1.0655166570190617</v>
      </c>
      <c r="L6" s="5" t="s">
        <v>129</v>
      </c>
      <c r="M6" s="11">
        <v>3.17</v>
      </c>
      <c r="N6" s="5" t="s">
        <v>129</v>
      </c>
      <c r="O6" s="5" t="s">
        <v>129</v>
      </c>
      <c r="P6" s="5" t="s">
        <v>154</v>
      </c>
      <c r="Q6" s="5" t="s">
        <v>129</v>
      </c>
      <c r="R6" s="5" t="s">
        <v>152</v>
      </c>
      <c r="S6" s="5" t="s">
        <v>33</v>
      </c>
      <c r="T6" s="5" t="s">
        <v>148</v>
      </c>
      <c r="U6" s="5">
        <v>2019</v>
      </c>
      <c r="V6" s="5" t="s">
        <v>159</v>
      </c>
      <c r="W6" s="5" t="s">
        <v>162</v>
      </c>
      <c r="X6" s="5" t="s">
        <v>152</v>
      </c>
      <c r="Y6" s="5" t="s">
        <v>152</v>
      </c>
      <c r="Z6" s="5" t="s">
        <v>129</v>
      </c>
      <c r="AA6" s="5" t="s">
        <v>226</v>
      </c>
    </row>
    <row r="7" spans="1:27" ht="45" x14ac:dyDescent="0.25">
      <c r="B7" s="5" t="s">
        <v>29</v>
      </c>
      <c r="C7" s="5" t="s">
        <v>129</v>
      </c>
      <c r="D7" s="5" t="s">
        <v>134</v>
      </c>
      <c r="E7" s="5" t="s">
        <v>140</v>
      </c>
      <c r="F7" s="5" t="s">
        <v>145</v>
      </c>
      <c r="G7" s="5" t="s">
        <v>116</v>
      </c>
      <c r="H7" s="5" t="s">
        <v>148</v>
      </c>
      <c r="I7" s="5">
        <v>2009</v>
      </c>
      <c r="J7" s="30">
        <v>111.70704189840124</v>
      </c>
      <c r="K7" s="30">
        <v>11.419732447623076</v>
      </c>
      <c r="L7" s="5" t="s">
        <v>129</v>
      </c>
      <c r="M7" s="11">
        <v>66.540000000000006</v>
      </c>
      <c r="N7" s="5" t="s">
        <v>129</v>
      </c>
      <c r="O7" s="5" t="s">
        <v>129</v>
      </c>
      <c r="P7" s="5" t="s">
        <v>154</v>
      </c>
      <c r="Q7" s="5" t="s">
        <v>129</v>
      </c>
      <c r="R7" s="5" t="s">
        <v>152</v>
      </c>
      <c r="S7" s="5" t="s">
        <v>33</v>
      </c>
      <c r="T7" s="5" t="s">
        <v>148</v>
      </c>
      <c r="U7" s="5">
        <v>2019</v>
      </c>
      <c r="V7" s="5" t="s">
        <v>160</v>
      </c>
      <c r="W7" s="5" t="s">
        <v>162</v>
      </c>
      <c r="X7" s="5" t="s">
        <v>152</v>
      </c>
      <c r="Y7" s="5" t="s">
        <v>152</v>
      </c>
      <c r="Z7" s="5" t="s">
        <v>129</v>
      </c>
      <c r="AA7" s="5" t="s">
        <v>227</v>
      </c>
    </row>
    <row r="8" spans="1:27" ht="45" x14ac:dyDescent="0.25">
      <c r="B8" s="5" t="s">
        <v>29</v>
      </c>
      <c r="C8" s="5" t="s">
        <v>129</v>
      </c>
      <c r="D8" s="5" t="s">
        <v>135</v>
      </c>
      <c r="E8" s="5" t="s">
        <v>111</v>
      </c>
      <c r="F8" s="6" t="s">
        <v>146</v>
      </c>
      <c r="G8" s="5" t="s">
        <v>111</v>
      </c>
      <c r="H8" s="5" t="s">
        <v>148</v>
      </c>
      <c r="I8" s="5" t="s">
        <v>152</v>
      </c>
      <c r="J8" s="30">
        <v>2046</v>
      </c>
      <c r="K8" s="30">
        <v>1312</v>
      </c>
      <c r="L8" s="5" t="s">
        <v>129</v>
      </c>
      <c r="M8" s="11" t="s">
        <v>152</v>
      </c>
      <c r="N8" s="5" t="s">
        <v>129</v>
      </c>
      <c r="O8" s="5" t="s">
        <v>129</v>
      </c>
      <c r="P8" s="5" t="s">
        <v>154</v>
      </c>
      <c r="Q8" s="5" t="s">
        <v>129</v>
      </c>
      <c r="R8" s="5" t="s">
        <v>152</v>
      </c>
      <c r="S8" s="5" t="s">
        <v>38</v>
      </c>
      <c r="T8" s="5" t="s">
        <v>148</v>
      </c>
      <c r="U8" s="5">
        <v>2019</v>
      </c>
      <c r="V8" s="5" t="s">
        <v>161</v>
      </c>
      <c r="W8" s="5" t="s">
        <v>162</v>
      </c>
      <c r="X8" s="5" t="s">
        <v>152</v>
      </c>
      <c r="Y8" s="5" t="s">
        <v>152</v>
      </c>
      <c r="Z8" s="5" t="s">
        <v>129</v>
      </c>
      <c r="AA8" s="5" t="s">
        <v>228</v>
      </c>
    </row>
    <row r="9" spans="1:27" ht="30" x14ac:dyDescent="0.25">
      <c r="B9" s="5" t="s">
        <v>29</v>
      </c>
      <c r="C9" s="5" t="s">
        <v>129</v>
      </c>
      <c r="D9" s="5" t="s">
        <v>136</v>
      </c>
      <c r="E9" s="5" t="s">
        <v>141</v>
      </c>
      <c r="F9" s="6" t="s">
        <v>518</v>
      </c>
      <c r="G9" s="5" t="s">
        <v>46</v>
      </c>
      <c r="H9" s="5" t="s">
        <v>151</v>
      </c>
      <c r="I9" s="5" t="s">
        <v>152</v>
      </c>
      <c r="J9" s="30" t="s">
        <v>153</v>
      </c>
      <c r="K9" s="30" t="s">
        <v>153</v>
      </c>
      <c r="L9" s="5" t="s">
        <v>129</v>
      </c>
      <c r="M9" s="11" t="s">
        <v>152</v>
      </c>
      <c r="N9" s="5" t="s">
        <v>129</v>
      </c>
      <c r="O9" s="5" t="s">
        <v>129</v>
      </c>
      <c r="P9" s="5" t="s">
        <v>154</v>
      </c>
      <c r="Q9" s="5" t="s">
        <v>129</v>
      </c>
      <c r="R9" s="5" t="s">
        <v>152</v>
      </c>
      <c r="S9" s="5" t="s">
        <v>38</v>
      </c>
      <c r="T9" s="5" t="s">
        <v>151</v>
      </c>
      <c r="U9" s="5">
        <v>2019</v>
      </c>
      <c r="V9" s="5" t="s">
        <v>152</v>
      </c>
      <c r="W9" s="5" t="s">
        <v>162</v>
      </c>
      <c r="X9" s="5" t="s">
        <v>152</v>
      </c>
      <c r="Y9" s="5" t="s">
        <v>152</v>
      </c>
      <c r="Z9" s="5" t="s">
        <v>129</v>
      </c>
      <c r="AA9" s="5" t="s">
        <v>163</v>
      </c>
    </row>
    <row r="10" spans="1:27" ht="75" x14ac:dyDescent="0.25">
      <c r="B10" s="6" t="s">
        <v>165</v>
      </c>
      <c r="C10" s="5" t="s">
        <v>129</v>
      </c>
      <c r="D10" s="5" t="s">
        <v>166</v>
      </c>
      <c r="E10" s="5" t="s">
        <v>167</v>
      </c>
      <c r="F10" s="5" t="s">
        <v>168</v>
      </c>
      <c r="G10" s="5" t="s">
        <v>59</v>
      </c>
      <c r="H10" s="13" t="s">
        <v>149</v>
      </c>
      <c r="I10" s="13">
        <v>2021</v>
      </c>
      <c r="J10" s="6" t="s">
        <v>153</v>
      </c>
      <c r="K10" s="6" t="s">
        <v>153</v>
      </c>
      <c r="L10" s="6" t="s">
        <v>129</v>
      </c>
      <c r="M10" s="6" t="s">
        <v>129</v>
      </c>
      <c r="N10" s="14">
        <v>3654784</v>
      </c>
      <c r="O10" s="15" t="s">
        <v>129</v>
      </c>
      <c r="P10" s="5" t="s">
        <v>169</v>
      </c>
      <c r="Q10" s="5" t="s">
        <v>170</v>
      </c>
      <c r="R10" s="6" t="s">
        <v>129</v>
      </c>
      <c r="S10" s="6" t="s">
        <v>33</v>
      </c>
      <c r="T10" s="13" t="s">
        <v>149</v>
      </c>
      <c r="U10" s="13">
        <v>2019</v>
      </c>
      <c r="V10" s="5" t="s">
        <v>152</v>
      </c>
      <c r="W10" s="5" t="s">
        <v>171</v>
      </c>
      <c r="X10" s="13" t="s">
        <v>129</v>
      </c>
      <c r="Y10" s="13" t="s">
        <v>129</v>
      </c>
      <c r="Z10" s="13">
        <v>2008</v>
      </c>
      <c r="AA10" s="5" t="s">
        <v>172</v>
      </c>
    </row>
    <row r="11" spans="1:27" ht="90" x14ac:dyDescent="0.25">
      <c r="B11" s="16" t="s">
        <v>165</v>
      </c>
      <c r="C11" s="5" t="s">
        <v>173</v>
      </c>
      <c r="D11" s="5" t="s">
        <v>174</v>
      </c>
      <c r="E11" s="5" t="s">
        <v>175</v>
      </c>
      <c r="F11" s="5" t="s">
        <v>176</v>
      </c>
      <c r="G11" s="5" t="s">
        <v>63</v>
      </c>
      <c r="H11" s="13" t="s">
        <v>148</v>
      </c>
      <c r="I11" s="13">
        <v>2015</v>
      </c>
      <c r="J11" s="17">
        <v>17.646548213097265</v>
      </c>
      <c r="K11" s="17">
        <v>2.0800697258259451</v>
      </c>
      <c r="L11" s="6" t="s">
        <v>129</v>
      </c>
      <c r="M11" s="6">
        <v>12</v>
      </c>
      <c r="N11" s="14">
        <v>328552</v>
      </c>
      <c r="O11" s="15" t="s">
        <v>129</v>
      </c>
      <c r="P11" s="5" t="s">
        <v>177</v>
      </c>
      <c r="Q11" s="5" t="s">
        <v>178</v>
      </c>
      <c r="R11" s="6" t="s">
        <v>129</v>
      </c>
      <c r="S11" s="6" t="s">
        <v>33</v>
      </c>
      <c r="T11" s="13" t="s">
        <v>148</v>
      </c>
      <c r="U11" s="13">
        <v>2019</v>
      </c>
      <c r="V11" s="5" t="s">
        <v>179</v>
      </c>
      <c r="W11" s="5" t="s">
        <v>171</v>
      </c>
      <c r="X11" s="13" t="s">
        <v>129</v>
      </c>
      <c r="Y11" s="13" t="s">
        <v>129</v>
      </c>
      <c r="Z11" s="13">
        <v>2015</v>
      </c>
      <c r="AA11" s="5" t="s">
        <v>180</v>
      </c>
    </row>
    <row r="12" spans="1:27" ht="165" x14ac:dyDescent="0.25">
      <c r="B12" s="16" t="s">
        <v>165</v>
      </c>
      <c r="C12" s="5" t="s">
        <v>129</v>
      </c>
      <c r="D12" s="5" t="s">
        <v>181</v>
      </c>
      <c r="E12" s="5" t="s">
        <v>182</v>
      </c>
      <c r="F12" s="5" t="s">
        <v>488</v>
      </c>
      <c r="G12" s="5" t="s">
        <v>61</v>
      </c>
      <c r="H12" s="13" t="s">
        <v>148</v>
      </c>
      <c r="I12" s="13" t="s">
        <v>152</v>
      </c>
      <c r="J12" s="17">
        <v>2742.2214019496478</v>
      </c>
      <c r="K12" s="17">
        <v>281.66310900185641</v>
      </c>
      <c r="L12" s="6" t="s">
        <v>152</v>
      </c>
      <c r="M12" s="6" t="s">
        <v>152</v>
      </c>
      <c r="N12" s="14" t="s">
        <v>129</v>
      </c>
      <c r="O12" s="15" t="s">
        <v>129</v>
      </c>
      <c r="P12" s="5" t="s">
        <v>183</v>
      </c>
      <c r="Q12" s="5" t="s">
        <v>129</v>
      </c>
      <c r="R12" s="6" t="s">
        <v>129</v>
      </c>
      <c r="S12" s="6" t="s">
        <v>38</v>
      </c>
      <c r="T12" s="13" t="s">
        <v>151</v>
      </c>
      <c r="U12" s="13">
        <v>2019</v>
      </c>
      <c r="V12" s="5" t="s">
        <v>152</v>
      </c>
      <c r="W12" s="5" t="s">
        <v>171</v>
      </c>
      <c r="X12" s="13" t="s">
        <v>129</v>
      </c>
      <c r="Y12" s="13" t="s">
        <v>129</v>
      </c>
      <c r="Z12" s="13">
        <v>2008</v>
      </c>
      <c r="AA12" s="5" t="s">
        <v>184</v>
      </c>
    </row>
    <row r="13" spans="1:27" ht="45" x14ac:dyDescent="0.25">
      <c r="B13" s="16" t="s">
        <v>165</v>
      </c>
      <c r="C13" s="5" t="s">
        <v>129</v>
      </c>
      <c r="D13" s="5" t="s">
        <v>185</v>
      </c>
      <c r="E13" s="5" t="s">
        <v>186</v>
      </c>
      <c r="F13" s="5" t="s">
        <v>187</v>
      </c>
      <c r="G13" s="5" t="s">
        <v>88</v>
      </c>
      <c r="H13" s="13" t="s">
        <v>148</v>
      </c>
      <c r="I13" s="13">
        <v>2012</v>
      </c>
      <c r="J13" s="16">
        <v>74.099999999999994</v>
      </c>
      <c r="K13" s="16">
        <v>18.600000000000001</v>
      </c>
      <c r="L13" s="6" t="s">
        <v>129</v>
      </c>
      <c r="M13" s="6" t="s">
        <v>129</v>
      </c>
      <c r="N13" s="14">
        <v>70500</v>
      </c>
      <c r="O13" s="15" t="s">
        <v>129</v>
      </c>
      <c r="P13" s="5" t="s">
        <v>183</v>
      </c>
      <c r="Q13" s="18">
        <v>70500</v>
      </c>
      <c r="R13" s="6" t="s">
        <v>129</v>
      </c>
      <c r="S13" s="6" t="s">
        <v>33</v>
      </c>
      <c r="T13" s="13" t="s">
        <v>148</v>
      </c>
      <c r="U13" s="13">
        <v>2019</v>
      </c>
      <c r="V13" s="5" t="s">
        <v>229</v>
      </c>
      <c r="W13" s="5" t="s">
        <v>171</v>
      </c>
      <c r="X13" s="13" t="s">
        <v>129</v>
      </c>
      <c r="Y13" s="13" t="s">
        <v>129</v>
      </c>
      <c r="Z13" s="13">
        <v>2012</v>
      </c>
      <c r="AA13" s="5" t="s">
        <v>188</v>
      </c>
    </row>
    <row r="14" spans="1:27" ht="30" x14ac:dyDescent="0.25">
      <c r="B14" s="16" t="s">
        <v>165</v>
      </c>
      <c r="C14" s="5" t="s">
        <v>129</v>
      </c>
      <c r="D14" s="5" t="s">
        <v>189</v>
      </c>
      <c r="E14" s="5" t="s">
        <v>111</v>
      </c>
      <c r="F14" s="5" t="s">
        <v>190</v>
      </c>
      <c r="G14" s="5" t="s">
        <v>111</v>
      </c>
      <c r="H14" s="13" t="s">
        <v>148</v>
      </c>
      <c r="I14" s="13" t="s">
        <v>152</v>
      </c>
      <c r="J14" s="16">
        <v>142</v>
      </c>
      <c r="K14" s="16">
        <v>91</v>
      </c>
      <c r="L14" s="6" t="s">
        <v>152</v>
      </c>
      <c r="M14" s="6" t="s">
        <v>152</v>
      </c>
      <c r="N14" s="14" t="s">
        <v>129</v>
      </c>
      <c r="O14" s="14">
        <v>49586</v>
      </c>
      <c r="P14" s="5" t="s">
        <v>183</v>
      </c>
      <c r="Q14" s="18">
        <v>49586</v>
      </c>
      <c r="R14" s="6" t="s">
        <v>129</v>
      </c>
      <c r="S14" s="6" t="s">
        <v>38</v>
      </c>
      <c r="T14" s="13" t="s">
        <v>148</v>
      </c>
      <c r="U14" s="13">
        <v>2019</v>
      </c>
      <c r="V14" s="5" t="s">
        <v>230</v>
      </c>
      <c r="W14" s="5" t="s">
        <v>171</v>
      </c>
      <c r="X14" s="13" t="s">
        <v>129</v>
      </c>
      <c r="Y14" s="13" t="s">
        <v>129</v>
      </c>
      <c r="Z14" s="13">
        <v>2008</v>
      </c>
      <c r="AA14" s="5" t="s">
        <v>191</v>
      </c>
    </row>
    <row r="15" spans="1:27" ht="75" x14ac:dyDescent="0.25">
      <c r="B15" s="16" t="s">
        <v>165</v>
      </c>
      <c r="C15" s="5" t="s">
        <v>129</v>
      </c>
      <c r="D15" s="5" t="s">
        <v>192</v>
      </c>
      <c r="E15" s="5" t="s">
        <v>193</v>
      </c>
      <c r="F15" s="5" t="s">
        <v>194</v>
      </c>
      <c r="G15" s="5" t="s">
        <v>47</v>
      </c>
      <c r="H15" s="13" t="s">
        <v>148</v>
      </c>
      <c r="I15" s="13">
        <v>2011</v>
      </c>
      <c r="J15" s="74">
        <v>36.197316572419489</v>
      </c>
      <c r="K15" s="74">
        <v>2.5816196155606703</v>
      </c>
      <c r="L15" s="6" t="s">
        <v>129</v>
      </c>
      <c r="M15" s="6">
        <v>20</v>
      </c>
      <c r="N15" s="14">
        <v>569518</v>
      </c>
      <c r="O15" s="15" t="s">
        <v>129</v>
      </c>
      <c r="P15" s="5" t="s">
        <v>183</v>
      </c>
      <c r="Q15" s="18">
        <v>569518</v>
      </c>
      <c r="R15" s="6" t="s">
        <v>129</v>
      </c>
      <c r="S15" s="6" t="s">
        <v>33</v>
      </c>
      <c r="T15" s="13" t="s">
        <v>148</v>
      </c>
      <c r="U15" s="13">
        <v>2019</v>
      </c>
      <c r="V15" s="5" t="s">
        <v>231</v>
      </c>
      <c r="W15" s="5" t="s">
        <v>171</v>
      </c>
      <c r="X15" s="13" t="s">
        <v>129</v>
      </c>
      <c r="Y15" s="13" t="s">
        <v>129</v>
      </c>
      <c r="Z15" s="13">
        <v>2009</v>
      </c>
      <c r="AA15" s="5" t="s">
        <v>195</v>
      </c>
    </row>
    <row r="16" spans="1:27" ht="75" x14ac:dyDescent="0.25">
      <c r="B16" s="20" t="s">
        <v>165</v>
      </c>
      <c r="C16" s="5" t="s">
        <v>129</v>
      </c>
      <c r="D16" s="5" t="s">
        <v>196</v>
      </c>
      <c r="E16" s="5" t="s">
        <v>197</v>
      </c>
      <c r="F16" s="5" t="s">
        <v>198</v>
      </c>
      <c r="G16" s="6" t="s">
        <v>92</v>
      </c>
      <c r="H16" s="13" t="s">
        <v>148</v>
      </c>
      <c r="I16" s="13">
        <v>2018</v>
      </c>
      <c r="J16" s="75">
        <v>14.22302387278736</v>
      </c>
      <c r="K16" s="75">
        <v>0.65148218068358033</v>
      </c>
      <c r="L16" s="6" t="s">
        <v>129</v>
      </c>
      <c r="M16" s="6">
        <v>13</v>
      </c>
      <c r="N16" s="14">
        <v>329400</v>
      </c>
      <c r="O16" s="15" t="s">
        <v>129</v>
      </c>
      <c r="P16" s="5" t="s">
        <v>183</v>
      </c>
      <c r="Q16" s="18">
        <v>329400</v>
      </c>
      <c r="R16" s="6" t="s">
        <v>129</v>
      </c>
      <c r="S16" s="6" t="s">
        <v>33</v>
      </c>
      <c r="T16" s="13" t="s">
        <v>151</v>
      </c>
      <c r="U16" s="13">
        <v>2019</v>
      </c>
      <c r="V16" s="5" t="s">
        <v>232</v>
      </c>
      <c r="W16" s="5" t="s">
        <v>171</v>
      </c>
      <c r="X16" s="13" t="s">
        <v>129</v>
      </c>
      <c r="Y16" s="13" t="s">
        <v>129</v>
      </c>
      <c r="Z16" s="13">
        <v>2016</v>
      </c>
      <c r="AA16" s="5" t="s">
        <v>199</v>
      </c>
    </row>
    <row r="17" spans="2:27" ht="75" x14ac:dyDescent="0.25">
      <c r="B17" s="20" t="s">
        <v>165</v>
      </c>
      <c r="C17" s="5" t="s">
        <v>129</v>
      </c>
      <c r="D17" s="5" t="s">
        <v>200</v>
      </c>
      <c r="E17" s="5" t="s">
        <v>201</v>
      </c>
      <c r="F17" s="5" t="s">
        <v>202</v>
      </c>
      <c r="G17" s="5" t="s">
        <v>88</v>
      </c>
      <c r="H17" s="13" t="s">
        <v>148</v>
      </c>
      <c r="I17" s="13">
        <v>2017</v>
      </c>
      <c r="J17" s="21">
        <v>165</v>
      </c>
      <c r="K17" s="21">
        <v>67</v>
      </c>
      <c r="L17" s="6" t="s">
        <v>129</v>
      </c>
      <c r="M17" s="6" t="s">
        <v>129</v>
      </c>
      <c r="N17" s="14">
        <v>10620</v>
      </c>
      <c r="O17" s="15" t="s">
        <v>129</v>
      </c>
      <c r="P17" s="5" t="s">
        <v>183</v>
      </c>
      <c r="Q17" s="18">
        <v>10620</v>
      </c>
      <c r="R17" s="6" t="s">
        <v>129</v>
      </c>
      <c r="S17" s="6" t="s">
        <v>33</v>
      </c>
      <c r="T17" s="13" t="s">
        <v>148</v>
      </c>
      <c r="U17" s="13">
        <v>2019</v>
      </c>
      <c r="V17" s="5" t="s">
        <v>233</v>
      </c>
      <c r="W17" s="5" t="s">
        <v>171</v>
      </c>
      <c r="X17" s="13" t="s">
        <v>129</v>
      </c>
      <c r="Y17" s="13" t="s">
        <v>129</v>
      </c>
      <c r="Z17" s="13">
        <v>2017</v>
      </c>
      <c r="AA17" s="5" t="s">
        <v>203</v>
      </c>
    </row>
    <row r="18" spans="2:27" ht="90" x14ac:dyDescent="0.25">
      <c r="B18" s="22" t="s">
        <v>165</v>
      </c>
      <c r="C18" s="5" t="s">
        <v>129</v>
      </c>
      <c r="D18" s="5" t="s">
        <v>204</v>
      </c>
      <c r="E18" s="5" t="s">
        <v>205</v>
      </c>
      <c r="F18" s="5" t="s">
        <v>206</v>
      </c>
      <c r="G18" s="5" t="s">
        <v>109</v>
      </c>
      <c r="H18" s="13" t="s">
        <v>151</v>
      </c>
      <c r="I18" s="13" t="s">
        <v>152</v>
      </c>
      <c r="J18" s="6" t="s">
        <v>152</v>
      </c>
      <c r="K18" s="6" t="s">
        <v>152</v>
      </c>
      <c r="L18" s="6" t="s">
        <v>129</v>
      </c>
      <c r="M18" s="6" t="s">
        <v>152</v>
      </c>
      <c r="N18" s="14">
        <v>998229</v>
      </c>
      <c r="O18" s="15" t="s">
        <v>129</v>
      </c>
      <c r="P18" s="5" t="s">
        <v>183</v>
      </c>
      <c r="Q18" s="18">
        <v>998229</v>
      </c>
      <c r="R18" s="6" t="s">
        <v>129</v>
      </c>
      <c r="S18" s="6" t="s">
        <v>38</v>
      </c>
      <c r="T18" s="13" t="s">
        <v>151</v>
      </c>
      <c r="U18" s="13">
        <v>2019</v>
      </c>
      <c r="V18" s="5" t="s">
        <v>129</v>
      </c>
      <c r="W18" s="5" t="s">
        <v>171</v>
      </c>
      <c r="X18" s="13" t="s">
        <v>129</v>
      </c>
      <c r="Y18" s="13" t="s">
        <v>129</v>
      </c>
      <c r="Z18" s="13">
        <v>2008</v>
      </c>
      <c r="AA18" s="5" t="s">
        <v>503</v>
      </c>
    </row>
    <row r="19" spans="2:27" ht="45" x14ac:dyDescent="0.25">
      <c r="B19" s="20" t="s">
        <v>165</v>
      </c>
      <c r="C19" s="5" t="s">
        <v>129</v>
      </c>
      <c r="D19" s="5" t="s">
        <v>497</v>
      </c>
      <c r="E19" s="5" t="s">
        <v>498</v>
      </c>
      <c r="F19" s="5" t="s">
        <v>499</v>
      </c>
      <c r="G19" s="5" t="s">
        <v>63</v>
      </c>
      <c r="H19" s="13" t="s">
        <v>148</v>
      </c>
      <c r="I19" s="57">
        <v>2017</v>
      </c>
      <c r="J19" s="76">
        <v>5.5188709243888194</v>
      </c>
      <c r="K19" s="76">
        <v>0.55014413416138774</v>
      </c>
      <c r="L19" s="6" t="s">
        <v>129</v>
      </c>
      <c r="M19" s="6"/>
      <c r="N19" s="14" t="s">
        <v>129</v>
      </c>
      <c r="O19" s="15" t="s">
        <v>129</v>
      </c>
      <c r="P19" s="5" t="s">
        <v>183</v>
      </c>
      <c r="Q19" s="18" t="s">
        <v>129</v>
      </c>
      <c r="R19" s="6" t="s">
        <v>152</v>
      </c>
      <c r="S19" s="6" t="s">
        <v>33</v>
      </c>
      <c r="T19" s="13" t="s">
        <v>148</v>
      </c>
      <c r="U19" s="13">
        <v>2019</v>
      </c>
      <c r="V19" s="5" t="s">
        <v>156</v>
      </c>
      <c r="W19" s="5" t="s">
        <v>171</v>
      </c>
      <c r="X19" s="13" t="s">
        <v>129</v>
      </c>
      <c r="Y19" s="13" t="s">
        <v>129</v>
      </c>
      <c r="Z19" s="13" t="s">
        <v>129</v>
      </c>
      <c r="AA19" s="5"/>
    </row>
    <row r="20" spans="2:27" ht="45" x14ac:dyDescent="0.25">
      <c r="B20" s="20" t="s">
        <v>165</v>
      </c>
      <c r="C20" s="5" t="s">
        <v>129</v>
      </c>
      <c r="D20" s="5" t="s">
        <v>500</v>
      </c>
      <c r="E20" s="5" t="s">
        <v>501</v>
      </c>
      <c r="F20" s="5" t="s">
        <v>502</v>
      </c>
      <c r="G20" s="5" t="s">
        <v>92</v>
      </c>
      <c r="H20" s="13" t="s">
        <v>148</v>
      </c>
      <c r="I20" s="57">
        <v>2016</v>
      </c>
      <c r="J20" s="76">
        <v>1.8645888167554017</v>
      </c>
      <c r="K20" s="76">
        <v>0.13010544417335415</v>
      </c>
      <c r="L20" s="6" t="s">
        <v>129</v>
      </c>
      <c r="M20" s="6"/>
      <c r="N20" s="14" t="s">
        <v>129</v>
      </c>
      <c r="O20" s="15" t="s">
        <v>129</v>
      </c>
      <c r="P20" s="5" t="s">
        <v>183</v>
      </c>
      <c r="Q20" s="18" t="s">
        <v>129</v>
      </c>
      <c r="R20" s="6" t="s">
        <v>152</v>
      </c>
      <c r="S20" s="6" t="s">
        <v>33</v>
      </c>
      <c r="T20" s="13" t="s">
        <v>148</v>
      </c>
      <c r="U20" s="13">
        <v>2019</v>
      </c>
      <c r="V20" s="5" t="s">
        <v>157</v>
      </c>
      <c r="W20" s="5" t="s">
        <v>171</v>
      </c>
      <c r="X20" s="13" t="s">
        <v>129</v>
      </c>
      <c r="Y20" s="13" t="s">
        <v>129</v>
      </c>
      <c r="Z20" s="13" t="s">
        <v>129</v>
      </c>
      <c r="AA20" s="5"/>
    </row>
    <row r="21" spans="2:27" ht="75" x14ac:dyDescent="0.25">
      <c r="B21" s="23" t="s">
        <v>165</v>
      </c>
      <c r="C21" s="5" t="s">
        <v>129</v>
      </c>
      <c r="D21" s="5" t="s">
        <v>207</v>
      </c>
      <c r="E21" s="5" t="s">
        <v>208</v>
      </c>
      <c r="F21" s="5" t="s">
        <v>209</v>
      </c>
      <c r="G21" s="5" t="s">
        <v>109</v>
      </c>
      <c r="H21" s="13" t="s">
        <v>149</v>
      </c>
      <c r="I21" s="13">
        <v>2022</v>
      </c>
      <c r="J21" s="6" t="s">
        <v>153</v>
      </c>
      <c r="K21" s="6" t="s">
        <v>153</v>
      </c>
      <c r="L21" s="6" t="s">
        <v>129</v>
      </c>
      <c r="M21" s="6" t="s">
        <v>129</v>
      </c>
      <c r="N21" s="14">
        <v>2174461</v>
      </c>
      <c r="O21" s="15" t="s">
        <v>129</v>
      </c>
      <c r="P21" s="5" t="s">
        <v>183</v>
      </c>
      <c r="Q21" s="18">
        <v>2174461</v>
      </c>
      <c r="R21" s="6" t="s">
        <v>129</v>
      </c>
      <c r="S21" s="6" t="s">
        <v>33</v>
      </c>
      <c r="T21" s="13" t="s">
        <v>149</v>
      </c>
      <c r="U21" s="13">
        <v>2019</v>
      </c>
      <c r="V21" s="5" t="s">
        <v>129</v>
      </c>
      <c r="W21" s="5" t="s">
        <v>171</v>
      </c>
      <c r="X21" s="13" t="s">
        <v>129</v>
      </c>
      <c r="Y21" s="13" t="s">
        <v>129</v>
      </c>
      <c r="Z21" s="13">
        <v>2018</v>
      </c>
      <c r="AA21" s="5" t="s">
        <v>210</v>
      </c>
    </row>
    <row r="22" spans="2:27" ht="105" x14ac:dyDescent="0.25">
      <c r="B22" s="23" t="s">
        <v>165</v>
      </c>
      <c r="C22" s="5" t="s">
        <v>129</v>
      </c>
      <c r="D22" s="5" t="s">
        <v>211</v>
      </c>
      <c r="E22" s="5" t="s">
        <v>212</v>
      </c>
      <c r="F22" s="5" t="s">
        <v>213</v>
      </c>
      <c r="G22" s="5" t="s">
        <v>63</v>
      </c>
      <c r="H22" s="13" t="s">
        <v>149</v>
      </c>
      <c r="I22" s="13">
        <v>2021</v>
      </c>
      <c r="J22" s="6" t="s">
        <v>153</v>
      </c>
      <c r="K22" s="6" t="s">
        <v>153</v>
      </c>
      <c r="L22" s="6" t="s">
        <v>129</v>
      </c>
      <c r="M22" s="6" t="s">
        <v>129</v>
      </c>
      <c r="N22" s="14">
        <v>719782</v>
      </c>
      <c r="O22" s="15" t="s">
        <v>129</v>
      </c>
      <c r="P22" s="5" t="s">
        <v>183</v>
      </c>
      <c r="Q22" s="18">
        <v>719782</v>
      </c>
      <c r="R22" s="6" t="s">
        <v>129</v>
      </c>
      <c r="S22" s="6" t="s">
        <v>33</v>
      </c>
      <c r="T22" s="13" t="s">
        <v>149</v>
      </c>
      <c r="U22" s="13">
        <v>2019</v>
      </c>
      <c r="V22" s="5" t="s">
        <v>234</v>
      </c>
      <c r="W22" s="5" t="s">
        <v>171</v>
      </c>
      <c r="X22" s="13" t="s">
        <v>129</v>
      </c>
      <c r="Y22" s="13" t="s">
        <v>129</v>
      </c>
      <c r="Z22" s="13">
        <v>2020</v>
      </c>
      <c r="AA22" s="5" t="s">
        <v>214</v>
      </c>
    </row>
    <row r="23" spans="2:27" ht="165" x14ac:dyDescent="0.25">
      <c r="B23" s="24" t="s">
        <v>165</v>
      </c>
      <c r="C23" s="5" t="s">
        <v>129</v>
      </c>
      <c r="D23" s="5" t="s">
        <v>215</v>
      </c>
      <c r="E23" s="5" t="s">
        <v>216</v>
      </c>
      <c r="F23" s="5" t="s">
        <v>217</v>
      </c>
      <c r="G23" s="5" t="s">
        <v>109</v>
      </c>
      <c r="H23" s="13" t="s">
        <v>148</v>
      </c>
      <c r="I23" s="13" t="s">
        <v>152</v>
      </c>
      <c r="J23" s="6" t="s">
        <v>152</v>
      </c>
      <c r="K23" s="6" t="s">
        <v>152</v>
      </c>
      <c r="L23" s="6" t="s">
        <v>129</v>
      </c>
      <c r="M23" s="6" t="s">
        <v>129</v>
      </c>
      <c r="N23" s="14">
        <v>432368</v>
      </c>
      <c r="O23" s="15" t="s">
        <v>129</v>
      </c>
      <c r="P23" s="5" t="s">
        <v>183</v>
      </c>
      <c r="Q23" s="18">
        <v>432368</v>
      </c>
      <c r="R23" s="6" t="s">
        <v>129</v>
      </c>
      <c r="S23" s="6" t="s">
        <v>33</v>
      </c>
      <c r="T23" s="13" t="s">
        <v>151</v>
      </c>
      <c r="U23" s="13">
        <v>2019</v>
      </c>
      <c r="V23" s="5" t="s">
        <v>129</v>
      </c>
      <c r="W23" s="5" t="s">
        <v>171</v>
      </c>
      <c r="X23" s="13" t="s">
        <v>129</v>
      </c>
      <c r="Y23" s="13" t="s">
        <v>129</v>
      </c>
      <c r="Z23" s="13">
        <v>2013</v>
      </c>
      <c r="AA23" s="5" t="s">
        <v>489</v>
      </c>
    </row>
    <row r="24" spans="2:27" ht="60" x14ac:dyDescent="0.25">
      <c r="B24" s="24" t="s">
        <v>165</v>
      </c>
      <c r="C24" s="5" t="s">
        <v>129</v>
      </c>
      <c r="D24" s="5" t="s">
        <v>218</v>
      </c>
      <c r="E24" s="5" t="s">
        <v>219</v>
      </c>
      <c r="F24" s="5" t="s">
        <v>220</v>
      </c>
      <c r="G24" s="5" t="s">
        <v>63</v>
      </c>
      <c r="H24" s="13" t="s">
        <v>149</v>
      </c>
      <c r="I24" s="13">
        <v>2022</v>
      </c>
      <c r="J24" s="6" t="s">
        <v>153</v>
      </c>
      <c r="K24" s="6" t="s">
        <v>153</v>
      </c>
      <c r="L24" s="6" t="s">
        <v>129</v>
      </c>
      <c r="M24" s="6" t="s">
        <v>129</v>
      </c>
      <c r="N24" s="14">
        <v>463710</v>
      </c>
      <c r="O24" s="15" t="s">
        <v>129</v>
      </c>
      <c r="P24" s="5" t="s">
        <v>183</v>
      </c>
      <c r="Q24" s="18">
        <v>463710</v>
      </c>
      <c r="R24" s="6" t="s">
        <v>129</v>
      </c>
      <c r="S24" s="6" t="s">
        <v>33</v>
      </c>
      <c r="T24" s="13" t="s">
        <v>149</v>
      </c>
      <c r="U24" s="13">
        <v>2019</v>
      </c>
      <c r="V24" s="5" t="s">
        <v>129</v>
      </c>
      <c r="W24" s="5" t="s">
        <v>171</v>
      </c>
      <c r="X24" s="13" t="s">
        <v>129</v>
      </c>
      <c r="Y24" s="13" t="s">
        <v>129</v>
      </c>
      <c r="Z24" s="13">
        <v>2021</v>
      </c>
      <c r="AA24" s="5" t="s">
        <v>490</v>
      </c>
    </row>
    <row r="25" spans="2:27" ht="90" x14ac:dyDescent="0.25">
      <c r="B25" s="16" t="s">
        <v>165</v>
      </c>
      <c r="C25" s="5" t="s">
        <v>129</v>
      </c>
      <c r="D25" s="5" t="s">
        <v>221</v>
      </c>
      <c r="E25" s="25" t="s">
        <v>222</v>
      </c>
      <c r="F25" s="25" t="s">
        <v>223</v>
      </c>
      <c r="G25" s="5" t="s">
        <v>109</v>
      </c>
      <c r="H25" s="15" t="s">
        <v>148</v>
      </c>
      <c r="I25" s="13">
        <v>2016</v>
      </c>
      <c r="J25" s="39">
        <v>123.81196837212902</v>
      </c>
      <c r="K25" s="39">
        <v>220.51182688174796</v>
      </c>
      <c r="L25" s="6" t="s">
        <v>129</v>
      </c>
      <c r="M25" s="6" t="s">
        <v>129</v>
      </c>
      <c r="N25" s="15" t="s">
        <v>129</v>
      </c>
      <c r="O25" s="15" t="s">
        <v>129</v>
      </c>
      <c r="P25" s="26" t="s">
        <v>224</v>
      </c>
      <c r="Q25" s="27" t="s">
        <v>152</v>
      </c>
      <c r="R25" s="6" t="s">
        <v>129</v>
      </c>
      <c r="S25" s="6" t="s">
        <v>33</v>
      </c>
      <c r="T25" s="15" t="s">
        <v>148</v>
      </c>
      <c r="U25" s="13">
        <v>2019</v>
      </c>
      <c r="V25" s="5" t="s">
        <v>235</v>
      </c>
      <c r="W25" s="5" t="s">
        <v>171</v>
      </c>
      <c r="X25" s="13" t="s">
        <v>129</v>
      </c>
      <c r="Y25" s="13" t="s">
        <v>129</v>
      </c>
      <c r="Z25" s="32">
        <v>2017</v>
      </c>
      <c r="AA25" s="25" t="s">
        <v>225</v>
      </c>
    </row>
    <row r="26" spans="2:27" ht="75" x14ac:dyDescent="0.25">
      <c r="B26" s="6" t="s">
        <v>236</v>
      </c>
      <c r="C26" s="6" t="s">
        <v>152</v>
      </c>
      <c r="D26" s="6" t="s">
        <v>237</v>
      </c>
      <c r="E26" s="5" t="s">
        <v>238</v>
      </c>
      <c r="F26" s="5" t="s">
        <v>239</v>
      </c>
      <c r="G26" s="5" t="s">
        <v>70</v>
      </c>
      <c r="H26" s="6" t="s">
        <v>148</v>
      </c>
      <c r="I26" s="6">
        <v>2016</v>
      </c>
      <c r="J26" s="33">
        <v>151.35444572789666</v>
      </c>
      <c r="K26" s="33">
        <v>7.2776900893537508</v>
      </c>
      <c r="L26" s="34" t="s">
        <v>152</v>
      </c>
      <c r="M26" s="35">
        <v>178</v>
      </c>
      <c r="N26" s="14">
        <v>265000</v>
      </c>
      <c r="O26" s="14" t="s">
        <v>152</v>
      </c>
      <c r="P26" s="14" t="s">
        <v>129</v>
      </c>
      <c r="Q26" s="14" t="s">
        <v>129</v>
      </c>
      <c r="R26" s="14" t="s">
        <v>152</v>
      </c>
      <c r="S26" s="34" t="s">
        <v>33</v>
      </c>
      <c r="T26" s="6" t="s">
        <v>148</v>
      </c>
      <c r="U26" s="13">
        <v>2019</v>
      </c>
      <c r="V26" s="34" t="s">
        <v>240</v>
      </c>
      <c r="W26" s="34" t="s">
        <v>171</v>
      </c>
      <c r="X26" s="34" t="s">
        <v>152</v>
      </c>
      <c r="Y26" s="34" t="s">
        <v>152</v>
      </c>
      <c r="Z26" s="36">
        <v>2016</v>
      </c>
      <c r="AA26" s="34"/>
    </row>
    <row r="27" spans="2:27" ht="60" x14ac:dyDescent="0.25">
      <c r="B27" s="6" t="s">
        <v>236</v>
      </c>
      <c r="C27" s="6" t="s">
        <v>152</v>
      </c>
      <c r="D27" s="6" t="s">
        <v>241</v>
      </c>
      <c r="E27" s="25" t="s">
        <v>242</v>
      </c>
      <c r="F27" s="25" t="s">
        <v>243</v>
      </c>
      <c r="G27" s="25" t="s">
        <v>117</v>
      </c>
      <c r="H27" s="37" t="s">
        <v>151</v>
      </c>
      <c r="I27" s="6">
        <v>2019</v>
      </c>
      <c r="J27" s="33">
        <v>35.856966441344412</v>
      </c>
      <c r="K27" s="33">
        <v>1.1028228529875619</v>
      </c>
      <c r="L27" s="34" t="s">
        <v>152</v>
      </c>
      <c r="M27" s="35">
        <v>69</v>
      </c>
      <c r="N27" s="38">
        <v>150000</v>
      </c>
      <c r="O27" s="38" t="s">
        <v>152</v>
      </c>
      <c r="P27" s="25" t="s">
        <v>244</v>
      </c>
      <c r="Q27" s="25" t="s">
        <v>153</v>
      </c>
      <c r="R27" s="14" t="s">
        <v>152</v>
      </c>
      <c r="S27" s="34" t="s">
        <v>33</v>
      </c>
      <c r="T27" s="37" t="s">
        <v>151</v>
      </c>
      <c r="U27" s="13">
        <v>2019</v>
      </c>
      <c r="V27" s="34" t="s">
        <v>240</v>
      </c>
      <c r="W27" s="34" t="s">
        <v>171</v>
      </c>
      <c r="X27" s="34" t="s">
        <v>152</v>
      </c>
      <c r="Y27" s="34" t="s">
        <v>152</v>
      </c>
      <c r="Z27" s="34" t="s">
        <v>129</v>
      </c>
      <c r="AA27" s="34"/>
    </row>
    <row r="28" spans="2:27" ht="60" x14ac:dyDescent="0.25">
      <c r="B28" s="6" t="s">
        <v>236</v>
      </c>
      <c r="C28" s="6" t="s">
        <v>152</v>
      </c>
      <c r="D28" s="6" t="s">
        <v>245</v>
      </c>
      <c r="E28" s="5" t="s">
        <v>246</v>
      </c>
      <c r="F28" s="5" t="s">
        <v>247</v>
      </c>
      <c r="G28" s="5" t="s">
        <v>61</v>
      </c>
      <c r="H28" s="6" t="s">
        <v>148</v>
      </c>
      <c r="I28" s="6" t="s">
        <v>152</v>
      </c>
      <c r="J28" s="33" t="s">
        <v>152</v>
      </c>
      <c r="K28" s="33" t="s">
        <v>152</v>
      </c>
      <c r="L28" s="34" t="s">
        <v>152</v>
      </c>
      <c r="M28" s="35" t="s">
        <v>152</v>
      </c>
      <c r="N28" s="14" t="s">
        <v>152</v>
      </c>
      <c r="O28" s="14" t="s">
        <v>152</v>
      </c>
      <c r="P28" s="14" t="s">
        <v>152</v>
      </c>
      <c r="Q28" s="14" t="s">
        <v>152</v>
      </c>
      <c r="R28" s="14" t="s">
        <v>152</v>
      </c>
      <c r="S28" s="34" t="s">
        <v>38</v>
      </c>
      <c r="T28" s="6" t="s">
        <v>148</v>
      </c>
      <c r="U28" s="13">
        <v>2019</v>
      </c>
      <c r="V28" s="34" t="s">
        <v>152</v>
      </c>
      <c r="W28" s="34" t="s">
        <v>171</v>
      </c>
      <c r="X28" s="34" t="s">
        <v>152</v>
      </c>
      <c r="Y28" s="34" t="s">
        <v>152</v>
      </c>
      <c r="Z28" s="34" t="s">
        <v>129</v>
      </c>
      <c r="AA28" s="34"/>
    </row>
    <row r="29" spans="2:27" ht="75" x14ac:dyDescent="0.25">
      <c r="B29" s="5" t="s">
        <v>269</v>
      </c>
      <c r="C29" s="5" t="s">
        <v>173</v>
      </c>
      <c r="D29" s="5" t="s">
        <v>248</v>
      </c>
      <c r="E29" s="5" t="s">
        <v>249</v>
      </c>
      <c r="F29" s="5" t="s">
        <v>250</v>
      </c>
      <c r="G29" s="5" t="s">
        <v>76</v>
      </c>
      <c r="H29" s="5" t="s">
        <v>148</v>
      </c>
      <c r="I29" s="5">
        <v>2011</v>
      </c>
      <c r="J29" s="30">
        <v>1233.54</v>
      </c>
      <c r="K29" s="30">
        <v>207.042412931266</v>
      </c>
      <c r="L29" s="5" t="s">
        <v>152</v>
      </c>
      <c r="M29" s="5">
        <v>1229.8699999999999</v>
      </c>
      <c r="N29" s="5">
        <v>198811</v>
      </c>
      <c r="O29" s="5" t="s">
        <v>152</v>
      </c>
      <c r="P29" s="5" t="s">
        <v>251</v>
      </c>
      <c r="Q29" s="5" t="s">
        <v>252</v>
      </c>
      <c r="R29" s="5" t="s">
        <v>152</v>
      </c>
      <c r="S29" s="5" t="s">
        <v>33</v>
      </c>
      <c r="T29" s="5" t="s">
        <v>148</v>
      </c>
      <c r="U29" s="5">
        <v>2019</v>
      </c>
      <c r="V29" s="5" t="s">
        <v>253</v>
      </c>
      <c r="W29" s="5" t="s">
        <v>171</v>
      </c>
      <c r="X29" s="5" t="s">
        <v>152</v>
      </c>
      <c r="Y29" s="5" t="s">
        <v>152</v>
      </c>
      <c r="Z29" s="5">
        <v>2010</v>
      </c>
      <c r="AA29" s="5" t="s">
        <v>254</v>
      </c>
    </row>
    <row r="30" spans="2:27" ht="30" x14ac:dyDescent="0.25">
      <c r="B30" s="5" t="s">
        <v>269</v>
      </c>
      <c r="C30" s="5" t="s">
        <v>270</v>
      </c>
      <c r="D30" s="5" t="s">
        <v>255</v>
      </c>
      <c r="E30" s="5" t="s">
        <v>256</v>
      </c>
      <c r="F30" s="5" t="s">
        <v>257</v>
      </c>
      <c r="G30" s="5" t="s">
        <v>76</v>
      </c>
      <c r="H30" s="5" t="s">
        <v>148</v>
      </c>
      <c r="I30" s="5">
        <v>2009</v>
      </c>
      <c r="J30" s="30">
        <v>2127.8404532454151</v>
      </c>
      <c r="K30" s="30">
        <v>201.76290548015888</v>
      </c>
      <c r="L30" s="5" t="s">
        <v>152</v>
      </c>
      <c r="M30" s="5">
        <v>2943.19</v>
      </c>
      <c r="N30" s="5">
        <v>74497</v>
      </c>
      <c r="O30" s="5" t="s">
        <v>152</v>
      </c>
      <c r="P30" s="5" t="s">
        <v>258</v>
      </c>
      <c r="Q30" s="5" t="s">
        <v>129</v>
      </c>
      <c r="R30" s="5" t="s">
        <v>152</v>
      </c>
      <c r="S30" s="5" t="s">
        <v>33</v>
      </c>
      <c r="T30" s="5" t="s">
        <v>148</v>
      </c>
      <c r="U30" s="5">
        <v>2019</v>
      </c>
      <c r="V30" s="5" t="s">
        <v>253</v>
      </c>
      <c r="W30" s="5" t="s">
        <v>171</v>
      </c>
      <c r="X30" s="5" t="s">
        <v>152</v>
      </c>
      <c r="Y30" s="5" t="s">
        <v>152</v>
      </c>
      <c r="Z30" s="5">
        <v>2009</v>
      </c>
      <c r="AA30" s="5" t="s">
        <v>152</v>
      </c>
    </row>
    <row r="31" spans="2:27" ht="60" x14ac:dyDescent="0.25">
      <c r="B31" s="5" t="s">
        <v>269</v>
      </c>
      <c r="C31" s="5" t="s">
        <v>152</v>
      </c>
      <c r="D31" s="5" t="s">
        <v>259</v>
      </c>
      <c r="E31" s="5" t="s">
        <v>260</v>
      </c>
      <c r="F31" s="5" t="s">
        <v>261</v>
      </c>
      <c r="G31" s="5" t="s">
        <v>61</v>
      </c>
      <c r="H31" s="5" t="s">
        <v>148</v>
      </c>
      <c r="I31" s="5" t="s">
        <v>152</v>
      </c>
      <c r="J31" s="30">
        <v>2786</v>
      </c>
      <c r="K31" s="30">
        <v>372</v>
      </c>
      <c r="L31" s="5" t="s">
        <v>152</v>
      </c>
      <c r="M31" s="5" t="s">
        <v>152</v>
      </c>
      <c r="N31" s="5" t="s">
        <v>129</v>
      </c>
      <c r="O31" s="5" t="s">
        <v>129</v>
      </c>
      <c r="P31" s="5" t="s">
        <v>262</v>
      </c>
      <c r="Q31" s="5">
        <v>60000</v>
      </c>
      <c r="R31" s="5" t="s">
        <v>152</v>
      </c>
      <c r="S31" s="5" t="s">
        <v>38</v>
      </c>
      <c r="T31" s="5" t="s">
        <v>148</v>
      </c>
      <c r="U31" s="5">
        <v>2019</v>
      </c>
      <c r="V31" s="5" t="s">
        <v>263</v>
      </c>
      <c r="W31" s="5" t="s">
        <v>171</v>
      </c>
      <c r="X31" s="5" t="s">
        <v>152</v>
      </c>
      <c r="Y31" s="5" t="s">
        <v>152</v>
      </c>
      <c r="Z31" s="5" t="s">
        <v>152</v>
      </c>
      <c r="AA31" s="5" t="s">
        <v>152</v>
      </c>
    </row>
    <row r="32" spans="2:27" ht="60" x14ac:dyDescent="0.25">
      <c r="B32" s="5" t="s">
        <v>269</v>
      </c>
      <c r="C32" s="5" t="s">
        <v>226</v>
      </c>
      <c r="D32" s="5" t="s">
        <v>264</v>
      </c>
      <c r="E32" s="5" t="s">
        <v>265</v>
      </c>
      <c r="F32" s="5" t="s">
        <v>266</v>
      </c>
      <c r="G32" s="5" t="s">
        <v>50</v>
      </c>
      <c r="H32" s="5" t="s">
        <v>149</v>
      </c>
      <c r="I32" s="5" t="s">
        <v>153</v>
      </c>
      <c r="J32" s="30" t="s">
        <v>153</v>
      </c>
      <c r="K32" s="30" t="s">
        <v>153</v>
      </c>
      <c r="L32" s="5" t="s">
        <v>152</v>
      </c>
      <c r="M32" s="5">
        <v>1786</v>
      </c>
      <c r="N32" s="5">
        <v>975000</v>
      </c>
      <c r="O32" s="5" t="s">
        <v>129</v>
      </c>
      <c r="P32" s="5" t="s">
        <v>267</v>
      </c>
      <c r="Q32" s="5" t="s">
        <v>268</v>
      </c>
      <c r="R32" s="5" t="s">
        <v>152</v>
      </c>
      <c r="S32" s="5" t="s">
        <v>33</v>
      </c>
      <c r="T32" s="5" t="s">
        <v>149</v>
      </c>
      <c r="U32" s="5">
        <v>2019</v>
      </c>
      <c r="V32" s="5" t="s">
        <v>129</v>
      </c>
      <c r="W32" s="5" t="s">
        <v>171</v>
      </c>
      <c r="X32" s="5" t="s">
        <v>129</v>
      </c>
      <c r="Y32" s="5" t="s">
        <v>129</v>
      </c>
      <c r="Z32" s="5">
        <v>2019</v>
      </c>
      <c r="AA32" s="5"/>
    </row>
    <row r="33" spans="2:27" ht="60" x14ac:dyDescent="0.25">
      <c r="B33" s="5" t="s">
        <v>271</v>
      </c>
      <c r="C33" s="5" t="s">
        <v>173</v>
      </c>
      <c r="D33" s="5" t="s">
        <v>272</v>
      </c>
      <c r="E33" s="5" t="s">
        <v>273</v>
      </c>
      <c r="F33" s="5" t="s">
        <v>274</v>
      </c>
      <c r="G33" s="5" t="s">
        <v>52</v>
      </c>
      <c r="H33" s="5" t="s">
        <v>148</v>
      </c>
      <c r="I33" s="5">
        <v>2008</v>
      </c>
      <c r="J33" s="5" t="s">
        <v>152</v>
      </c>
      <c r="K33" s="5" t="s">
        <v>152</v>
      </c>
      <c r="L33" s="5" t="s">
        <v>152</v>
      </c>
      <c r="M33" s="5" t="s">
        <v>152</v>
      </c>
      <c r="N33" s="14">
        <v>75000</v>
      </c>
      <c r="O33" s="14" t="s">
        <v>152</v>
      </c>
      <c r="P33" s="5" t="s">
        <v>275</v>
      </c>
      <c r="Q33" s="5" t="s">
        <v>276</v>
      </c>
      <c r="R33" s="5" t="s">
        <v>152</v>
      </c>
      <c r="S33" s="5" t="s">
        <v>33</v>
      </c>
      <c r="T33" s="5" t="s">
        <v>148</v>
      </c>
      <c r="U33" s="5">
        <v>2019</v>
      </c>
      <c r="V33" s="5" t="s">
        <v>129</v>
      </c>
      <c r="W33" s="5" t="s">
        <v>171</v>
      </c>
      <c r="X33" s="5" t="s">
        <v>129</v>
      </c>
      <c r="Y33" s="5" t="s">
        <v>129</v>
      </c>
      <c r="Z33" s="5">
        <v>2008</v>
      </c>
      <c r="AA33" s="5" t="s">
        <v>277</v>
      </c>
    </row>
    <row r="34" spans="2:27" ht="75" x14ac:dyDescent="0.25">
      <c r="B34" s="5" t="s">
        <v>271</v>
      </c>
      <c r="C34" s="5" t="s">
        <v>173</v>
      </c>
      <c r="D34" s="5" t="s">
        <v>278</v>
      </c>
      <c r="E34" s="5" t="s">
        <v>279</v>
      </c>
      <c r="F34" s="5" t="s">
        <v>280</v>
      </c>
      <c r="G34" s="5" t="s">
        <v>94</v>
      </c>
      <c r="H34" s="13" t="s">
        <v>148</v>
      </c>
      <c r="I34" s="13">
        <v>2008</v>
      </c>
      <c r="J34" s="39">
        <v>359</v>
      </c>
      <c r="K34" s="5" t="s">
        <v>152</v>
      </c>
      <c r="L34" s="5" t="s">
        <v>152</v>
      </c>
      <c r="M34" s="5" t="s">
        <v>152</v>
      </c>
      <c r="N34" s="14">
        <v>400000</v>
      </c>
      <c r="O34" s="5" t="s">
        <v>129</v>
      </c>
      <c r="P34" s="5" t="s">
        <v>275</v>
      </c>
      <c r="Q34" s="5" t="s">
        <v>281</v>
      </c>
      <c r="R34" s="5" t="s">
        <v>152</v>
      </c>
      <c r="S34" s="5" t="s">
        <v>33</v>
      </c>
      <c r="T34" s="13" t="s">
        <v>148</v>
      </c>
      <c r="U34" s="5">
        <v>2019</v>
      </c>
      <c r="V34" s="5" t="s">
        <v>282</v>
      </c>
      <c r="W34" s="5" t="s">
        <v>171</v>
      </c>
      <c r="X34" s="5" t="s">
        <v>129</v>
      </c>
      <c r="Y34" s="5" t="s">
        <v>129</v>
      </c>
      <c r="Z34" s="13">
        <v>2008</v>
      </c>
      <c r="AA34" s="5" t="s">
        <v>152</v>
      </c>
    </row>
    <row r="35" spans="2:27" ht="75" x14ac:dyDescent="0.25">
      <c r="B35" s="5" t="s">
        <v>271</v>
      </c>
      <c r="C35" s="5" t="s">
        <v>173</v>
      </c>
      <c r="D35" s="5" t="s">
        <v>283</v>
      </c>
      <c r="E35" s="5" t="s">
        <v>284</v>
      </c>
      <c r="F35" s="5" t="s">
        <v>285</v>
      </c>
      <c r="G35" s="5" t="s">
        <v>94</v>
      </c>
      <c r="H35" s="13" t="s">
        <v>148</v>
      </c>
      <c r="I35" s="13">
        <v>2009</v>
      </c>
      <c r="J35" s="39">
        <v>390</v>
      </c>
      <c r="K35" s="5" t="s">
        <v>152</v>
      </c>
      <c r="L35" s="5" t="s">
        <v>152</v>
      </c>
      <c r="M35" s="5" t="s">
        <v>152</v>
      </c>
      <c r="N35" s="14">
        <v>447000</v>
      </c>
      <c r="O35" s="5" t="s">
        <v>129</v>
      </c>
      <c r="P35" s="5" t="s">
        <v>275</v>
      </c>
      <c r="Q35" s="5" t="s">
        <v>286</v>
      </c>
      <c r="R35" s="5" t="s">
        <v>152</v>
      </c>
      <c r="S35" s="5" t="s">
        <v>33</v>
      </c>
      <c r="T35" s="13" t="s">
        <v>148</v>
      </c>
      <c r="U35" s="5">
        <v>2019</v>
      </c>
      <c r="V35" s="5" t="s">
        <v>287</v>
      </c>
      <c r="W35" s="5" t="s">
        <v>171</v>
      </c>
      <c r="X35" s="5" t="s">
        <v>129</v>
      </c>
      <c r="Y35" s="5" t="s">
        <v>129</v>
      </c>
      <c r="Z35" s="13">
        <v>2009</v>
      </c>
      <c r="AA35" s="5" t="s">
        <v>152</v>
      </c>
    </row>
    <row r="36" spans="2:27" ht="75" x14ac:dyDescent="0.25">
      <c r="B36" s="5" t="s">
        <v>271</v>
      </c>
      <c r="C36" s="5" t="s">
        <v>129</v>
      </c>
      <c r="D36" s="5" t="s">
        <v>288</v>
      </c>
      <c r="E36" s="5" t="s">
        <v>289</v>
      </c>
      <c r="F36" s="5" t="s">
        <v>290</v>
      </c>
      <c r="G36" s="5" t="s">
        <v>94</v>
      </c>
      <c r="H36" s="13" t="s">
        <v>148</v>
      </c>
      <c r="I36" s="13">
        <v>2010</v>
      </c>
      <c r="J36" s="39">
        <v>329</v>
      </c>
      <c r="K36" s="5" t="s">
        <v>152</v>
      </c>
      <c r="L36" s="5" t="s">
        <v>152</v>
      </c>
      <c r="M36" s="5" t="s">
        <v>152</v>
      </c>
      <c r="N36" s="5" t="s">
        <v>129</v>
      </c>
      <c r="O36" s="5" t="s">
        <v>129</v>
      </c>
      <c r="P36" s="5" t="s">
        <v>129</v>
      </c>
      <c r="Q36" s="5" t="s">
        <v>129</v>
      </c>
      <c r="R36" s="5" t="s">
        <v>152</v>
      </c>
      <c r="S36" s="5" t="s">
        <v>33</v>
      </c>
      <c r="T36" s="13" t="s">
        <v>148</v>
      </c>
      <c r="U36" s="5">
        <v>2019</v>
      </c>
      <c r="V36" s="5" t="s">
        <v>291</v>
      </c>
      <c r="W36" s="5" t="s">
        <v>171</v>
      </c>
      <c r="X36" s="5" t="s">
        <v>129</v>
      </c>
      <c r="Y36" s="5" t="s">
        <v>129</v>
      </c>
      <c r="Z36" s="13">
        <v>2010</v>
      </c>
      <c r="AA36" s="5" t="s">
        <v>152</v>
      </c>
    </row>
    <row r="37" spans="2:27" ht="75" x14ac:dyDescent="0.25">
      <c r="B37" s="5" t="s">
        <v>271</v>
      </c>
      <c r="C37" s="5" t="s">
        <v>129</v>
      </c>
      <c r="D37" s="5" t="s">
        <v>292</v>
      </c>
      <c r="E37" s="5" t="s">
        <v>293</v>
      </c>
      <c r="F37" s="5" t="s">
        <v>294</v>
      </c>
      <c r="G37" s="5" t="s">
        <v>94</v>
      </c>
      <c r="H37" s="13" t="s">
        <v>148</v>
      </c>
      <c r="I37" s="13">
        <v>2011</v>
      </c>
      <c r="J37" s="39">
        <v>2640</v>
      </c>
      <c r="K37" s="5" t="s">
        <v>152</v>
      </c>
      <c r="L37" s="5" t="s">
        <v>152</v>
      </c>
      <c r="M37" s="5" t="s">
        <v>152</v>
      </c>
      <c r="N37" s="5" t="s">
        <v>129</v>
      </c>
      <c r="O37" s="5" t="s">
        <v>129</v>
      </c>
      <c r="P37" s="5" t="s">
        <v>129</v>
      </c>
      <c r="Q37" s="5" t="s">
        <v>129</v>
      </c>
      <c r="R37" s="5" t="s">
        <v>152</v>
      </c>
      <c r="S37" s="5" t="s">
        <v>33</v>
      </c>
      <c r="T37" s="13" t="s">
        <v>148</v>
      </c>
      <c r="U37" s="5">
        <v>2019</v>
      </c>
      <c r="V37" s="5" t="s">
        <v>295</v>
      </c>
      <c r="W37" s="5" t="s">
        <v>171</v>
      </c>
      <c r="X37" s="5" t="s">
        <v>129</v>
      </c>
      <c r="Y37" s="5" t="s">
        <v>129</v>
      </c>
      <c r="Z37" s="13">
        <v>2011</v>
      </c>
      <c r="AA37" s="5" t="s">
        <v>152</v>
      </c>
    </row>
    <row r="38" spans="2:27" ht="75" x14ac:dyDescent="0.25">
      <c r="B38" s="5" t="s">
        <v>271</v>
      </c>
      <c r="C38" s="5" t="s">
        <v>296</v>
      </c>
      <c r="D38" s="5" t="s">
        <v>297</v>
      </c>
      <c r="E38" s="5" t="s">
        <v>298</v>
      </c>
      <c r="F38" s="5" t="s">
        <v>299</v>
      </c>
      <c r="G38" s="5" t="s">
        <v>94</v>
      </c>
      <c r="H38" s="13" t="s">
        <v>148</v>
      </c>
      <c r="I38" s="13">
        <v>2012</v>
      </c>
      <c r="J38" s="39">
        <v>241</v>
      </c>
      <c r="K38" s="5" t="s">
        <v>152</v>
      </c>
      <c r="L38" s="5" t="s">
        <v>152</v>
      </c>
      <c r="M38" s="5" t="s">
        <v>152</v>
      </c>
      <c r="N38" s="14">
        <v>996000</v>
      </c>
      <c r="O38" s="5" t="s">
        <v>129</v>
      </c>
      <c r="P38" s="5" t="s">
        <v>275</v>
      </c>
      <c r="Q38" s="5" t="s">
        <v>300</v>
      </c>
      <c r="R38" s="5" t="s">
        <v>152</v>
      </c>
      <c r="S38" s="5" t="s">
        <v>33</v>
      </c>
      <c r="T38" s="13" t="s">
        <v>148</v>
      </c>
      <c r="U38" s="5">
        <v>2019</v>
      </c>
      <c r="V38" s="5" t="s">
        <v>301</v>
      </c>
      <c r="W38" s="5" t="s">
        <v>171</v>
      </c>
      <c r="X38" s="5" t="s">
        <v>129</v>
      </c>
      <c r="Y38" s="5" t="s">
        <v>129</v>
      </c>
      <c r="Z38" s="13">
        <v>2012</v>
      </c>
      <c r="AA38" s="5" t="s">
        <v>152</v>
      </c>
    </row>
    <row r="39" spans="2:27" ht="75" x14ac:dyDescent="0.25">
      <c r="B39" s="5" t="s">
        <v>271</v>
      </c>
      <c r="C39" s="5" t="s">
        <v>296</v>
      </c>
      <c r="D39" s="5" t="s">
        <v>302</v>
      </c>
      <c r="E39" s="5" t="s">
        <v>303</v>
      </c>
      <c r="F39" s="5" t="s">
        <v>304</v>
      </c>
      <c r="G39" s="5" t="s">
        <v>94</v>
      </c>
      <c r="H39" s="13" t="s">
        <v>148</v>
      </c>
      <c r="I39" s="13">
        <v>2013</v>
      </c>
      <c r="J39" s="39">
        <v>189</v>
      </c>
      <c r="K39" s="5" t="s">
        <v>152</v>
      </c>
      <c r="L39" s="5" t="s">
        <v>152</v>
      </c>
      <c r="M39" s="5" t="s">
        <v>152</v>
      </c>
      <c r="N39" s="14">
        <v>996000</v>
      </c>
      <c r="O39" s="5" t="s">
        <v>129</v>
      </c>
      <c r="P39" s="5" t="s">
        <v>275</v>
      </c>
      <c r="Q39" s="5" t="s">
        <v>305</v>
      </c>
      <c r="R39" s="5" t="s">
        <v>152</v>
      </c>
      <c r="S39" s="5" t="s">
        <v>33</v>
      </c>
      <c r="T39" s="13" t="s">
        <v>148</v>
      </c>
      <c r="U39" s="5">
        <v>2019</v>
      </c>
      <c r="V39" s="5" t="s">
        <v>306</v>
      </c>
      <c r="W39" s="5" t="s">
        <v>171</v>
      </c>
      <c r="X39" s="5" t="s">
        <v>129</v>
      </c>
      <c r="Y39" s="5" t="s">
        <v>129</v>
      </c>
      <c r="Z39" s="13">
        <v>2013</v>
      </c>
      <c r="AA39" s="5" t="s">
        <v>152</v>
      </c>
    </row>
    <row r="40" spans="2:27" ht="75" x14ac:dyDescent="0.25">
      <c r="B40" s="5" t="s">
        <v>271</v>
      </c>
      <c r="C40" s="5" t="s">
        <v>296</v>
      </c>
      <c r="D40" s="5" t="s">
        <v>307</v>
      </c>
      <c r="E40" s="5" t="s">
        <v>308</v>
      </c>
      <c r="F40" s="5" t="s">
        <v>309</v>
      </c>
      <c r="G40" s="5" t="s">
        <v>94</v>
      </c>
      <c r="H40" s="13" t="s">
        <v>148</v>
      </c>
      <c r="I40" s="13">
        <v>2014</v>
      </c>
      <c r="J40" s="39">
        <v>739</v>
      </c>
      <c r="K40" s="5" t="s">
        <v>152</v>
      </c>
      <c r="L40" s="5" t="s">
        <v>152</v>
      </c>
      <c r="M40" s="5" t="s">
        <v>152</v>
      </c>
      <c r="N40" s="14">
        <v>2543000</v>
      </c>
      <c r="O40" s="5" t="s">
        <v>129</v>
      </c>
      <c r="P40" s="5" t="s">
        <v>275</v>
      </c>
      <c r="Q40" s="5" t="s">
        <v>310</v>
      </c>
      <c r="R40" s="5" t="s">
        <v>152</v>
      </c>
      <c r="S40" s="5" t="s">
        <v>33</v>
      </c>
      <c r="T40" s="13" t="s">
        <v>148</v>
      </c>
      <c r="U40" s="5">
        <v>2019</v>
      </c>
      <c r="V40" s="5" t="s">
        <v>311</v>
      </c>
      <c r="W40" s="5" t="s">
        <v>171</v>
      </c>
      <c r="X40" s="5" t="s">
        <v>129</v>
      </c>
      <c r="Y40" s="5" t="s">
        <v>129</v>
      </c>
      <c r="Z40" s="13">
        <v>2014</v>
      </c>
      <c r="AA40" s="5" t="s">
        <v>152</v>
      </c>
    </row>
    <row r="41" spans="2:27" ht="75" x14ac:dyDescent="0.25">
      <c r="B41" s="5" t="s">
        <v>271</v>
      </c>
      <c r="C41" s="5" t="s">
        <v>129</v>
      </c>
      <c r="D41" s="5" t="s">
        <v>312</v>
      </c>
      <c r="E41" s="5" t="s">
        <v>313</v>
      </c>
      <c r="F41" s="5" t="s">
        <v>314</v>
      </c>
      <c r="G41" s="5" t="s">
        <v>94</v>
      </c>
      <c r="H41" s="13" t="s">
        <v>148</v>
      </c>
      <c r="I41" s="13">
        <v>2015</v>
      </c>
      <c r="J41" s="39">
        <v>37</v>
      </c>
      <c r="K41" s="5" t="s">
        <v>152</v>
      </c>
      <c r="L41" s="5" t="s">
        <v>152</v>
      </c>
      <c r="M41" s="5" t="s">
        <v>152</v>
      </c>
      <c r="N41" s="5" t="s">
        <v>129</v>
      </c>
      <c r="O41" s="5" t="s">
        <v>129</v>
      </c>
      <c r="P41" s="5" t="s">
        <v>129</v>
      </c>
      <c r="Q41" s="5" t="s">
        <v>129</v>
      </c>
      <c r="R41" s="5" t="s">
        <v>152</v>
      </c>
      <c r="S41" s="5" t="s">
        <v>33</v>
      </c>
      <c r="T41" s="13" t="s">
        <v>148</v>
      </c>
      <c r="U41" s="5">
        <v>2019</v>
      </c>
      <c r="V41" s="5" t="s">
        <v>315</v>
      </c>
      <c r="W41" s="5" t="s">
        <v>171</v>
      </c>
      <c r="X41" s="5" t="s">
        <v>129</v>
      </c>
      <c r="Y41" s="5" t="s">
        <v>129</v>
      </c>
      <c r="Z41" s="13">
        <v>2015</v>
      </c>
      <c r="AA41" s="5" t="s">
        <v>152</v>
      </c>
    </row>
    <row r="42" spans="2:27" ht="75" x14ac:dyDescent="0.25">
      <c r="B42" s="5" t="s">
        <v>271</v>
      </c>
      <c r="C42" s="5" t="s">
        <v>129</v>
      </c>
      <c r="D42" s="5" t="s">
        <v>316</v>
      </c>
      <c r="E42" s="5" t="s">
        <v>317</v>
      </c>
      <c r="F42" s="5" t="s">
        <v>318</v>
      </c>
      <c r="G42" s="5" t="s">
        <v>94</v>
      </c>
      <c r="H42" s="13" t="s">
        <v>148</v>
      </c>
      <c r="I42" s="13">
        <v>2016</v>
      </c>
      <c r="J42" s="39">
        <v>233</v>
      </c>
      <c r="K42" s="5" t="s">
        <v>152</v>
      </c>
      <c r="L42" s="5" t="s">
        <v>152</v>
      </c>
      <c r="M42" s="5" t="s">
        <v>152</v>
      </c>
      <c r="N42" s="5" t="s">
        <v>129</v>
      </c>
      <c r="O42" s="5" t="s">
        <v>129</v>
      </c>
      <c r="P42" s="5" t="s">
        <v>129</v>
      </c>
      <c r="Q42" s="5" t="s">
        <v>129</v>
      </c>
      <c r="R42" s="5" t="s">
        <v>152</v>
      </c>
      <c r="S42" s="5" t="s">
        <v>33</v>
      </c>
      <c r="T42" s="13" t="s">
        <v>148</v>
      </c>
      <c r="U42" s="5">
        <v>2019</v>
      </c>
      <c r="V42" s="5" t="s">
        <v>319</v>
      </c>
      <c r="W42" s="5" t="s">
        <v>171</v>
      </c>
      <c r="X42" s="5" t="s">
        <v>129</v>
      </c>
      <c r="Y42" s="5" t="s">
        <v>129</v>
      </c>
      <c r="Z42" s="13">
        <v>2016</v>
      </c>
      <c r="AA42" s="5" t="s">
        <v>152</v>
      </c>
    </row>
    <row r="43" spans="2:27" ht="75" x14ac:dyDescent="0.25">
      <c r="B43" s="5" t="s">
        <v>271</v>
      </c>
      <c r="C43" s="5" t="s">
        <v>129</v>
      </c>
      <c r="D43" s="5" t="s">
        <v>320</v>
      </c>
      <c r="E43" s="5" t="s">
        <v>321</v>
      </c>
      <c r="F43" s="5" t="s">
        <v>322</v>
      </c>
      <c r="G43" s="5" t="s">
        <v>94</v>
      </c>
      <c r="H43" s="13" t="s">
        <v>148</v>
      </c>
      <c r="I43" s="13">
        <v>2017</v>
      </c>
      <c r="J43" s="39">
        <v>851</v>
      </c>
      <c r="K43" s="5" t="s">
        <v>152</v>
      </c>
      <c r="L43" s="5" t="s">
        <v>152</v>
      </c>
      <c r="M43" s="5" t="s">
        <v>152</v>
      </c>
      <c r="N43" s="5" t="s">
        <v>129</v>
      </c>
      <c r="O43" s="5" t="s">
        <v>129</v>
      </c>
      <c r="P43" s="5" t="s">
        <v>129</v>
      </c>
      <c r="Q43" s="5" t="s">
        <v>129</v>
      </c>
      <c r="R43" s="5" t="s">
        <v>152</v>
      </c>
      <c r="S43" s="5" t="s">
        <v>33</v>
      </c>
      <c r="T43" s="13" t="s">
        <v>148</v>
      </c>
      <c r="U43" s="5">
        <v>2019</v>
      </c>
      <c r="V43" s="5" t="s">
        <v>323</v>
      </c>
      <c r="W43" s="5" t="s">
        <v>171</v>
      </c>
      <c r="X43" s="5" t="s">
        <v>129</v>
      </c>
      <c r="Y43" s="5" t="s">
        <v>129</v>
      </c>
      <c r="Z43" s="13">
        <v>2017</v>
      </c>
      <c r="AA43" s="5" t="s">
        <v>152</v>
      </c>
    </row>
    <row r="44" spans="2:27" ht="75" x14ac:dyDescent="0.25">
      <c r="B44" s="5" t="s">
        <v>271</v>
      </c>
      <c r="C44" s="5" t="s">
        <v>129</v>
      </c>
      <c r="D44" s="5" t="s">
        <v>324</v>
      </c>
      <c r="E44" s="5" t="s">
        <v>325</v>
      </c>
      <c r="F44" s="5" t="s">
        <v>326</v>
      </c>
      <c r="G44" s="5" t="s">
        <v>94</v>
      </c>
      <c r="H44" s="77" t="s">
        <v>151</v>
      </c>
      <c r="I44" s="77">
        <v>2018</v>
      </c>
      <c r="J44" s="39">
        <v>92</v>
      </c>
      <c r="K44" s="5" t="s">
        <v>152</v>
      </c>
      <c r="L44" s="5" t="s">
        <v>152</v>
      </c>
      <c r="M44" s="5" t="s">
        <v>152</v>
      </c>
      <c r="N44" s="5" t="s">
        <v>129</v>
      </c>
      <c r="O44" s="5" t="s">
        <v>129</v>
      </c>
      <c r="P44" s="5" t="s">
        <v>129</v>
      </c>
      <c r="Q44" s="5" t="s">
        <v>129</v>
      </c>
      <c r="R44" s="5" t="s">
        <v>152</v>
      </c>
      <c r="S44" s="5" t="s">
        <v>33</v>
      </c>
      <c r="T44" s="13" t="s">
        <v>151</v>
      </c>
      <c r="U44" s="5">
        <v>2019</v>
      </c>
      <c r="V44" s="5" t="s">
        <v>327</v>
      </c>
      <c r="W44" s="5" t="s">
        <v>171</v>
      </c>
      <c r="X44" s="5" t="s">
        <v>129</v>
      </c>
      <c r="Y44" s="5" t="s">
        <v>129</v>
      </c>
      <c r="Z44" s="13">
        <v>2017</v>
      </c>
      <c r="AA44" s="5" t="s">
        <v>152</v>
      </c>
    </row>
    <row r="45" spans="2:27" ht="75" x14ac:dyDescent="0.25">
      <c r="B45" s="5" t="s">
        <v>271</v>
      </c>
      <c r="C45" s="5" t="s">
        <v>129</v>
      </c>
      <c r="D45" s="5" t="s">
        <v>328</v>
      </c>
      <c r="E45" s="5" t="s">
        <v>329</v>
      </c>
      <c r="F45" s="5" t="s">
        <v>330</v>
      </c>
      <c r="G45" s="5" t="s">
        <v>94</v>
      </c>
      <c r="H45" s="77" t="s">
        <v>149</v>
      </c>
      <c r="I45" s="77">
        <v>2019</v>
      </c>
      <c r="J45" s="39">
        <v>1450</v>
      </c>
      <c r="K45" s="5" t="s">
        <v>152</v>
      </c>
      <c r="L45" s="5" t="s">
        <v>152</v>
      </c>
      <c r="M45" s="5" t="s">
        <v>152</v>
      </c>
      <c r="N45" s="5" t="s">
        <v>129</v>
      </c>
      <c r="O45" s="5" t="s">
        <v>129</v>
      </c>
      <c r="P45" s="5" t="s">
        <v>129</v>
      </c>
      <c r="Q45" s="5" t="s">
        <v>129</v>
      </c>
      <c r="R45" s="5" t="s">
        <v>152</v>
      </c>
      <c r="S45" s="5" t="s">
        <v>33</v>
      </c>
      <c r="T45" s="13" t="s">
        <v>149</v>
      </c>
      <c r="U45" s="5">
        <v>2019</v>
      </c>
      <c r="V45" s="5" t="s">
        <v>331</v>
      </c>
      <c r="W45" s="5" t="s">
        <v>171</v>
      </c>
      <c r="X45" s="5" t="s">
        <v>129</v>
      </c>
      <c r="Y45" s="5" t="s">
        <v>129</v>
      </c>
      <c r="Z45" s="13">
        <v>2019</v>
      </c>
      <c r="AA45" s="5" t="s">
        <v>152</v>
      </c>
    </row>
    <row r="46" spans="2:27" ht="75" x14ac:dyDescent="0.25">
      <c r="B46" s="5" t="s">
        <v>271</v>
      </c>
      <c r="C46" s="5" t="s">
        <v>129</v>
      </c>
      <c r="D46" s="5" t="s">
        <v>332</v>
      </c>
      <c r="E46" s="5" t="s">
        <v>333</v>
      </c>
      <c r="F46" s="5" t="s">
        <v>334</v>
      </c>
      <c r="G46" s="5" t="s">
        <v>94</v>
      </c>
      <c r="H46" s="13" t="s">
        <v>149</v>
      </c>
      <c r="I46" s="13">
        <v>2020</v>
      </c>
      <c r="J46" s="39">
        <v>15</v>
      </c>
      <c r="K46" s="5" t="s">
        <v>152</v>
      </c>
      <c r="L46" s="5" t="s">
        <v>152</v>
      </c>
      <c r="M46" s="5" t="s">
        <v>152</v>
      </c>
      <c r="N46" s="5" t="s">
        <v>129</v>
      </c>
      <c r="O46" s="5" t="s">
        <v>129</v>
      </c>
      <c r="P46" s="5" t="s">
        <v>129</v>
      </c>
      <c r="Q46" s="5" t="s">
        <v>129</v>
      </c>
      <c r="R46" s="5" t="s">
        <v>152</v>
      </c>
      <c r="S46" s="5" t="s">
        <v>33</v>
      </c>
      <c r="T46" s="13" t="s">
        <v>149</v>
      </c>
      <c r="U46" s="5">
        <v>2019</v>
      </c>
      <c r="V46" s="5" t="s">
        <v>335</v>
      </c>
      <c r="W46" s="5" t="s">
        <v>171</v>
      </c>
      <c r="X46" s="5" t="s">
        <v>129</v>
      </c>
      <c r="Y46" s="5" t="s">
        <v>129</v>
      </c>
      <c r="Z46" s="13">
        <v>2020</v>
      </c>
      <c r="AA46" s="5" t="s">
        <v>152</v>
      </c>
    </row>
    <row r="47" spans="2:27" ht="75" x14ac:dyDescent="0.25">
      <c r="B47" s="5" t="s">
        <v>336</v>
      </c>
      <c r="C47" s="5" t="s">
        <v>173</v>
      </c>
      <c r="D47" s="5" t="s">
        <v>337</v>
      </c>
      <c r="E47" s="5" t="s">
        <v>338</v>
      </c>
      <c r="F47" s="5" t="s">
        <v>339</v>
      </c>
      <c r="G47" s="5" t="s">
        <v>76</v>
      </c>
      <c r="H47" s="5" t="s">
        <v>148</v>
      </c>
      <c r="I47" s="5">
        <v>2015</v>
      </c>
      <c r="J47" s="30">
        <v>1043.74</v>
      </c>
      <c r="K47" s="30">
        <v>36.909999999999997</v>
      </c>
      <c r="L47" s="5" t="s">
        <v>152</v>
      </c>
      <c r="M47" s="5">
        <v>2034.32</v>
      </c>
      <c r="N47" s="14">
        <v>950000</v>
      </c>
      <c r="O47" s="14" t="s">
        <v>129</v>
      </c>
      <c r="P47" s="5" t="s">
        <v>251</v>
      </c>
      <c r="Q47" s="5" t="s">
        <v>340</v>
      </c>
      <c r="R47" s="5" t="s">
        <v>152</v>
      </c>
      <c r="S47" s="5" t="s">
        <v>33</v>
      </c>
      <c r="T47" s="5" t="s">
        <v>148</v>
      </c>
      <c r="U47" s="5">
        <v>2019</v>
      </c>
      <c r="V47" s="5" t="s">
        <v>341</v>
      </c>
      <c r="W47" s="5" t="s">
        <v>171</v>
      </c>
      <c r="X47" s="5" t="s">
        <v>152</v>
      </c>
      <c r="Y47" s="5" t="s">
        <v>152</v>
      </c>
      <c r="Z47" s="5">
        <v>2005</v>
      </c>
      <c r="AA47" s="5"/>
    </row>
    <row r="48" spans="2:27" ht="45" x14ac:dyDescent="0.25">
      <c r="B48" s="5" t="s">
        <v>336</v>
      </c>
      <c r="C48" s="5" t="s">
        <v>152</v>
      </c>
      <c r="D48" s="5" t="s">
        <v>342</v>
      </c>
      <c r="E48" s="5" t="s">
        <v>343</v>
      </c>
      <c r="F48" s="5" t="s">
        <v>344</v>
      </c>
      <c r="G48" s="5" t="s">
        <v>111</v>
      </c>
      <c r="H48" s="5" t="s">
        <v>148</v>
      </c>
      <c r="I48" s="5" t="s">
        <v>152</v>
      </c>
      <c r="J48" s="30">
        <v>640</v>
      </c>
      <c r="K48" s="30">
        <v>410</v>
      </c>
      <c r="L48" s="5" t="s">
        <v>152</v>
      </c>
      <c r="M48" s="5" t="s">
        <v>152</v>
      </c>
      <c r="N48" s="14" t="s">
        <v>129</v>
      </c>
      <c r="O48" s="14" t="s">
        <v>129</v>
      </c>
      <c r="P48" s="14" t="s">
        <v>129</v>
      </c>
      <c r="Q48" s="14" t="s">
        <v>129</v>
      </c>
      <c r="R48" s="5" t="s">
        <v>152</v>
      </c>
      <c r="S48" s="5" t="s">
        <v>38</v>
      </c>
      <c r="T48" s="5" t="s">
        <v>148</v>
      </c>
      <c r="U48" s="5">
        <v>2019</v>
      </c>
      <c r="V48" s="5" t="s">
        <v>345</v>
      </c>
      <c r="W48" s="5" t="s">
        <v>171</v>
      </c>
      <c r="X48" s="5" t="s">
        <v>152</v>
      </c>
      <c r="Y48" s="5" t="s">
        <v>152</v>
      </c>
      <c r="Z48" s="5" t="s">
        <v>129</v>
      </c>
      <c r="AA48" s="5"/>
    </row>
    <row r="49" spans="2:27" ht="45" x14ac:dyDescent="0.25">
      <c r="B49" s="5" t="s">
        <v>336</v>
      </c>
      <c r="C49" s="5" t="s">
        <v>152</v>
      </c>
      <c r="D49" s="5" t="s">
        <v>346</v>
      </c>
      <c r="E49" s="5" t="s">
        <v>347</v>
      </c>
      <c r="F49" s="5" t="s">
        <v>491</v>
      </c>
      <c r="G49" s="5" t="s">
        <v>61</v>
      </c>
      <c r="H49" s="5" t="s">
        <v>148</v>
      </c>
      <c r="I49" s="5" t="s">
        <v>152</v>
      </c>
      <c r="J49" s="30">
        <v>3066</v>
      </c>
      <c r="K49" s="30">
        <v>284</v>
      </c>
      <c r="L49" s="5" t="s">
        <v>152</v>
      </c>
      <c r="M49" s="5" t="s">
        <v>152</v>
      </c>
      <c r="N49" s="14" t="s">
        <v>129</v>
      </c>
      <c r="O49" s="14" t="s">
        <v>129</v>
      </c>
      <c r="P49" s="14" t="s">
        <v>129</v>
      </c>
      <c r="Q49" s="14" t="s">
        <v>129</v>
      </c>
      <c r="R49" s="5" t="s">
        <v>152</v>
      </c>
      <c r="S49" s="5" t="s">
        <v>38</v>
      </c>
      <c r="T49" s="5" t="s">
        <v>148</v>
      </c>
      <c r="U49" s="5">
        <v>2019</v>
      </c>
      <c r="V49" s="5" t="s">
        <v>348</v>
      </c>
      <c r="W49" s="5" t="s">
        <v>171</v>
      </c>
      <c r="X49" s="5" t="s">
        <v>152</v>
      </c>
      <c r="Y49" s="5" t="s">
        <v>152</v>
      </c>
      <c r="Z49" s="5">
        <v>2009</v>
      </c>
      <c r="AA49" s="5"/>
    </row>
    <row r="50" spans="2:27" ht="60" x14ac:dyDescent="0.25">
      <c r="B50" s="5" t="s">
        <v>504</v>
      </c>
      <c r="C50" s="5" t="s">
        <v>505</v>
      </c>
      <c r="D50" s="5" t="s">
        <v>506</v>
      </c>
      <c r="E50" s="5" t="s">
        <v>507</v>
      </c>
      <c r="F50" s="5" t="s">
        <v>508</v>
      </c>
      <c r="G50" s="5" t="s">
        <v>34</v>
      </c>
      <c r="H50" s="5" t="s">
        <v>148</v>
      </c>
      <c r="I50" s="5" t="s">
        <v>152</v>
      </c>
      <c r="J50" s="30">
        <v>1019.5180247056442</v>
      </c>
      <c r="K50" s="30">
        <v>239.18106463233326</v>
      </c>
      <c r="L50" s="5" t="s">
        <v>152</v>
      </c>
      <c r="M50" s="30">
        <v>4980</v>
      </c>
      <c r="N50" s="5" t="s">
        <v>129</v>
      </c>
      <c r="O50" s="5" t="s">
        <v>129</v>
      </c>
      <c r="P50" s="5" t="s">
        <v>129</v>
      </c>
      <c r="Q50" s="5" t="s">
        <v>129</v>
      </c>
      <c r="R50" s="5" t="s">
        <v>152</v>
      </c>
      <c r="S50" s="5" t="s">
        <v>38</v>
      </c>
      <c r="T50" s="5" t="s">
        <v>148</v>
      </c>
      <c r="U50" s="5">
        <v>2019</v>
      </c>
      <c r="V50" s="5" t="s">
        <v>348</v>
      </c>
      <c r="W50" s="5" t="s">
        <v>171</v>
      </c>
      <c r="X50" s="5" t="s">
        <v>152</v>
      </c>
      <c r="Y50" s="5" t="s">
        <v>152</v>
      </c>
      <c r="Z50" s="5" t="s">
        <v>152</v>
      </c>
      <c r="AA50" s="5"/>
    </row>
    <row r="51" spans="2:27" ht="45" x14ac:dyDescent="0.25">
      <c r="B51" s="5" t="s">
        <v>504</v>
      </c>
      <c r="C51" s="5" t="s">
        <v>152</v>
      </c>
      <c r="D51" s="5" t="s">
        <v>509</v>
      </c>
      <c r="E51" s="5" t="s">
        <v>510</v>
      </c>
      <c r="F51" s="5" t="s">
        <v>511</v>
      </c>
      <c r="G51" s="5" t="s">
        <v>81</v>
      </c>
      <c r="H51" s="5" t="s">
        <v>148</v>
      </c>
      <c r="I51" s="5" t="s">
        <v>152</v>
      </c>
      <c r="J51" s="30">
        <v>193.79277184917737</v>
      </c>
      <c r="K51" s="30">
        <v>493.29069197972439</v>
      </c>
      <c r="L51" s="5" t="s">
        <v>152</v>
      </c>
      <c r="M51" s="30">
        <v>2788</v>
      </c>
      <c r="N51" s="5" t="s">
        <v>129</v>
      </c>
      <c r="O51" s="5" t="s">
        <v>129</v>
      </c>
      <c r="P51" s="5" t="s">
        <v>129</v>
      </c>
      <c r="Q51" s="5" t="s">
        <v>129</v>
      </c>
      <c r="R51" s="5" t="s">
        <v>152</v>
      </c>
      <c r="S51" s="5" t="s">
        <v>38</v>
      </c>
      <c r="T51" s="5" t="s">
        <v>148</v>
      </c>
      <c r="U51" s="5">
        <v>2019</v>
      </c>
      <c r="V51" s="5" t="s">
        <v>348</v>
      </c>
      <c r="W51" s="5" t="s">
        <v>171</v>
      </c>
      <c r="X51" s="5" t="s">
        <v>152</v>
      </c>
      <c r="Y51" s="5" t="s">
        <v>152</v>
      </c>
      <c r="Z51" s="5" t="s">
        <v>152</v>
      </c>
      <c r="AA51" s="5"/>
    </row>
    <row r="52" spans="2:27" ht="45" x14ac:dyDescent="0.25">
      <c r="B52" s="58" t="s">
        <v>373</v>
      </c>
      <c r="C52" s="5" t="s">
        <v>374</v>
      </c>
      <c r="D52" s="5" t="s">
        <v>512</v>
      </c>
      <c r="E52" s="58" t="s">
        <v>493</v>
      </c>
      <c r="F52" s="5" t="s">
        <v>379</v>
      </c>
      <c r="G52" s="5" t="s">
        <v>111</v>
      </c>
      <c r="H52" s="5" t="s">
        <v>148</v>
      </c>
      <c r="I52" s="6" t="s">
        <v>152</v>
      </c>
      <c r="J52" s="5">
        <v>83</v>
      </c>
      <c r="K52" s="6">
        <v>53</v>
      </c>
      <c r="L52" s="5" t="s">
        <v>152</v>
      </c>
      <c r="M52" s="57" t="s">
        <v>152</v>
      </c>
      <c r="N52" s="6" t="s">
        <v>129</v>
      </c>
      <c r="O52" s="5" t="s">
        <v>129</v>
      </c>
      <c r="P52" s="5" t="s">
        <v>154</v>
      </c>
      <c r="Q52" s="5" t="s">
        <v>129</v>
      </c>
      <c r="R52" s="5" t="s">
        <v>152</v>
      </c>
      <c r="S52" s="5" t="s">
        <v>38</v>
      </c>
      <c r="T52" s="5" t="s">
        <v>148</v>
      </c>
      <c r="U52" s="5">
        <v>2019</v>
      </c>
      <c r="V52" s="5" t="s">
        <v>345</v>
      </c>
      <c r="W52" s="5" t="s">
        <v>171</v>
      </c>
      <c r="X52" s="5" t="s">
        <v>152</v>
      </c>
      <c r="Y52" s="5" t="s">
        <v>152</v>
      </c>
      <c r="Z52" s="5" t="s">
        <v>152</v>
      </c>
      <c r="AA52" s="5"/>
    </row>
    <row r="53" spans="2:27" ht="45" x14ac:dyDescent="0.25">
      <c r="B53" s="58" t="s">
        <v>373</v>
      </c>
      <c r="C53" s="5" t="s">
        <v>374</v>
      </c>
      <c r="D53" s="5" t="s">
        <v>513</v>
      </c>
      <c r="E53" s="58" t="s">
        <v>389</v>
      </c>
      <c r="F53" s="5" t="s">
        <v>514</v>
      </c>
      <c r="G53" s="5" t="s">
        <v>48</v>
      </c>
      <c r="H53" s="5" t="s">
        <v>148</v>
      </c>
      <c r="I53" s="6" t="s">
        <v>152</v>
      </c>
      <c r="J53" s="6" t="s">
        <v>153</v>
      </c>
      <c r="K53" s="6" t="s">
        <v>153</v>
      </c>
      <c r="L53" s="6" t="s">
        <v>152</v>
      </c>
      <c r="M53" s="6" t="s">
        <v>152</v>
      </c>
      <c r="N53" s="6" t="s">
        <v>129</v>
      </c>
      <c r="O53" s="5" t="s">
        <v>129</v>
      </c>
      <c r="P53" s="5" t="s">
        <v>154</v>
      </c>
      <c r="Q53" s="5" t="s">
        <v>129</v>
      </c>
      <c r="R53" s="5" t="s">
        <v>152</v>
      </c>
      <c r="S53" s="5" t="s">
        <v>38</v>
      </c>
      <c r="T53" s="5" t="s">
        <v>148</v>
      </c>
      <c r="U53" s="5">
        <v>2019</v>
      </c>
      <c r="V53" s="5" t="s">
        <v>129</v>
      </c>
      <c r="W53" s="5" t="s">
        <v>171</v>
      </c>
      <c r="X53" s="5" t="s">
        <v>152</v>
      </c>
      <c r="Y53" s="5" t="s">
        <v>152</v>
      </c>
      <c r="Z53" s="5" t="s">
        <v>152</v>
      </c>
      <c r="AA53" s="5"/>
    </row>
    <row r="54" spans="2:27" ht="45" x14ac:dyDescent="0.25">
      <c r="B54" s="5" t="s">
        <v>515</v>
      </c>
      <c r="C54" s="5" t="s">
        <v>152</v>
      </c>
      <c r="D54" s="5" t="s">
        <v>516</v>
      </c>
      <c r="E54" s="5" t="s">
        <v>260</v>
      </c>
      <c r="F54" s="5" t="s">
        <v>517</v>
      </c>
      <c r="G54" s="5" t="s">
        <v>61</v>
      </c>
      <c r="H54" s="5" t="s">
        <v>148</v>
      </c>
      <c r="I54" s="5" t="s">
        <v>152</v>
      </c>
      <c r="J54" s="30">
        <v>385.5442614416321</v>
      </c>
      <c r="K54" s="30">
        <v>47.475008838155603</v>
      </c>
      <c r="L54" s="6" t="s">
        <v>152</v>
      </c>
      <c r="M54" s="6" t="s">
        <v>152</v>
      </c>
      <c r="N54" s="6" t="s">
        <v>129</v>
      </c>
      <c r="O54" s="5" t="s">
        <v>129</v>
      </c>
      <c r="P54" s="5" t="s">
        <v>129</v>
      </c>
      <c r="Q54" s="5" t="s">
        <v>129</v>
      </c>
      <c r="R54" s="5" t="s">
        <v>152</v>
      </c>
      <c r="S54" s="5" t="s">
        <v>38</v>
      </c>
      <c r="T54" s="5" t="s">
        <v>148</v>
      </c>
      <c r="U54" s="5">
        <v>2019</v>
      </c>
      <c r="V54" s="5" t="s">
        <v>129</v>
      </c>
      <c r="W54" s="5" t="s">
        <v>171</v>
      </c>
      <c r="X54" s="5" t="s">
        <v>152</v>
      </c>
      <c r="Y54" s="5" t="s">
        <v>152</v>
      </c>
      <c r="Z54" s="5" t="s">
        <v>152</v>
      </c>
      <c r="AA54" s="5"/>
    </row>
  </sheetData>
  <autoFilter ref="A1:AA54" xr:uid="{A545C88E-008A-47E6-9D46-EEE6142FAEE9}"/>
  <phoneticPr fontId="12" type="noConversion"/>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97FC8254-910A-415A-8EB5-73BEFFD0A189}">
          <x14:formula1>
            <xm:f>'Project Types and Drop Downs'!$D$2:$D$92</xm:f>
          </x14:formula1>
          <xm:sqref>G50:G1048576 G29:G32 G1:G3 G5:G9</xm:sqref>
        </x14:dataValidation>
        <x14:dataValidation type="list" allowBlank="1" showInputMessage="1" showErrorMessage="1" xr:uid="{5109A534-D39A-42A4-83B5-DDC7040C9D14}">
          <x14:formula1>
            <xm:f>'Project Types and Drop Downs'!$G$2:$G$5</xm:f>
          </x14:formula1>
          <xm:sqref>H5:H9 H53:H1048576 H29:H32 H50:H51 H1:H3 T2:T3 T5:T9</xm:sqref>
        </x14:dataValidation>
        <x14:dataValidation type="list" allowBlank="1" showInputMessage="1" showErrorMessage="1" xr:uid="{FFE6F238-6C6C-44EA-B046-499AC50C0F0B}">
          <x14:formula1>
            <xm:f>'Z:\FileServer Data\FDEP Loxahatchee River\Project Collection\FIB Project Collection\[Lox Master FIB Project Collection Workbook 052319.xlsx]Pick Lists'!#REF!</xm:f>
          </x14:formula1>
          <xm:sqref>H52</xm:sqref>
        </x14:dataValidation>
        <x14:dataValidation type="list" allowBlank="1" showInputMessage="1" showErrorMessage="1" xr:uid="{14B1F661-6143-4644-AF92-9CBCC513DE3D}">
          <x14:formula1>
            <xm:f>'Z:\FileServer Data\FDEP Loxahatchee River\Project Metrics Workbook\[Lox Metrics 051519.xlsx]Project Types and Drop Downs'!#REF!</xm:f>
          </x14:formula1>
          <xm:sqref>T4 G4:H4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C862F-915C-4106-B93D-B8A11C79F41F}">
  <dimension ref="A1:W47"/>
  <sheetViews>
    <sheetView workbookViewId="0">
      <selection sqref="A1:XFD1"/>
    </sheetView>
  </sheetViews>
  <sheetFormatPr defaultColWidth="8.85546875" defaultRowHeight="15" x14ac:dyDescent="0.25"/>
  <cols>
    <col min="1" max="1" width="13.7109375" style="56" customWidth="1"/>
    <col min="2" max="3" width="15.28515625" style="56" customWidth="1"/>
    <col min="4" max="4" width="22" style="56" customWidth="1"/>
    <col min="5" max="5" width="40" style="56" bestFit="1" customWidth="1"/>
    <col min="6" max="6" width="20" style="56" customWidth="1"/>
    <col min="7" max="7" width="12" style="56" customWidth="1"/>
    <col min="8" max="8" width="13.85546875" style="56" customWidth="1"/>
    <col min="9" max="9" width="16.42578125" style="56" customWidth="1"/>
    <col min="10" max="10" width="12.28515625" style="56" customWidth="1"/>
    <col min="11" max="11" width="14.28515625" style="56" customWidth="1"/>
    <col min="12" max="12" width="17" style="56" customWidth="1"/>
    <col min="13" max="13" width="13.42578125" style="56" customWidth="1"/>
    <col min="14" max="14" width="14" style="56" customWidth="1"/>
    <col min="15" max="15" width="21.42578125" style="56" customWidth="1"/>
    <col min="16" max="16" width="16" style="56" customWidth="1"/>
    <col min="17" max="17" width="15.5703125" style="56" customWidth="1"/>
    <col min="18" max="18" width="14.85546875" style="56" customWidth="1"/>
    <col min="19" max="22" width="15.5703125" style="56" customWidth="1"/>
    <col min="23" max="23" width="18.42578125" style="56" customWidth="1"/>
    <col min="24" max="16384" width="8.85546875" style="56"/>
  </cols>
  <sheetData>
    <row r="1" spans="1:23" ht="57.75" x14ac:dyDescent="0.25">
      <c r="A1" s="3" t="s">
        <v>357</v>
      </c>
      <c r="B1" s="3" t="s">
        <v>4</v>
      </c>
      <c r="C1" s="3" t="s">
        <v>358</v>
      </c>
      <c r="D1" s="3" t="s">
        <v>359</v>
      </c>
      <c r="E1" s="3" t="s">
        <v>360</v>
      </c>
      <c r="F1" s="3" t="s">
        <v>361</v>
      </c>
      <c r="G1" s="3" t="s">
        <v>362</v>
      </c>
      <c r="H1" s="3" t="s">
        <v>363</v>
      </c>
      <c r="I1" s="3" t="s">
        <v>13</v>
      </c>
      <c r="J1" s="54" t="s">
        <v>364</v>
      </c>
      <c r="K1" s="54" t="s">
        <v>365</v>
      </c>
      <c r="L1" s="55" t="s">
        <v>366</v>
      </c>
      <c r="M1" s="55" t="s">
        <v>367</v>
      </c>
      <c r="N1" s="55" t="s">
        <v>368</v>
      </c>
      <c r="O1" s="3" t="s">
        <v>20</v>
      </c>
      <c r="P1" s="3" t="s">
        <v>21</v>
      </c>
      <c r="Q1" s="3" t="s">
        <v>22</v>
      </c>
      <c r="R1" s="3" t="s">
        <v>23</v>
      </c>
      <c r="S1" s="3" t="s">
        <v>24</v>
      </c>
      <c r="T1" s="3" t="s">
        <v>25</v>
      </c>
      <c r="U1" s="3" t="s">
        <v>26</v>
      </c>
      <c r="V1" s="3" t="s">
        <v>27</v>
      </c>
      <c r="W1" s="3" t="s">
        <v>28</v>
      </c>
    </row>
    <row r="2" spans="1:23" ht="60" x14ac:dyDescent="0.25">
      <c r="A2" s="57" t="s">
        <v>369</v>
      </c>
      <c r="B2" s="57" t="s">
        <v>152</v>
      </c>
      <c r="C2" s="57" t="s">
        <v>370</v>
      </c>
      <c r="D2" s="57" t="s">
        <v>371</v>
      </c>
      <c r="E2" s="6" t="s">
        <v>492</v>
      </c>
      <c r="F2" s="6" t="s">
        <v>125</v>
      </c>
      <c r="G2" s="5" t="s">
        <v>149</v>
      </c>
      <c r="H2" s="57">
        <v>2020</v>
      </c>
      <c r="I2" s="6" t="s">
        <v>407</v>
      </c>
      <c r="J2" s="6" t="s">
        <v>152</v>
      </c>
      <c r="K2" s="6" t="s">
        <v>152</v>
      </c>
      <c r="L2" s="57" t="s">
        <v>154</v>
      </c>
      <c r="M2" s="6" t="s">
        <v>152</v>
      </c>
      <c r="N2" s="5" t="s">
        <v>152</v>
      </c>
      <c r="O2" s="5" t="s">
        <v>38</v>
      </c>
      <c r="P2" s="86" t="s">
        <v>149</v>
      </c>
      <c r="Q2" s="5">
        <v>2019</v>
      </c>
      <c r="R2" s="5" t="s">
        <v>152</v>
      </c>
      <c r="S2" s="5" t="s">
        <v>372</v>
      </c>
      <c r="T2" s="5" t="s">
        <v>152</v>
      </c>
      <c r="U2" s="5" t="s">
        <v>152</v>
      </c>
      <c r="V2" s="5" t="s">
        <v>129</v>
      </c>
      <c r="W2" s="5"/>
    </row>
    <row r="3" spans="1:23" ht="90" x14ac:dyDescent="0.25">
      <c r="A3" s="57" t="s">
        <v>369</v>
      </c>
      <c r="B3" s="57" t="s">
        <v>152</v>
      </c>
      <c r="C3" s="57" t="s">
        <v>532</v>
      </c>
      <c r="D3" s="57" t="s">
        <v>371</v>
      </c>
      <c r="E3" s="6" t="s">
        <v>540</v>
      </c>
      <c r="F3" s="6" t="s">
        <v>125</v>
      </c>
      <c r="G3" s="5" t="s">
        <v>148</v>
      </c>
      <c r="H3" s="57" t="s">
        <v>152</v>
      </c>
      <c r="I3" s="6" t="s">
        <v>553</v>
      </c>
      <c r="J3" s="6" t="s">
        <v>152</v>
      </c>
      <c r="K3" s="6" t="s">
        <v>152</v>
      </c>
      <c r="L3" s="57" t="s">
        <v>154</v>
      </c>
      <c r="M3" s="6" t="s">
        <v>152</v>
      </c>
      <c r="N3" s="86" t="s">
        <v>152</v>
      </c>
      <c r="O3" s="86" t="s">
        <v>38</v>
      </c>
      <c r="P3" s="86" t="s">
        <v>148</v>
      </c>
      <c r="Q3" s="86">
        <v>2019</v>
      </c>
      <c r="R3" s="86" t="s">
        <v>152</v>
      </c>
      <c r="S3" s="86" t="s">
        <v>372</v>
      </c>
      <c r="T3" s="86" t="s">
        <v>152</v>
      </c>
      <c r="U3" s="86" t="s">
        <v>152</v>
      </c>
      <c r="V3" s="86" t="s">
        <v>129</v>
      </c>
      <c r="W3" s="5"/>
    </row>
    <row r="4" spans="1:23" ht="45" x14ac:dyDescent="0.25">
      <c r="A4" s="57" t="s">
        <v>369</v>
      </c>
      <c r="B4" s="57" t="s">
        <v>152</v>
      </c>
      <c r="C4" s="57" t="s">
        <v>533</v>
      </c>
      <c r="D4" s="57" t="s">
        <v>376</v>
      </c>
      <c r="E4" s="6" t="s">
        <v>547</v>
      </c>
      <c r="F4" s="6" t="s">
        <v>541</v>
      </c>
      <c r="G4" s="83" t="s">
        <v>148</v>
      </c>
      <c r="H4" s="57" t="s">
        <v>152</v>
      </c>
      <c r="I4" s="6" t="s">
        <v>554</v>
      </c>
      <c r="J4" s="6" t="s">
        <v>152</v>
      </c>
      <c r="K4" s="6" t="s">
        <v>152</v>
      </c>
      <c r="L4" s="57" t="s">
        <v>154</v>
      </c>
      <c r="M4" s="6" t="s">
        <v>152</v>
      </c>
      <c r="N4" s="86" t="s">
        <v>152</v>
      </c>
      <c r="O4" s="86" t="s">
        <v>38</v>
      </c>
      <c r="P4" s="86" t="s">
        <v>148</v>
      </c>
      <c r="Q4" s="86">
        <v>2019</v>
      </c>
      <c r="R4" s="86" t="s">
        <v>152</v>
      </c>
      <c r="S4" s="86" t="s">
        <v>372</v>
      </c>
      <c r="T4" s="86" t="s">
        <v>152</v>
      </c>
      <c r="U4" s="86" t="s">
        <v>152</v>
      </c>
      <c r="V4" s="86" t="s">
        <v>129</v>
      </c>
      <c r="W4" s="5"/>
    </row>
    <row r="5" spans="1:23" ht="90" x14ac:dyDescent="0.25">
      <c r="A5" s="57" t="s">
        <v>369</v>
      </c>
      <c r="B5" s="57" t="s">
        <v>152</v>
      </c>
      <c r="C5" s="57" t="s">
        <v>534</v>
      </c>
      <c r="D5" s="57" t="s">
        <v>376</v>
      </c>
      <c r="E5" s="6" t="s">
        <v>547</v>
      </c>
      <c r="F5" s="6" t="s">
        <v>541</v>
      </c>
      <c r="G5" s="83" t="s">
        <v>148</v>
      </c>
      <c r="H5" s="57" t="s">
        <v>152</v>
      </c>
      <c r="I5" s="6" t="s">
        <v>553</v>
      </c>
      <c r="J5" s="6" t="s">
        <v>152</v>
      </c>
      <c r="K5" s="6" t="s">
        <v>152</v>
      </c>
      <c r="L5" s="57" t="s">
        <v>154</v>
      </c>
      <c r="M5" s="6" t="s">
        <v>152</v>
      </c>
      <c r="N5" s="86" t="s">
        <v>152</v>
      </c>
      <c r="O5" s="86" t="s">
        <v>38</v>
      </c>
      <c r="P5" s="86" t="s">
        <v>148</v>
      </c>
      <c r="Q5" s="86">
        <v>2019</v>
      </c>
      <c r="R5" s="86" t="s">
        <v>152</v>
      </c>
      <c r="S5" s="86" t="s">
        <v>372</v>
      </c>
      <c r="T5" s="86" t="s">
        <v>152</v>
      </c>
      <c r="U5" s="86" t="s">
        <v>152</v>
      </c>
      <c r="V5" s="86" t="s">
        <v>129</v>
      </c>
      <c r="W5" s="5"/>
    </row>
    <row r="6" spans="1:23" ht="45" x14ac:dyDescent="0.25">
      <c r="A6" s="57" t="s">
        <v>369</v>
      </c>
      <c r="B6" s="57" t="s">
        <v>152</v>
      </c>
      <c r="C6" s="57" t="s">
        <v>535</v>
      </c>
      <c r="D6" s="57" t="s">
        <v>376</v>
      </c>
      <c r="E6" s="6" t="s">
        <v>548</v>
      </c>
      <c r="F6" s="6" t="s">
        <v>541</v>
      </c>
      <c r="G6" s="83" t="s">
        <v>148</v>
      </c>
      <c r="H6" s="57" t="s">
        <v>152</v>
      </c>
      <c r="I6" s="6" t="s">
        <v>555</v>
      </c>
      <c r="J6" s="6" t="s">
        <v>152</v>
      </c>
      <c r="K6" s="6" t="s">
        <v>152</v>
      </c>
      <c r="L6" s="57" t="s">
        <v>154</v>
      </c>
      <c r="M6" s="6" t="s">
        <v>152</v>
      </c>
      <c r="N6" s="86" t="s">
        <v>152</v>
      </c>
      <c r="O6" s="86" t="s">
        <v>38</v>
      </c>
      <c r="P6" s="86" t="s">
        <v>148</v>
      </c>
      <c r="Q6" s="86">
        <v>2019</v>
      </c>
      <c r="R6" s="86" t="s">
        <v>152</v>
      </c>
      <c r="S6" s="86" t="s">
        <v>372</v>
      </c>
      <c r="T6" s="86" t="s">
        <v>152</v>
      </c>
      <c r="U6" s="86" t="s">
        <v>152</v>
      </c>
      <c r="V6" s="86" t="s">
        <v>129</v>
      </c>
      <c r="W6" s="5"/>
    </row>
    <row r="7" spans="1:23" ht="90" x14ac:dyDescent="0.25">
      <c r="A7" s="57" t="s">
        <v>369</v>
      </c>
      <c r="B7" s="57" t="s">
        <v>152</v>
      </c>
      <c r="C7" s="57" t="s">
        <v>536</v>
      </c>
      <c r="D7" s="57" t="s">
        <v>542</v>
      </c>
      <c r="E7" s="6" t="s">
        <v>549</v>
      </c>
      <c r="F7" s="6" t="s">
        <v>541</v>
      </c>
      <c r="G7" s="5" t="s">
        <v>151</v>
      </c>
      <c r="H7" s="57">
        <v>2019</v>
      </c>
      <c r="I7" s="6" t="s">
        <v>553</v>
      </c>
      <c r="J7" s="6" t="s">
        <v>152</v>
      </c>
      <c r="K7" s="6" t="s">
        <v>152</v>
      </c>
      <c r="L7" s="57" t="s">
        <v>154</v>
      </c>
      <c r="M7" s="6" t="s">
        <v>152</v>
      </c>
      <c r="N7" s="86" t="s">
        <v>152</v>
      </c>
      <c r="O7" s="86" t="s">
        <v>38</v>
      </c>
      <c r="P7" s="86" t="s">
        <v>151</v>
      </c>
      <c r="Q7" s="86">
        <v>2019</v>
      </c>
      <c r="R7" s="86" t="s">
        <v>152</v>
      </c>
      <c r="S7" s="86" t="s">
        <v>372</v>
      </c>
      <c r="T7" s="86" t="s">
        <v>152</v>
      </c>
      <c r="U7" s="86" t="s">
        <v>152</v>
      </c>
      <c r="V7" s="86" t="s">
        <v>129</v>
      </c>
      <c r="W7" s="5"/>
    </row>
    <row r="8" spans="1:23" ht="60" x14ac:dyDescent="0.25">
      <c r="A8" s="57" t="s">
        <v>369</v>
      </c>
      <c r="B8" s="57" t="s">
        <v>152</v>
      </c>
      <c r="C8" s="57" t="s">
        <v>537</v>
      </c>
      <c r="D8" s="57" t="s">
        <v>543</v>
      </c>
      <c r="E8" s="6" t="s">
        <v>544</v>
      </c>
      <c r="F8" s="6" t="s">
        <v>125</v>
      </c>
      <c r="G8" s="5" t="s">
        <v>148</v>
      </c>
      <c r="H8" s="57" t="s">
        <v>152</v>
      </c>
      <c r="I8" s="6" t="s">
        <v>555</v>
      </c>
      <c r="J8" s="6" t="s">
        <v>152</v>
      </c>
      <c r="K8" s="6" t="s">
        <v>152</v>
      </c>
      <c r="L8" s="57" t="s">
        <v>154</v>
      </c>
      <c r="M8" s="6" t="s">
        <v>152</v>
      </c>
      <c r="N8" s="86" t="s">
        <v>152</v>
      </c>
      <c r="O8" s="86" t="s">
        <v>38</v>
      </c>
      <c r="P8" s="86" t="s">
        <v>148</v>
      </c>
      <c r="Q8" s="86">
        <v>2019</v>
      </c>
      <c r="R8" s="86" t="s">
        <v>152</v>
      </c>
      <c r="S8" s="86" t="s">
        <v>372</v>
      </c>
      <c r="T8" s="86" t="s">
        <v>152</v>
      </c>
      <c r="U8" s="86" t="s">
        <v>152</v>
      </c>
      <c r="V8" s="86" t="s">
        <v>129</v>
      </c>
      <c r="W8" s="5"/>
    </row>
    <row r="9" spans="1:23" ht="45" x14ac:dyDescent="0.25">
      <c r="A9" s="57" t="s">
        <v>369</v>
      </c>
      <c r="B9" s="57" t="s">
        <v>152</v>
      </c>
      <c r="C9" s="57" t="s">
        <v>538</v>
      </c>
      <c r="D9" s="57" t="s">
        <v>545</v>
      </c>
      <c r="E9" s="6" t="s">
        <v>550</v>
      </c>
      <c r="F9" s="6" t="s">
        <v>541</v>
      </c>
      <c r="G9" s="83" t="s">
        <v>148</v>
      </c>
      <c r="H9" s="57" t="s">
        <v>152</v>
      </c>
      <c r="I9" s="6" t="s">
        <v>555</v>
      </c>
      <c r="J9" s="6" t="s">
        <v>152</v>
      </c>
      <c r="K9" s="6" t="s">
        <v>152</v>
      </c>
      <c r="L9" s="57" t="s">
        <v>154</v>
      </c>
      <c r="M9" s="6" t="s">
        <v>152</v>
      </c>
      <c r="N9" s="86" t="s">
        <v>152</v>
      </c>
      <c r="O9" s="86" t="s">
        <v>38</v>
      </c>
      <c r="P9" s="86" t="s">
        <v>148</v>
      </c>
      <c r="Q9" s="86">
        <v>2019</v>
      </c>
      <c r="R9" s="86" t="s">
        <v>152</v>
      </c>
      <c r="S9" s="86" t="s">
        <v>372</v>
      </c>
      <c r="T9" s="86" t="s">
        <v>152</v>
      </c>
      <c r="U9" s="86" t="s">
        <v>152</v>
      </c>
      <c r="V9" s="86" t="s">
        <v>129</v>
      </c>
      <c r="W9" s="5"/>
    </row>
    <row r="10" spans="1:23" ht="45" x14ac:dyDescent="0.25">
      <c r="A10" s="57" t="s">
        <v>369</v>
      </c>
      <c r="B10" s="57" t="s">
        <v>152</v>
      </c>
      <c r="C10" s="57" t="s">
        <v>539</v>
      </c>
      <c r="D10" s="57" t="s">
        <v>546</v>
      </c>
      <c r="E10" s="6" t="s">
        <v>551</v>
      </c>
      <c r="F10" s="6" t="s">
        <v>541</v>
      </c>
      <c r="G10" s="83" t="s">
        <v>148</v>
      </c>
      <c r="H10" s="57" t="s">
        <v>152</v>
      </c>
      <c r="I10" s="6" t="s">
        <v>555</v>
      </c>
      <c r="J10" s="6" t="s">
        <v>152</v>
      </c>
      <c r="K10" s="6" t="s">
        <v>152</v>
      </c>
      <c r="L10" s="57" t="s">
        <v>154</v>
      </c>
      <c r="M10" s="6" t="s">
        <v>152</v>
      </c>
      <c r="N10" s="86" t="s">
        <v>152</v>
      </c>
      <c r="O10" s="86" t="s">
        <v>38</v>
      </c>
      <c r="P10" s="86" t="s">
        <v>148</v>
      </c>
      <c r="Q10" s="86">
        <v>2019</v>
      </c>
      <c r="R10" s="86" t="s">
        <v>152</v>
      </c>
      <c r="S10" s="86" t="s">
        <v>372</v>
      </c>
      <c r="T10" s="86" t="s">
        <v>152</v>
      </c>
      <c r="U10" s="86" t="s">
        <v>152</v>
      </c>
      <c r="V10" s="86" t="s">
        <v>129</v>
      </c>
      <c r="W10" s="5"/>
    </row>
    <row r="11" spans="1:23" ht="45" x14ac:dyDescent="0.25">
      <c r="A11" s="58" t="s">
        <v>373</v>
      </c>
      <c r="B11" s="5" t="s">
        <v>374</v>
      </c>
      <c r="C11" s="5" t="s">
        <v>375</v>
      </c>
      <c r="D11" s="58" t="s">
        <v>398</v>
      </c>
      <c r="E11" s="5" t="s">
        <v>552</v>
      </c>
      <c r="F11" s="5" t="s">
        <v>541</v>
      </c>
      <c r="G11" s="5" t="s">
        <v>148</v>
      </c>
      <c r="H11" s="6" t="s">
        <v>152</v>
      </c>
      <c r="I11" s="5" t="s">
        <v>377</v>
      </c>
      <c r="J11" s="6" t="s">
        <v>129</v>
      </c>
      <c r="K11" s="5" t="s">
        <v>152</v>
      </c>
      <c r="L11" s="57" t="s">
        <v>154</v>
      </c>
      <c r="M11" s="6" t="s">
        <v>129</v>
      </c>
      <c r="N11" s="5" t="s">
        <v>152</v>
      </c>
      <c r="O11" s="5" t="s">
        <v>38</v>
      </c>
      <c r="P11" s="5" t="s">
        <v>148</v>
      </c>
      <c r="Q11" s="5">
        <v>2019</v>
      </c>
      <c r="R11" s="5" t="s">
        <v>152</v>
      </c>
      <c r="S11" s="5" t="s">
        <v>372</v>
      </c>
      <c r="T11" s="5" t="s">
        <v>152</v>
      </c>
      <c r="U11" s="5" t="s">
        <v>152</v>
      </c>
      <c r="V11" s="5" t="s">
        <v>129</v>
      </c>
      <c r="W11" s="5"/>
    </row>
    <row r="12" spans="1:23" ht="60" x14ac:dyDescent="0.25">
      <c r="A12" s="58" t="s">
        <v>373</v>
      </c>
      <c r="B12" s="5" t="s">
        <v>374</v>
      </c>
      <c r="C12" s="5" t="s">
        <v>378</v>
      </c>
      <c r="D12" s="58" t="s">
        <v>493</v>
      </c>
      <c r="E12" s="5" t="s">
        <v>379</v>
      </c>
      <c r="F12" s="5" t="s">
        <v>123</v>
      </c>
      <c r="G12" s="5" t="s">
        <v>148</v>
      </c>
      <c r="H12" s="6" t="s">
        <v>152</v>
      </c>
      <c r="I12" s="5" t="s">
        <v>377</v>
      </c>
      <c r="J12" s="6" t="s">
        <v>129</v>
      </c>
      <c r="K12" s="5" t="s">
        <v>152</v>
      </c>
      <c r="L12" s="57" t="s">
        <v>154</v>
      </c>
      <c r="M12" s="6" t="s">
        <v>129</v>
      </c>
      <c r="N12" s="5" t="s">
        <v>152</v>
      </c>
      <c r="O12" s="5" t="s">
        <v>38</v>
      </c>
      <c r="P12" s="5" t="s">
        <v>148</v>
      </c>
      <c r="Q12" s="5">
        <v>2019</v>
      </c>
      <c r="R12" s="5" t="s">
        <v>152</v>
      </c>
      <c r="S12" s="5" t="s">
        <v>372</v>
      </c>
      <c r="T12" s="5" t="s">
        <v>152</v>
      </c>
      <c r="U12" s="5" t="s">
        <v>152</v>
      </c>
      <c r="V12" s="5" t="s">
        <v>129</v>
      </c>
      <c r="W12" s="5"/>
    </row>
    <row r="13" spans="1:23" ht="75" x14ac:dyDescent="0.25">
      <c r="A13" s="58" t="s">
        <v>373</v>
      </c>
      <c r="B13" s="5" t="s">
        <v>152</v>
      </c>
      <c r="C13" s="5" t="s">
        <v>380</v>
      </c>
      <c r="D13" s="58" t="s">
        <v>381</v>
      </c>
      <c r="E13" s="5" t="s">
        <v>494</v>
      </c>
      <c r="F13" s="5" t="s">
        <v>123</v>
      </c>
      <c r="G13" s="5" t="s">
        <v>148</v>
      </c>
      <c r="H13" s="6" t="s">
        <v>152</v>
      </c>
      <c r="I13" s="5" t="s">
        <v>382</v>
      </c>
      <c r="J13" s="6" t="s">
        <v>129</v>
      </c>
      <c r="K13" s="5" t="s">
        <v>152</v>
      </c>
      <c r="L13" s="57" t="s">
        <v>154</v>
      </c>
      <c r="M13" s="6" t="s">
        <v>129</v>
      </c>
      <c r="N13" s="5" t="s">
        <v>152</v>
      </c>
      <c r="O13" s="5" t="s">
        <v>38</v>
      </c>
      <c r="P13" s="5" t="s">
        <v>148</v>
      </c>
      <c r="Q13" s="5">
        <v>2019</v>
      </c>
      <c r="R13" s="5" t="s">
        <v>152</v>
      </c>
      <c r="S13" s="5" t="s">
        <v>372</v>
      </c>
      <c r="T13" s="5" t="s">
        <v>152</v>
      </c>
      <c r="U13" s="5" t="s">
        <v>152</v>
      </c>
      <c r="V13" s="5" t="s">
        <v>129</v>
      </c>
      <c r="W13" s="5"/>
    </row>
    <row r="14" spans="1:23" ht="60" x14ac:dyDescent="0.25">
      <c r="A14" s="58" t="s">
        <v>373</v>
      </c>
      <c r="B14" s="5" t="s">
        <v>374</v>
      </c>
      <c r="C14" s="5" t="s">
        <v>383</v>
      </c>
      <c r="D14" s="58" t="s">
        <v>384</v>
      </c>
      <c r="E14" s="5" t="s">
        <v>495</v>
      </c>
      <c r="F14" s="5" t="s">
        <v>123</v>
      </c>
      <c r="G14" s="5" t="s">
        <v>148</v>
      </c>
      <c r="H14" s="6" t="s">
        <v>152</v>
      </c>
      <c r="I14" s="5" t="s">
        <v>377</v>
      </c>
      <c r="J14" s="6" t="s">
        <v>129</v>
      </c>
      <c r="K14" s="5" t="s">
        <v>152</v>
      </c>
      <c r="L14" s="57" t="s">
        <v>154</v>
      </c>
      <c r="M14" s="6" t="s">
        <v>129</v>
      </c>
      <c r="N14" s="5" t="s">
        <v>152</v>
      </c>
      <c r="O14" s="5" t="s">
        <v>38</v>
      </c>
      <c r="P14" s="5" t="s">
        <v>148</v>
      </c>
      <c r="Q14" s="5">
        <v>2019</v>
      </c>
      <c r="R14" s="5" t="s">
        <v>152</v>
      </c>
      <c r="S14" s="5" t="s">
        <v>372</v>
      </c>
      <c r="T14" s="5" t="s">
        <v>152</v>
      </c>
      <c r="U14" s="5" t="s">
        <v>152</v>
      </c>
      <c r="V14" s="5" t="s">
        <v>129</v>
      </c>
      <c r="W14" s="5"/>
    </row>
    <row r="15" spans="1:23" ht="60" x14ac:dyDescent="0.25">
      <c r="A15" s="58" t="s">
        <v>373</v>
      </c>
      <c r="B15" s="5" t="s">
        <v>152</v>
      </c>
      <c r="C15" s="5" t="s">
        <v>385</v>
      </c>
      <c r="D15" s="58" t="s">
        <v>386</v>
      </c>
      <c r="E15" s="5" t="s">
        <v>387</v>
      </c>
      <c r="F15" s="5" t="s">
        <v>125</v>
      </c>
      <c r="G15" s="5" t="s">
        <v>151</v>
      </c>
      <c r="H15" s="59">
        <v>43709</v>
      </c>
      <c r="I15" s="5" t="s">
        <v>377</v>
      </c>
      <c r="J15" s="6" t="s">
        <v>129</v>
      </c>
      <c r="K15" s="5" t="s">
        <v>152</v>
      </c>
      <c r="L15" s="57" t="s">
        <v>154</v>
      </c>
      <c r="M15" s="6" t="s">
        <v>129</v>
      </c>
      <c r="N15" s="5" t="s">
        <v>152</v>
      </c>
      <c r="O15" s="5" t="s">
        <v>38</v>
      </c>
      <c r="P15" s="5" t="s">
        <v>151</v>
      </c>
      <c r="Q15" s="5">
        <v>2019</v>
      </c>
      <c r="R15" s="5" t="s">
        <v>152</v>
      </c>
      <c r="S15" s="5" t="s">
        <v>372</v>
      </c>
      <c r="T15" s="5" t="s">
        <v>152</v>
      </c>
      <c r="U15" s="5" t="s">
        <v>152</v>
      </c>
      <c r="V15" s="5" t="s">
        <v>129</v>
      </c>
      <c r="W15" s="5"/>
    </row>
    <row r="16" spans="1:23" ht="45" x14ac:dyDescent="0.25">
      <c r="A16" s="58" t="s">
        <v>373</v>
      </c>
      <c r="B16" s="5" t="s">
        <v>374</v>
      </c>
      <c r="C16" s="5" t="s">
        <v>388</v>
      </c>
      <c r="D16" s="13" t="s">
        <v>389</v>
      </c>
      <c r="E16" s="13" t="s">
        <v>390</v>
      </c>
      <c r="F16" s="5" t="s">
        <v>123</v>
      </c>
      <c r="G16" s="5" t="s">
        <v>148</v>
      </c>
      <c r="H16" s="6" t="s">
        <v>152</v>
      </c>
      <c r="I16" s="5" t="s">
        <v>377</v>
      </c>
      <c r="J16" s="6" t="s">
        <v>129</v>
      </c>
      <c r="K16" s="5" t="s">
        <v>152</v>
      </c>
      <c r="L16" s="57" t="s">
        <v>154</v>
      </c>
      <c r="M16" s="6" t="s">
        <v>129</v>
      </c>
      <c r="N16" s="5" t="s">
        <v>152</v>
      </c>
      <c r="O16" s="5" t="s">
        <v>38</v>
      </c>
      <c r="P16" s="5" t="s">
        <v>148</v>
      </c>
      <c r="Q16" s="5">
        <v>2019</v>
      </c>
      <c r="R16" s="5" t="s">
        <v>152</v>
      </c>
      <c r="S16" s="5" t="s">
        <v>372</v>
      </c>
      <c r="T16" s="5" t="s">
        <v>152</v>
      </c>
      <c r="U16" s="5" t="s">
        <v>152</v>
      </c>
      <c r="V16" s="5" t="s">
        <v>129</v>
      </c>
      <c r="W16" s="5"/>
    </row>
    <row r="17" spans="1:23" ht="45" x14ac:dyDescent="0.25">
      <c r="A17" s="58" t="s">
        <v>373</v>
      </c>
      <c r="B17" s="5" t="s">
        <v>374</v>
      </c>
      <c r="C17" s="5" t="s">
        <v>391</v>
      </c>
      <c r="D17" s="13" t="s">
        <v>392</v>
      </c>
      <c r="E17" s="5" t="s">
        <v>393</v>
      </c>
      <c r="F17" s="5" t="s">
        <v>123</v>
      </c>
      <c r="G17" s="5" t="s">
        <v>148</v>
      </c>
      <c r="H17" s="6" t="s">
        <v>152</v>
      </c>
      <c r="I17" s="5" t="s">
        <v>377</v>
      </c>
      <c r="J17" s="6" t="s">
        <v>129</v>
      </c>
      <c r="K17" s="5" t="s">
        <v>152</v>
      </c>
      <c r="L17" s="57" t="s">
        <v>154</v>
      </c>
      <c r="M17" s="6" t="s">
        <v>129</v>
      </c>
      <c r="N17" s="5" t="s">
        <v>152</v>
      </c>
      <c r="O17" s="5" t="s">
        <v>33</v>
      </c>
      <c r="P17" s="5" t="s">
        <v>148</v>
      </c>
      <c r="Q17" s="5">
        <v>2019</v>
      </c>
      <c r="R17" s="5" t="s">
        <v>152</v>
      </c>
      <c r="S17" s="5" t="s">
        <v>372</v>
      </c>
      <c r="T17" s="5" t="s">
        <v>129</v>
      </c>
      <c r="U17" s="5" t="s">
        <v>129</v>
      </c>
      <c r="V17" s="5" t="s">
        <v>129</v>
      </c>
      <c r="W17" s="5"/>
    </row>
    <row r="18" spans="1:23" ht="75" x14ac:dyDescent="0.25">
      <c r="A18" s="58" t="s">
        <v>373</v>
      </c>
      <c r="B18" s="5" t="s">
        <v>152</v>
      </c>
      <c r="C18" s="5" t="s">
        <v>394</v>
      </c>
      <c r="D18" s="13" t="s">
        <v>395</v>
      </c>
      <c r="E18" s="5" t="s">
        <v>396</v>
      </c>
      <c r="F18" s="5" t="s">
        <v>123</v>
      </c>
      <c r="G18" s="5" t="s">
        <v>148</v>
      </c>
      <c r="H18" s="6" t="s">
        <v>152</v>
      </c>
      <c r="I18" s="5" t="s">
        <v>382</v>
      </c>
      <c r="J18" s="6" t="s">
        <v>129</v>
      </c>
      <c r="K18" s="5" t="s">
        <v>152</v>
      </c>
      <c r="L18" s="57" t="s">
        <v>154</v>
      </c>
      <c r="M18" s="6" t="s">
        <v>129</v>
      </c>
      <c r="N18" s="5" t="s">
        <v>152</v>
      </c>
      <c r="O18" s="5" t="s">
        <v>38</v>
      </c>
      <c r="P18" s="5" t="s">
        <v>148</v>
      </c>
      <c r="Q18" s="5">
        <v>2019</v>
      </c>
      <c r="R18" s="5" t="s">
        <v>152</v>
      </c>
      <c r="S18" s="5" t="s">
        <v>372</v>
      </c>
      <c r="T18" s="5" t="s">
        <v>152</v>
      </c>
      <c r="U18" s="5" t="s">
        <v>152</v>
      </c>
      <c r="V18" s="5" t="s">
        <v>129</v>
      </c>
      <c r="W18" s="5"/>
    </row>
    <row r="19" spans="1:23" ht="45" x14ac:dyDescent="0.25">
      <c r="A19" s="58" t="s">
        <v>373</v>
      </c>
      <c r="B19" s="5" t="s">
        <v>152</v>
      </c>
      <c r="C19" s="5" t="s">
        <v>397</v>
      </c>
      <c r="D19" s="6" t="s">
        <v>398</v>
      </c>
      <c r="E19" s="6" t="s">
        <v>399</v>
      </c>
      <c r="F19" s="5" t="s">
        <v>123</v>
      </c>
      <c r="G19" s="5" t="s">
        <v>151</v>
      </c>
      <c r="H19" s="60">
        <v>43831</v>
      </c>
      <c r="I19" s="5" t="s">
        <v>377</v>
      </c>
      <c r="J19" s="6" t="s">
        <v>129</v>
      </c>
      <c r="K19" s="5" t="s">
        <v>152</v>
      </c>
      <c r="L19" s="57" t="s">
        <v>154</v>
      </c>
      <c r="M19" s="6" t="s">
        <v>129</v>
      </c>
      <c r="N19" s="5" t="s">
        <v>152</v>
      </c>
      <c r="O19" s="5" t="s">
        <v>38</v>
      </c>
      <c r="P19" s="5" t="s">
        <v>151</v>
      </c>
      <c r="Q19" s="5">
        <v>2019</v>
      </c>
      <c r="R19" s="5" t="s">
        <v>152</v>
      </c>
      <c r="S19" s="5" t="s">
        <v>372</v>
      </c>
      <c r="T19" s="5" t="s">
        <v>152</v>
      </c>
      <c r="U19" s="5" t="s">
        <v>152</v>
      </c>
      <c r="V19" s="5" t="s">
        <v>129</v>
      </c>
      <c r="W19" s="5"/>
    </row>
    <row r="20" spans="1:23" ht="30" x14ac:dyDescent="0.25">
      <c r="A20" s="65" t="s">
        <v>165</v>
      </c>
      <c r="B20" s="5" t="s">
        <v>400</v>
      </c>
      <c r="C20" s="5" t="s">
        <v>401</v>
      </c>
      <c r="D20" s="58" t="s">
        <v>182</v>
      </c>
      <c r="E20" s="58" t="s">
        <v>402</v>
      </c>
      <c r="F20" s="58" t="s">
        <v>123</v>
      </c>
      <c r="G20" s="5" t="s">
        <v>148</v>
      </c>
      <c r="H20" s="6" t="s">
        <v>152</v>
      </c>
      <c r="I20" s="58" t="s">
        <v>165</v>
      </c>
      <c r="J20" s="62" t="s">
        <v>129</v>
      </c>
      <c r="K20" s="62" t="s">
        <v>129</v>
      </c>
      <c r="L20" s="5" t="s">
        <v>183</v>
      </c>
      <c r="M20" s="62" t="s">
        <v>129</v>
      </c>
      <c r="N20" s="5" t="s">
        <v>152</v>
      </c>
      <c r="O20" s="5" t="s">
        <v>38</v>
      </c>
      <c r="P20" s="5" t="s">
        <v>148</v>
      </c>
      <c r="Q20" s="5">
        <v>2019</v>
      </c>
      <c r="R20" s="5" t="s">
        <v>152</v>
      </c>
      <c r="S20" s="5" t="s">
        <v>372</v>
      </c>
      <c r="T20" s="5" t="s">
        <v>152</v>
      </c>
      <c r="U20" s="5" t="s">
        <v>152</v>
      </c>
      <c r="V20" s="5" t="s">
        <v>129</v>
      </c>
      <c r="W20" s="5"/>
    </row>
    <row r="21" spans="1:23" ht="45" x14ac:dyDescent="0.25">
      <c r="A21" s="65" t="s">
        <v>165</v>
      </c>
      <c r="B21" s="5" t="s">
        <v>403</v>
      </c>
      <c r="C21" s="5" t="s">
        <v>404</v>
      </c>
      <c r="D21" s="5" t="s">
        <v>405</v>
      </c>
      <c r="E21" s="5" t="s">
        <v>406</v>
      </c>
      <c r="F21" s="58" t="s">
        <v>128</v>
      </c>
      <c r="G21" s="5" t="s">
        <v>151</v>
      </c>
      <c r="H21" s="6" t="s">
        <v>152</v>
      </c>
      <c r="I21" s="58" t="s">
        <v>407</v>
      </c>
      <c r="J21" s="62" t="s">
        <v>129</v>
      </c>
      <c r="K21" s="62" t="s">
        <v>129</v>
      </c>
      <c r="L21" s="62" t="s">
        <v>129</v>
      </c>
      <c r="M21" s="62" t="s">
        <v>129</v>
      </c>
      <c r="N21" s="5" t="s">
        <v>152</v>
      </c>
      <c r="O21" s="5" t="s">
        <v>38</v>
      </c>
      <c r="P21" s="5" t="s">
        <v>151</v>
      </c>
      <c r="Q21" s="5">
        <v>2019</v>
      </c>
      <c r="R21" s="5" t="s">
        <v>152</v>
      </c>
      <c r="S21" s="5" t="s">
        <v>372</v>
      </c>
      <c r="T21" s="5" t="s">
        <v>152</v>
      </c>
      <c r="U21" s="5" t="s">
        <v>152</v>
      </c>
      <c r="V21" s="5" t="s">
        <v>129</v>
      </c>
      <c r="W21" s="5"/>
    </row>
    <row r="22" spans="1:23" ht="60" x14ac:dyDescent="0.25">
      <c r="A22" s="5" t="s">
        <v>408</v>
      </c>
      <c r="B22" s="5" t="s">
        <v>152</v>
      </c>
      <c r="C22" s="13" t="s">
        <v>409</v>
      </c>
      <c r="D22" s="5" t="s">
        <v>410</v>
      </c>
      <c r="E22" s="5" t="s">
        <v>411</v>
      </c>
      <c r="F22" s="58" t="s">
        <v>125</v>
      </c>
      <c r="G22" s="5" t="s">
        <v>149</v>
      </c>
      <c r="H22" s="6">
        <v>2020</v>
      </c>
      <c r="I22" s="58" t="s">
        <v>412</v>
      </c>
      <c r="J22" s="62" t="s">
        <v>129</v>
      </c>
      <c r="K22" s="62" t="s">
        <v>129</v>
      </c>
      <c r="L22" s="13" t="s">
        <v>129</v>
      </c>
      <c r="M22" s="62" t="s">
        <v>129</v>
      </c>
      <c r="N22" s="5" t="s">
        <v>152</v>
      </c>
      <c r="O22" s="5" t="s">
        <v>38</v>
      </c>
      <c r="P22" s="5" t="s">
        <v>149</v>
      </c>
      <c r="Q22" s="5">
        <v>2019</v>
      </c>
      <c r="R22" s="5" t="s">
        <v>152</v>
      </c>
      <c r="S22" s="5" t="s">
        <v>372</v>
      </c>
      <c r="T22" s="5" t="s">
        <v>152</v>
      </c>
      <c r="U22" s="5" t="s">
        <v>152</v>
      </c>
      <c r="V22" s="5" t="s">
        <v>129</v>
      </c>
      <c r="W22" s="5"/>
    </row>
    <row r="23" spans="1:23" ht="60" x14ac:dyDescent="0.25">
      <c r="A23" s="5" t="s">
        <v>408</v>
      </c>
      <c r="B23" s="5" t="s">
        <v>152</v>
      </c>
      <c r="C23" s="13" t="s">
        <v>413</v>
      </c>
      <c r="D23" s="5" t="s">
        <v>414</v>
      </c>
      <c r="E23" s="5" t="s">
        <v>415</v>
      </c>
      <c r="F23" s="58" t="s">
        <v>125</v>
      </c>
      <c r="G23" s="5" t="s">
        <v>149</v>
      </c>
      <c r="H23" s="6">
        <v>2020</v>
      </c>
      <c r="I23" s="58" t="s">
        <v>416</v>
      </c>
      <c r="J23" s="62" t="s">
        <v>129</v>
      </c>
      <c r="K23" s="62" t="s">
        <v>129</v>
      </c>
      <c r="L23" s="13" t="s">
        <v>129</v>
      </c>
      <c r="M23" s="62" t="s">
        <v>129</v>
      </c>
      <c r="N23" s="5" t="s">
        <v>152</v>
      </c>
      <c r="O23" s="5" t="s">
        <v>38</v>
      </c>
      <c r="P23" s="5" t="s">
        <v>149</v>
      </c>
      <c r="Q23" s="5">
        <v>2019</v>
      </c>
      <c r="R23" s="5" t="s">
        <v>152</v>
      </c>
      <c r="S23" s="5" t="s">
        <v>372</v>
      </c>
      <c r="T23" s="5" t="s">
        <v>152</v>
      </c>
      <c r="U23" s="5" t="s">
        <v>152</v>
      </c>
      <c r="V23" s="5" t="s">
        <v>129</v>
      </c>
      <c r="W23" s="5"/>
    </row>
    <row r="24" spans="1:23" ht="60" x14ac:dyDescent="0.25">
      <c r="A24" s="5" t="s">
        <v>408</v>
      </c>
      <c r="B24" s="5" t="s">
        <v>152</v>
      </c>
      <c r="C24" s="13" t="s">
        <v>417</v>
      </c>
      <c r="D24" s="5" t="s">
        <v>418</v>
      </c>
      <c r="E24" s="5" t="s">
        <v>411</v>
      </c>
      <c r="F24" s="58" t="s">
        <v>125</v>
      </c>
      <c r="G24" s="5" t="s">
        <v>149</v>
      </c>
      <c r="H24" s="6">
        <v>2020</v>
      </c>
      <c r="I24" s="58" t="s">
        <v>412</v>
      </c>
      <c r="J24" s="62" t="s">
        <v>129</v>
      </c>
      <c r="K24" s="62" t="s">
        <v>129</v>
      </c>
      <c r="L24" s="13" t="s">
        <v>129</v>
      </c>
      <c r="M24" s="62" t="s">
        <v>129</v>
      </c>
      <c r="N24" s="5" t="s">
        <v>152</v>
      </c>
      <c r="O24" s="5" t="s">
        <v>38</v>
      </c>
      <c r="P24" s="5" t="s">
        <v>149</v>
      </c>
      <c r="Q24" s="5">
        <v>2019</v>
      </c>
      <c r="R24" s="5" t="s">
        <v>152</v>
      </c>
      <c r="S24" s="5" t="s">
        <v>372</v>
      </c>
      <c r="T24" s="5" t="s">
        <v>152</v>
      </c>
      <c r="U24" s="5" t="s">
        <v>152</v>
      </c>
      <c r="V24" s="5" t="s">
        <v>129</v>
      </c>
      <c r="W24" s="5"/>
    </row>
    <row r="25" spans="1:23" ht="60" x14ac:dyDescent="0.25">
      <c r="A25" s="5" t="s">
        <v>408</v>
      </c>
      <c r="B25" s="5" t="s">
        <v>152</v>
      </c>
      <c r="C25" s="13" t="s">
        <v>419</v>
      </c>
      <c r="D25" s="5" t="s">
        <v>420</v>
      </c>
      <c r="E25" s="5" t="s">
        <v>411</v>
      </c>
      <c r="F25" s="58" t="s">
        <v>125</v>
      </c>
      <c r="G25" s="5" t="s">
        <v>149</v>
      </c>
      <c r="H25" s="6">
        <v>2020</v>
      </c>
      <c r="I25" s="58" t="s">
        <v>412</v>
      </c>
      <c r="J25" s="62" t="s">
        <v>129</v>
      </c>
      <c r="K25" s="62" t="s">
        <v>129</v>
      </c>
      <c r="L25" s="13" t="s">
        <v>129</v>
      </c>
      <c r="M25" s="62" t="s">
        <v>129</v>
      </c>
      <c r="N25" s="5" t="s">
        <v>152</v>
      </c>
      <c r="O25" s="5" t="s">
        <v>38</v>
      </c>
      <c r="P25" s="5" t="s">
        <v>149</v>
      </c>
      <c r="Q25" s="5">
        <v>2019</v>
      </c>
      <c r="R25" s="5" t="s">
        <v>152</v>
      </c>
      <c r="S25" s="5" t="s">
        <v>372</v>
      </c>
      <c r="T25" s="5" t="s">
        <v>152</v>
      </c>
      <c r="U25" s="5" t="s">
        <v>152</v>
      </c>
      <c r="V25" s="5" t="s">
        <v>129</v>
      </c>
      <c r="W25" s="5"/>
    </row>
    <row r="26" spans="1:23" ht="60" x14ac:dyDescent="0.25">
      <c r="A26" s="5" t="s">
        <v>408</v>
      </c>
      <c r="B26" s="5" t="s">
        <v>152</v>
      </c>
      <c r="C26" s="13" t="s">
        <v>421</v>
      </c>
      <c r="D26" s="5" t="s">
        <v>422</v>
      </c>
      <c r="E26" s="5" t="s">
        <v>411</v>
      </c>
      <c r="F26" s="58" t="s">
        <v>125</v>
      </c>
      <c r="G26" s="5" t="s">
        <v>149</v>
      </c>
      <c r="H26" s="6">
        <v>2020</v>
      </c>
      <c r="I26" s="58" t="s">
        <v>412</v>
      </c>
      <c r="J26" s="62" t="s">
        <v>129</v>
      </c>
      <c r="K26" s="62" t="s">
        <v>129</v>
      </c>
      <c r="L26" s="13" t="s">
        <v>129</v>
      </c>
      <c r="M26" s="62" t="s">
        <v>129</v>
      </c>
      <c r="N26" s="5" t="s">
        <v>152</v>
      </c>
      <c r="O26" s="5" t="s">
        <v>38</v>
      </c>
      <c r="P26" s="5" t="s">
        <v>149</v>
      </c>
      <c r="Q26" s="5">
        <v>2019</v>
      </c>
      <c r="R26" s="5" t="s">
        <v>152</v>
      </c>
      <c r="S26" s="5" t="s">
        <v>372</v>
      </c>
      <c r="T26" s="5" t="s">
        <v>152</v>
      </c>
      <c r="U26" s="5" t="s">
        <v>152</v>
      </c>
      <c r="V26" s="5" t="s">
        <v>129</v>
      </c>
      <c r="W26" s="5"/>
    </row>
    <row r="27" spans="1:23" ht="60" x14ac:dyDescent="0.25">
      <c r="A27" s="5" t="s">
        <v>408</v>
      </c>
      <c r="B27" s="5" t="s">
        <v>152</v>
      </c>
      <c r="C27" s="13" t="s">
        <v>423</v>
      </c>
      <c r="D27" s="5" t="s">
        <v>424</v>
      </c>
      <c r="E27" s="5" t="s">
        <v>411</v>
      </c>
      <c r="F27" s="58" t="s">
        <v>125</v>
      </c>
      <c r="G27" s="5" t="s">
        <v>149</v>
      </c>
      <c r="H27" s="6">
        <v>2020</v>
      </c>
      <c r="I27" s="58" t="s">
        <v>407</v>
      </c>
      <c r="J27" s="62" t="s">
        <v>129</v>
      </c>
      <c r="K27" s="62" t="s">
        <v>129</v>
      </c>
      <c r="L27" s="13" t="s">
        <v>129</v>
      </c>
      <c r="M27" s="62" t="s">
        <v>129</v>
      </c>
      <c r="N27" s="5" t="s">
        <v>152</v>
      </c>
      <c r="O27" s="5" t="s">
        <v>38</v>
      </c>
      <c r="P27" s="5" t="s">
        <v>149</v>
      </c>
      <c r="Q27" s="5">
        <v>2019</v>
      </c>
      <c r="R27" s="5" t="s">
        <v>152</v>
      </c>
      <c r="S27" s="5" t="s">
        <v>372</v>
      </c>
      <c r="T27" s="5" t="s">
        <v>152</v>
      </c>
      <c r="U27" s="5" t="s">
        <v>152</v>
      </c>
      <c r="V27" s="5" t="s">
        <v>129</v>
      </c>
      <c r="W27" s="5"/>
    </row>
    <row r="28" spans="1:23" ht="60" x14ac:dyDescent="0.25">
      <c r="A28" s="5" t="s">
        <v>408</v>
      </c>
      <c r="B28" s="5" t="s">
        <v>152</v>
      </c>
      <c r="C28" s="13" t="s">
        <v>425</v>
      </c>
      <c r="D28" s="5" t="s">
        <v>426</v>
      </c>
      <c r="E28" s="5" t="s">
        <v>411</v>
      </c>
      <c r="F28" s="58" t="s">
        <v>125</v>
      </c>
      <c r="G28" s="5" t="s">
        <v>149</v>
      </c>
      <c r="H28" s="6">
        <v>2020</v>
      </c>
      <c r="I28" s="58" t="s">
        <v>427</v>
      </c>
      <c r="J28" s="62" t="s">
        <v>129</v>
      </c>
      <c r="K28" s="62" t="s">
        <v>129</v>
      </c>
      <c r="L28" s="62" t="s">
        <v>129</v>
      </c>
      <c r="M28" s="62" t="s">
        <v>129</v>
      </c>
      <c r="N28" s="5" t="s">
        <v>152</v>
      </c>
      <c r="O28" s="5" t="s">
        <v>38</v>
      </c>
      <c r="P28" s="5" t="s">
        <v>149</v>
      </c>
      <c r="Q28" s="5">
        <v>2019</v>
      </c>
      <c r="R28" s="5" t="s">
        <v>152</v>
      </c>
      <c r="S28" s="5" t="s">
        <v>372</v>
      </c>
      <c r="T28" s="5" t="s">
        <v>152</v>
      </c>
      <c r="U28" s="5" t="s">
        <v>152</v>
      </c>
      <c r="V28" s="5" t="s">
        <v>129</v>
      </c>
      <c r="W28" s="5"/>
    </row>
    <row r="29" spans="1:23" ht="60" x14ac:dyDescent="0.25">
      <c r="A29" s="5" t="s">
        <v>336</v>
      </c>
      <c r="B29" s="57" t="s">
        <v>152</v>
      </c>
      <c r="C29" s="13" t="s">
        <v>428</v>
      </c>
      <c r="D29" s="13" t="s">
        <v>182</v>
      </c>
      <c r="E29" s="5" t="s">
        <v>491</v>
      </c>
      <c r="F29" s="58" t="s">
        <v>123</v>
      </c>
      <c r="G29" s="5" t="s">
        <v>148</v>
      </c>
      <c r="H29" s="13" t="s">
        <v>152</v>
      </c>
      <c r="I29" s="64"/>
      <c r="J29" s="62" t="s">
        <v>129</v>
      </c>
      <c r="K29" s="62" t="s">
        <v>129</v>
      </c>
      <c r="L29" s="62" t="s">
        <v>129</v>
      </c>
      <c r="M29" s="62" t="s">
        <v>129</v>
      </c>
      <c r="N29" s="5" t="s">
        <v>152</v>
      </c>
      <c r="O29" s="5" t="s">
        <v>38</v>
      </c>
      <c r="P29" s="5" t="s">
        <v>148</v>
      </c>
      <c r="Q29" s="5">
        <v>2019</v>
      </c>
      <c r="R29" s="5" t="s">
        <v>152</v>
      </c>
      <c r="S29" s="5" t="s">
        <v>372</v>
      </c>
      <c r="T29" s="5" t="s">
        <v>152</v>
      </c>
      <c r="U29" s="5" t="s">
        <v>152</v>
      </c>
      <c r="V29" s="5" t="s">
        <v>129</v>
      </c>
      <c r="W29" s="5"/>
    </row>
    <row r="30" spans="1:23" ht="45" x14ac:dyDescent="0.25">
      <c r="A30" s="58" t="s">
        <v>165</v>
      </c>
      <c r="B30" s="5" t="s">
        <v>152</v>
      </c>
      <c r="C30" s="5" t="s">
        <v>429</v>
      </c>
      <c r="D30" s="58" t="s">
        <v>430</v>
      </c>
      <c r="E30" s="58" t="s">
        <v>431</v>
      </c>
      <c r="F30" s="58" t="s">
        <v>125</v>
      </c>
      <c r="G30" s="5" t="s">
        <v>148</v>
      </c>
      <c r="H30" s="5">
        <v>2015</v>
      </c>
      <c r="I30" s="58" t="s">
        <v>407</v>
      </c>
      <c r="J30" s="62">
        <v>57070</v>
      </c>
      <c r="K30" s="62" t="s">
        <v>129</v>
      </c>
      <c r="L30" s="6" t="s">
        <v>432</v>
      </c>
      <c r="M30" s="62">
        <v>28535</v>
      </c>
      <c r="N30" s="5" t="s">
        <v>152</v>
      </c>
      <c r="O30" s="5" t="s">
        <v>38</v>
      </c>
      <c r="P30" s="5" t="s">
        <v>148</v>
      </c>
      <c r="Q30" s="5">
        <v>2019</v>
      </c>
      <c r="R30" s="5" t="s">
        <v>152</v>
      </c>
      <c r="S30" s="5" t="s">
        <v>372</v>
      </c>
      <c r="T30" s="5" t="s">
        <v>152</v>
      </c>
      <c r="U30" s="5" t="s">
        <v>152</v>
      </c>
      <c r="V30" s="5" t="s">
        <v>129</v>
      </c>
      <c r="W30" s="5"/>
    </row>
    <row r="31" spans="1:23" ht="45" x14ac:dyDescent="0.25">
      <c r="A31" s="58" t="s">
        <v>165</v>
      </c>
      <c r="B31" s="5" t="s">
        <v>152</v>
      </c>
      <c r="C31" s="5" t="s">
        <v>433</v>
      </c>
      <c r="D31" s="58" t="s">
        <v>222</v>
      </c>
      <c r="E31" s="58" t="s">
        <v>434</v>
      </c>
      <c r="F31" s="58" t="s">
        <v>123</v>
      </c>
      <c r="G31" s="5" t="s">
        <v>148</v>
      </c>
      <c r="H31" s="58">
        <v>2016</v>
      </c>
      <c r="I31" s="58" t="s">
        <v>427</v>
      </c>
      <c r="J31" s="62" t="s">
        <v>129</v>
      </c>
      <c r="K31" s="62" t="s">
        <v>129</v>
      </c>
      <c r="L31" s="5" t="s">
        <v>435</v>
      </c>
      <c r="M31" s="62" t="s">
        <v>129</v>
      </c>
      <c r="N31" s="5" t="s">
        <v>152</v>
      </c>
      <c r="O31" s="5" t="s">
        <v>33</v>
      </c>
      <c r="P31" s="5" t="s">
        <v>148</v>
      </c>
      <c r="Q31" s="5">
        <v>2019</v>
      </c>
      <c r="R31" s="5" t="s">
        <v>152</v>
      </c>
      <c r="S31" s="5" t="s">
        <v>372</v>
      </c>
      <c r="T31" s="5" t="s">
        <v>129</v>
      </c>
      <c r="U31" s="5" t="s">
        <v>129</v>
      </c>
      <c r="V31" s="5" t="s">
        <v>129</v>
      </c>
      <c r="W31" s="5"/>
    </row>
    <row r="32" spans="1:23" ht="60" x14ac:dyDescent="0.25">
      <c r="A32" s="58" t="s">
        <v>165</v>
      </c>
      <c r="B32" s="13" t="s">
        <v>436</v>
      </c>
      <c r="C32" s="5" t="s">
        <v>437</v>
      </c>
      <c r="D32" s="58" t="s">
        <v>438</v>
      </c>
      <c r="E32" s="58" t="s">
        <v>496</v>
      </c>
      <c r="F32" s="58" t="s">
        <v>125</v>
      </c>
      <c r="G32" s="5" t="s">
        <v>151</v>
      </c>
      <c r="H32" s="61" t="s">
        <v>152</v>
      </c>
      <c r="I32" s="58" t="s">
        <v>407</v>
      </c>
      <c r="J32" s="62" t="s">
        <v>129</v>
      </c>
      <c r="K32" s="62">
        <v>30000</v>
      </c>
      <c r="L32" s="5" t="s">
        <v>183</v>
      </c>
      <c r="M32" s="62" t="s">
        <v>129</v>
      </c>
      <c r="N32" s="5" t="s">
        <v>152</v>
      </c>
      <c r="O32" s="5" t="s">
        <v>38</v>
      </c>
      <c r="P32" s="5" t="s">
        <v>151</v>
      </c>
      <c r="Q32" s="5">
        <v>2019</v>
      </c>
      <c r="R32" s="5" t="s">
        <v>152</v>
      </c>
      <c r="S32" s="5" t="s">
        <v>372</v>
      </c>
      <c r="T32" s="5" t="s">
        <v>152</v>
      </c>
      <c r="U32" s="5" t="s">
        <v>152</v>
      </c>
      <c r="V32" s="5" t="s">
        <v>129</v>
      </c>
      <c r="W32" s="5"/>
    </row>
    <row r="33" spans="1:23" ht="60" x14ac:dyDescent="0.25">
      <c r="A33" s="5" t="s">
        <v>165</v>
      </c>
      <c r="B33" s="5" t="s">
        <v>152</v>
      </c>
      <c r="C33" s="5" t="s">
        <v>439</v>
      </c>
      <c r="D33" s="5" t="s">
        <v>440</v>
      </c>
      <c r="E33" s="5" t="s">
        <v>441</v>
      </c>
      <c r="F33" s="58" t="s">
        <v>125</v>
      </c>
      <c r="G33" s="5" t="s">
        <v>151</v>
      </c>
      <c r="H33" s="63" t="s">
        <v>152</v>
      </c>
      <c r="I33" s="58" t="s">
        <v>407</v>
      </c>
      <c r="J33" s="62">
        <v>47176</v>
      </c>
      <c r="K33" s="18">
        <v>10000</v>
      </c>
      <c r="L33" s="5" t="s">
        <v>183</v>
      </c>
      <c r="M33" s="62" t="s">
        <v>129</v>
      </c>
      <c r="N33" s="5" t="s">
        <v>152</v>
      </c>
      <c r="O33" s="5" t="s">
        <v>38</v>
      </c>
      <c r="P33" s="5" t="s">
        <v>151</v>
      </c>
      <c r="Q33" s="5">
        <v>2019</v>
      </c>
      <c r="R33" s="5" t="s">
        <v>152</v>
      </c>
      <c r="S33" s="5" t="s">
        <v>372</v>
      </c>
      <c r="T33" s="5" t="s">
        <v>152</v>
      </c>
      <c r="U33" s="5" t="s">
        <v>152</v>
      </c>
      <c r="V33" s="5" t="s">
        <v>129</v>
      </c>
      <c r="W33" s="5"/>
    </row>
    <row r="34" spans="1:23" ht="60" x14ac:dyDescent="0.25">
      <c r="A34" s="6" t="s">
        <v>165</v>
      </c>
      <c r="B34" s="5" t="s">
        <v>152</v>
      </c>
      <c r="C34" s="5" t="s">
        <v>442</v>
      </c>
      <c r="D34" s="6" t="s">
        <v>443</v>
      </c>
      <c r="E34" s="6" t="s">
        <v>444</v>
      </c>
      <c r="F34" s="58" t="s">
        <v>123</v>
      </c>
      <c r="G34" s="5" t="s">
        <v>148</v>
      </c>
      <c r="H34" s="6">
        <v>2008</v>
      </c>
      <c r="I34" s="65" t="s">
        <v>407</v>
      </c>
      <c r="J34" s="66">
        <v>259250</v>
      </c>
      <c r="K34" s="62" t="s">
        <v>129</v>
      </c>
      <c r="L34" s="6" t="s">
        <v>432</v>
      </c>
      <c r="M34" s="67" t="s">
        <v>445</v>
      </c>
      <c r="N34" s="5" t="s">
        <v>152</v>
      </c>
      <c r="O34" s="5" t="s">
        <v>33</v>
      </c>
      <c r="P34" s="5" t="s">
        <v>148</v>
      </c>
      <c r="Q34" s="5">
        <v>2019</v>
      </c>
      <c r="R34" s="5" t="s">
        <v>152</v>
      </c>
      <c r="S34" s="5" t="s">
        <v>372</v>
      </c>
      <c r="T34" s="5" t="s">
        <v>129</v>
      </c>
      <c r="U34" s="5" t="s">
        <v>129</v>
      </c>
      <c r="V34" s="5" t="s">
        <v>129</v>
      </c>
      <c r="W34" s="5"/>
    </row>
    <row r="35" spans="1:23" ht="60" x14ac:dyDescent="0.25">
      <c r="A35" s="6" t="s">
        <v>165</v>
      </c>
      <c r="B35" s="5" t="s">
        <v>152</v>
      </c>
      <c r="C35" s="5" t="s">
        <v>446</v>
      </c>
      <c r="D35" s="6" t="s">
        <v>447</v>
      </c>
      <c r="E35" s="6" t="s">
        <v>448</v>
      </c>
      <c r="F35" s="58" t="s">
        <v>123</v>
      </c>
      <c r="G35" s="5" t="s">
        <v>148</v>
      </c>
      <c r="H35" s="6">
        <v>2009</v>
      </c>
      <c r="I35" s="65" t="s">
        <v>407</v>
      </c>
      <c r="J35" s="66">
        <v>377486</v>
      </c>
      <c r="K35" s="62" t="s">
        <v>129</v>
      </c>
      <c r="L35" s="6" t="s">
        <v>432</v>
      </c>
      <c r="M35" s="67" t="s">
        <v>449</v>
      </c>
      <c r="N35" s="5" t="s">
        <v>152</v>
      </c>
      <c r="O35" s="5" t="s">
        <v>33</v>
      </c>
      <c r="P35" s="5" t="s">
        <v>148</v>
      </c>
      <c r="Q35" s="5">
        <v>2019</v>
      </c>
      <c r="R35" s="5" t="s">
        <v>152</v>
      </c>
      <c r="S35" s="5" t="s">
        <v>372</v>
      </c>
      <c r="T35" s="5" t="s">
        <v>129</v>
      </c>
      <c r="U35" s="5" t="s">
        <v>129</v>
      </c>
      <c r="V35" s="5" t="s">
        <v>129</v>
      </c>
      <c r="W35" s="5"/>
    </row>
    <row r="36" spans="1:23" ht="60" x14ac:dyDescent="0.25">
      <c r="A36" s="6" t="s">
        <v>165</v>
      </c>
      <c r="B36" s="5" t="s">
        <v>152</v>
      </c>
      <c r="C36" s="5" t="s">
        <v>450</v>
      </c>
      <c r="D36" s="6" t="s">
        <v>451</v>
      </c>
      <c r="E36" s="6" t="s">
        <v>452</v>
      </c>
      <c r="F36" s="58" t="s">
        <v>123</v>
      </c>
      <c r="G36" s="5" t="s">
        <v>148</v>
      </c>
      <c r="H36" s="6">
        <v>2010</v>
      </c>
      <c r="I36" s="65" t="s">
        <v>407</v>
      </c>
      <c r="J36" s="66">
        <v>355300</v>
      </c>
      <c r="K36" s="62" t="s">
        <v>129</v>
      </c>
      <c r="L36" s="68" t="s">
        <v>432</v>
      </c>
      <c r="M36" s="67" t="s">
        <v>453</v>
      </c>
      <c r="N36" s="5" t="s">
        <v>152</v>
      </c>
      <c r="O36" s="5" t="s">
        <v>33</v>
      </c>
      <c r="P36" s="5" t="s">
        <v>148</v>
      </c>
      <c r="Q36" s="5">
        <v>2019</v>
      </c>
      <c r="R36" s="5" t="s">
        <v>152</v>
      </c>
      <c r="S36" s="5" t="s">
        <v>372</v>
      </c>
      <c r="T36" s="5" t="s">
        <v>129</v>
      </c>
      <c r="U36" s="5" t="s">
        <v>129</v>
      </c>
      <c r="V36" s="5" t="s">
        <v>129</v>
      </c>
      <c r="W36" s="5"/>
    </row>
    <row r="37" spans="1:23" ht="60" x14ac:dyDescent="0.25">
      <c r="A37" s="6" t="s">
        <v>165</v>
      </c>
      <c r="B37" s="5" t="s">
        <v>152</v>
      </c>
      <c r="C37" s="5" t="s">
        <v>454</v>
      </c>
      <c r="D37" s="6" t="s">
        <v>455</v>
      </c>
      <c r="E37" s="6" t="s">
        <v>456</v>
      </c>
      <c r="F37" s="58" t="s">
        <v>123</v>
      </c>
      <c r="G37" s="5" t="s">
        <v>148</v>
      </c>
      <c r="H37" s="6">
        <v>2014</v>
      </c>
      <c r="I37" s="65" t="s">
        <v>407</v>
      </c>
      <c r="J37" s="66">
        <v>337170</v>
      </c>
      <c r="K37" s="62" t="s">
        <v>129</v>
      </c>
      <c r="L37" s="68" t="s">
        <v>432</v>
      </c>
      <c r="M37" s="67" t="s">
        <v>457</v>
      </c>
      <c r="N37" s="5" t="s">
        <v>152</v>
      </c>
      <c r="O37" s="5" t="s">
        <v>33</v>
      </c>
      <c r="P37" s="5" t="s">
        <v>148</v>
      </c>
      <c r="Q37" s="5">
        <v>2019</v>
      </c>
      <c r="R37" s="5" t="s">
        <v>152</v>
      </c>
      <c r="S37" s="5" t="s">
        <v>372</v>
      </c>
      <c r="T37" s="5" t="s">
        <v>129</v>
      </c>
      <c r="U37" s="5" t="s">
        <v>129</v>
      </c>
      <c r="V37" s="5" t="s">
        <v>129</v>
      </c>
      <c r="W37" s="5"/>
    </row>
    <row r="38" spans="1:23" ht="30" x14ac:dyDescent="0.25">
      <c r="A38" s="6" t="s">
        <v>165</v>
      </c>
      <c r="B38" s="5" t="s">
        <v>152</v>
      </c>
      <c r="C38" s="6" t="s">
        <v>458</v>
      </c>
      <c r="D38" s="6" t="s">
        <v>459</v>
      </c>
      <c r="E38" s="6" t="s">
        <v>460</v>
      </c>
      <c r="F38" s="58" t="s">
        <v>123</v>
      </c>
      <c r="G38" s="5" t="s">
        <v>148</v>
      </c>
      <c r="H38" s="6">
        <v>2012</v>
      </c>
      <c r="I38" s="65" t="s">
        <v>461</v>
      </c>
      <c r="J38" s="66">
        <v>70500</v>
      </c>
      <c r="K38" s="62" t="s">
        <v>129</v>
      </c>
      <c r="L38" s="68" t="s">
        <v>183</v>
      </c>
      <c r="M38" s="66">
        <v>70500</v>
      </c>
      <c r="N38" s="5" t="s">
        <v>152</v>
      </c>
      <c r="O38" s="5" t="s">
        <v>33</v>
      </c>
      <c r="P38" s="5" t="s">
        <v>148</v>
      </c>
      <c r="Q38" s="5">
        <v>2019</v>
      </c>
      <c r="R38" s="5" t="s">
        <v>152</v>
      </c>
      <c r="S38" s="5" t="s">
        <v>372</v>
      </c>
      <c r="T38" s="5" t="s">
        <v>129</v>
      </c>
      <c r="U38" s="5" t="s">
        <v>129</v>
      </c>
      <c r="V38" s="5" t="s">
        <v>129</v>
      </c>
      <c r="W38" s="5"/>
    </row>
    <row r="39" spans="1:23" ht="30" x14ac:dyDescent="0.25">
      <c r="A39" s="6" t="s">
        <v>165</v>
      </c>
      <c r="B39" s="5" t="s">
        <v>152</v>
      </c>
      <c r="C39" s="6" t="s">
        <v>462</v>
      </c>
      <c r="D39" s="6" t="s">
        <v>201</v>
      </c>
      <c r="E39" s="6" t="s">
        <v>202</v>
      </c>
      <c r="F39" s="58" t="s">
        <v>123</v>
      </c>
      <c r="G39" s="5" t="s">
        <v>148</v>
      </c>
      <c r="H39" s="6">
        <v>2017</v>
      </c>
      <c r="I39" s="65" t="s">
        <v>407</v>
      </c>
      <c r="J39" s="66">
        <v>10620</v>
      </c>
      <c r="K39" s="62" t="s">
        <v>129</v>
      </c>
      <c r="L39" s="68" t="s">
        <v>183</v>
      </c>
      <c r="M39" s="66">
        <v>10620</v>
      </c>
      <c r="N39" s="5" t="s">
        <v>152</v>
      </c>
      <c r="O39" s="5" t="s">
        <v>33</v>
      </c>
      <c r="P39" s="5" t="s">
        <v>148</v>
      </c>
      <c r="Q39" s="5">
        <v>2019</v>
      </c>
      <c r="R39" s="5" t="s">
        <v>152</v>
      </c>
      <c r="S39" s="5" t="s">
        <v>372</v>
      </c>
      <c r="T39" s="5" t="s">
        <v>129</v>
      </c>
      <c r="U39" s="5" t="s">
        <v>129</v>
      </c>
      <c r="V39" s="5" t="s">
        <v>129</v>
      </c>
      <c r="W39" s="5"/>
    </row>
    <row r="40" spans="1:23" ht="60" x14ac:dyDescent="0.25">
      <c r="A40" s="58" t="s">
        <v>165</v>
      </c>
      <c r="B40" s="5" t="s">
        <v>152</v>
      </c>
      <c r="C40" s="5" t="s">
        <v>463</v>
      </c>
      <c r="D40" s="58" t="s">
        <v>175</v>
      </c>
      <c r="E40" s="58" t="s">
        <v>176</v>
      </c>
      <c r="F40" s="58" t="s">
        <v>123</v>
      </c>
      <c r="G40" s="5" t="s">
        <v>148</v>
      </c>
      <c r="H40" s="5">
        <v>2015</v>
      </c>
      <c r="I40" s="58" t="s">
        <v>464</v>
      </c>
      <c r="J40" s="62">
        <v>328552</v>
      </c>
      <c r="K40" s="62" t="s">
        <v>129</v>
      </c>
      <c r="L40" s="69" t="s">
        <v>432</v>
      </c>
      <c r="M40" s="62" t="s">
        <v>465</v>
      </c>
      <c r="N40" s="5" t="s">
        <v>152</v>
      </c>
      <c r="O40" s="5" t="s">
        <v>33</v>
      </c>
      <c r="P40" s="5" t="s">
        <v>148</v>
      </c>
      <c r="Q40" s="5">
        <v>2019</v>
      </c>
      <c r="R40" s="5" t="s">
        <v>152</v>
      </c>
      <c r="S40" s="5" t="s">
        <v>372</v>
      </c>
      <c r="T40" s="5" t="s">
        <v>129</v>
      </c>
      <c r="U40" s="5" t="s">
        <v>129</v>
      </c>
      <c r="V40" s="5" t="s">
        <v>129</v>
      </c>
      <c r="W40" s="5"/>
    </row>
    <row r="41" spans="1:23" ht="45" x14ac:dyDescent="0.25">
      <c r="A41" s="6" t="s">
        <v>165</v>
      </c>
      <c r="B41" s="5" t="s">
        <v>152</v>
      </c>
      <c r="C41" s="6" t="s">
        <v>466</v>
      </c>
      <c r="D41" s="6" t="s">
        <v>212</v>
      </c>
      <c r="E41" s="6" t="s">
        <v>213</v>
      </c>
      <c r="F41" s="58" t="s">
        <v>123</v>
      </c>
      <c r="G41" s="5" t="s">
        <v>149</v>
      </c>
      <c r="H41" s="6">
        <v>2021</v>
      </c>
      <c r="I41" s="65" t="s">
        <v>407</v>
      </c>
      <c r="J41" s="66">
        <v>719782</v>
      </c>
      <c r="K41" s="62" t="s">
        <v>129</v>
      </c>
      <c r="L41" s="68" t="s">
        <v>183</v>
      </c>
      <c r="M41" s="66">
        <v>719782</v>
      </c>
      <c r="N41" s="5" t="s">
        <v>152</v>
      </c>
      <c r="O41" s="5" t="s">
        <v>33</v>
      </c>
      <c r="P41" s="5" t="s">
        <v>149</v>
      </c>
      <c r="Q41" s="5">
        <v>2019</v>
      </c>
      <c r="R41" s="5" t="s">
        <v>152</v>
      </c>
      <c r="S41" s="5" t="s">
        <v>372</v>
      </c>
      <c r="T41" s="5" t="s">
        <v>129</v>
      </c>
      <c r="U41" s="5" t="s">
        <v>129</v>
      </c>
      <c r="V41" s="5" t="s">
        <v>129</v>
      </c>
      <c r="W41" s="5"/>
    </row>
    <row r="42" spans="1:23" ht="30" x14ac:dyDescent="0.25">
      <c r="A42" s="58" t="s">
        <v>165</v>
      </c>
      <c r="B42" s="5" t="s">
        <v>152</v>
      </c>
      <c r="C42" s="5" t="s">
        <v>467</v>
      </c>
      <c r="D42" s="58" t="s">
        <v>111</v>
      </c>
      <c r="E42" s="58" t="s">
        <v>190</v>
      </c>
      <c r="F42" s="58" t="s">
        <v>123</v>
      </c>
      <c r="G42" s="5" t="s">
        <v>148</v>
      </c>
      <c r="H42" s="57" t="s">
        <v>152</v>
      </c>
      <c r="I42" s="58" t="s">
        <v>165</v>
      </c>
      <c r="J42" s="62" t="s">
        <v>129</v>
      </c>
      <c r="K42" s="62">
        <v>49586</v>
      </c>
      <c r="L42" s="69" t="s">
        <v>183</v>
      </c>
      <c r="M42" s="62">
        <v>49586</v>
      </c>
      <c r="N42" s="5" t="s">
        <v>152</v>
      </c>
      <c r="O42" s="5" t="s">
        <v>38</v>
      </c>
      <c r="P42" s="5" t="s">
        <v>148</v>
      </c>
      <c r="Q42" s="5">
        <v>2019</v>
      </c>
      <c r="R42" s="5" t="s">
        <v>152</v>
      </c>
      <c r="S42" s="5" t="s">
        <v>372</v>
      </c>
      <c r="T42" s="5" t="s">
        <v>152</v>
      </c>
      <c r="U42" s="5" t="s">
        <v>152</v>
      </c>
      <c r="V42" s="5" t="s">
        <v>129</v>
      </c>
      <c r="W42" s="5"/>
    </row>
    <row r="43" spans="1:23" ht="45" x14ac:dyDescent="0.25">
      <c r="A43" s="58" t="s">
        <v>165</v>
      </c>
      <c r="B43" s="5" t="s">
        <v>152</v>
      </c>
      <c r="C43" s="5" t="s">
        <v>468</v>
      </c>
      <c r="D43" s="70" t="s">
        <v>469</v>
      </c>
      <c r="E43" s="71" t="s">
        <v>470</v>
      </c>
      <c r="F43" s="58" t="s">
        <v>123</v>
      </c>
      <c r="G43" s="5" t="s">
        <v>148</v>
      </c>
      <c r="H43" s="58">
        <v>2013</v>
      </c>
      <c r="I43" s="71" t="s">
        <v>471</v>
      </c>
      <c r="J43" s="62">
        <v>199922</v>
      </c>
      <c r="K43" s="72" t="s">
        <v>129</v>
      </c>
      <c r="L43" s="73" t="s">
        <v>183</v>
      </c>
      <c r="M43" s="62">
        <v>199922</v>
      </c>
      <c r="N43" s="5" t="s">
        <v>152</v>
      </c>
      <c r="O43" s="5" t="s">
        <v>33</v>
      </c>
      <c r="P43" s="5" t="s">
        <v>148</v>
      </c>
      <c r="Q43" s="5">
        <v>2019</v>
      </c>
      <c r="R43" s="5" t="s">
        <v>152</v>
      </c>
      <c r="S43" s="5" t="s">
        <v>372</v>
      </c>
      <c r="T43" s="5" t="s">
        <v>129</v>
      </c>
      <c r="U43" s="5" t="s">
        <v>129</v>
      </c>
      <c r="V43" s="5" t="s">
        <v>129</v>
      </c>
      <c r="W43" s="5"/>
    </row>
    <row r="44" spans="1:23" ht="45" x14ac:dyDescent="0.25">
      <c r="A44" s="58" t="s">
        <v>165</v>
      </c>
      <c r="B44" s="5" t="s">
        <v>152</v>
      </c>
      <c r="C44" s="5" t="s">
        <v>472</v>
      </c>
      <c r="D44" s="58" t="s">
        <v>473</v>
      </c>
      <c r="E44" s="58" t="s">
        <v>474</v>
      </c>
      <c r="F44" s="58" t="s">
        <v>123</v>
      </c>
      <c r="G44" s="5" t="s">
        <v>148</v>
      </c>
      <c r="H44" s="58">
        <v>2011</v>
      </c>
      <c r="I44" s="58" t="s">
        <v>407</v>
      </c>
      <c r="J44" s="62">
        <v>569518</v>
      </c>
      <c r="K44" s="62" t="s">
        <v>129</v>
      </c>
      <c r="L44" s="69" t="s">
        <v>183</v>
      </c>
      <c r="M44" s="62">
        <v>569518</v>
      </c>
      <c r="N44" s="5" t="s">
        <v>152</v>
      </c>
      <c r="O44" s="5" t="s">
        <v>33</v>
      </c>
      <c r="P44" s="5" t="s">
        <v>148</v>
      </c>
      <c r="Q44" s="5">
        <v>2019</v>
      </c>
      <c r="R44" s="5" t="s">
        <v>152</v>
      </c>
      <c r="S44" s="5" t="s">
        <v>372</v>
      </c>
      <c r="T44" s="5" t="s">
        <v>129</v>
      </c>
      <c r="U44" s="5" t="s">
        <v>129</v>
      </c>
      <c r="V44" s="5" t="s">
        <v>129</v>
      </c>
      <c r="W44" s="5"/>
    </row>
    <row r="45" spans="1:23" ht="30" x14ac:dyDescent="0.25">
      <c r="A45" s="58" t="s">
        <v>165</v>
      </c>
      <c r="B45" s="5" t="s">
        <v>152</v>
      </c>
      <c r="C45" s="5" t="s">
        <v>475</v>
      </c>
      <c r="D45" s="58" t="s">
        <v>476</v>
      </c>
      <c r="E45" s="58" t="s">
        <v>198</v>
      </c>
      <c r="F45" s="58" t="s">
        <v>123</v>
      </c>
      <c r="G45" s="5" t="s">
        <v>151</v>
      </c>
      <c r="H45" s="58">
        <v>2018</v>
      </c>
      <c r="I45" s="58" t="s">
        <v>407</v>
      </c>
      <c r="J45" s="62">
        <v>329400</v>
      </c>
      <c r="K45" s="62" t="s">
        <v>129</v>
      </c>
      <c r="L45" s="5" t="s">
        <v>183</v>
      </c>
      <c r="M45" s="62">
        <v>329400</v>
      </c>
      <c r="N45" s="64"/>
      <c r="O45" s="5" t="s">
        <v>33</v>
      </c>
      <c r="P45" s="5" t="s">
        <v>151</v>
      </c>
      <c r="Q45" s="5">
        <v>2019</v>
      </c>
      <c r="R45" s="5" t="s">
        <v>152</v>
      </c>
      <c r="S45" s="5" t="s">
        <v>372</v>
      </c>
      <c r="T45" s="5" t="s">
        <v>129</v>
      </c>
      <c r="U45" s="5" t="s">
        <v>129</v>
      </c>
      <c r="V45" s="5" t="s">
        <v>129</v>
      </c>
      <c r="W45" s="5"/>
    </row>
    <row r="46" spans="1:23" ht="75" x14ac:dyDescent="0.25">
      <c r="A46" s="58" t="s">
        <v>165</v>
      </c>
      <c r="B46" s="5" t="s">
        <v>152</v>
      </c>
      <c r="C46" s="5" t="s">
        <v>477</v>
      </c>
      <c r="D46" s="58" t="s">
        <v>478</v>
      </c>
      <c r="E46" s="58" t="s">
        <v>206</v>
      </c>
      <c r="F46" s="58" t="s">
        <v>123</v>
      </c>
      <c r="G46" s="5" t="s">
        <v>148</v>
      </c>
      <c r="H46" s="65" t="s">
        <v>152</v>
      </c>
      <c r="I46" s="58" t="s">
        <v>165</v>
      </c>
      <c r="J46" s="62">
        <v>432368</v>
      </c>
      <c r="K46" s="62" t="s">
        <v>129</v>
      </c>
      <c r="L46" s="5" t="s">
        <v>183</v>
      </c>
      <c r="M46" s="62">
        <v>998229</v>
      </c>
      <c r="N46" s="64"/>
      <c r="O46" s="5" t="s">
        <v>38</v>
      </c>
      <c r="P46" s="5" t="s">
        <v>148</v>
      </c>
      <c r="Q46" s="5">
        <v>2019</v>
      </c>
      <c r="R46" s="5" t="s">
        <v>152</v>
      </c>
      <c r="S46" s="5" t="s">
        <v>372</v>
      </c>
      <c r="T46" s="5" t="s">
        <v>152</v>
      </c>
      <c r="U46" s="5" t="s">
        <v>152</v>
      </c>
      <c r="V46" s="5" t="s">
        <v>129</v>
      </c>
      <c r="W46" s="5"/>
    </row>
    <row r="47" spans="1:23" ht="45" x14ac:dyDescent="0.25">
      <c r="A47" s="58" t="s">
        <v>165</v>
      </c>
      <c r="B47" s="5" t="s">
        <v>152</v>
      </c>
      <c r="C47" s="5" t="s">
        <v>479</v>
      </c>
      <c r="D47" s="58" t="s">
        <v>219</v>
      </c>
      <c r="E47" s="58" t="s">
        <v>220</v>
      </c>
      <c r="F47" s="58" t="s">
        <v>123</v>
      </c>
      <c r="G47" s="5" t="s">
        <v>149</v>
      </c>
      <c r="H47" s="58">
        <v>2022</v>
      </c>
      <c r="I47" s="58" t="s">
        <v>407</v>
      </c>
      <c r="J47" s="62">
        <v>463710</v>
      </c>
      <c r="K47" s="62" t="s">
        <v>129</v>
      </c>
      <c r="L47" s="5" t="s">
        <v>183</v>
      </c>
      <c r="M47" s="62">
        <v>463710</v>
      </c>
      <c r="N47" s="6" t="s">
        <v>152</v>
      </c>
      <c r="O47" s="5" t="s">
        <v>33</v>
      </c>
      <c r="P47" s="5" t="s">
        <v>149</v>
      </c>
      <c r="Q47" s="5">
        <v>2019</v>
      </c>
      <c r="R47" s="5" t="s">
        <v>152</v>
      </c>
      <c r="S47" s="5" t="s">
        <v>372</v>
      </c>
      <c r="T47" s="5" t="s">
        <v>129</v>
      </c>
      <c r="U47" s="5" t="s">
        <v>129</v>
      </c>
      <c r="V47" s="5" t="s">
        <v>129</v>
      </c>
      <c r="W47" s="5"/>
    </row>
  </sheetData>
  <autoFilter ref="A1:W1" xr:uid="{33B089E4-EBE5-4103-BD95-2F45F8567E05}"/>
  <phoneticPr fontId="12" type="noConversion"/>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D4B8B15-FA90-4147-BB40-51CFF47A3966}">
          <x14:formula1>
            <xm:f>'Z:\FileServer Data\FDEP Loxahatchee River\Project Collection\FIB Project Collection\[Lox Master FIB Project Collection Workbook 052319.xlsx]Pick Lists'!#REF!</xm:f>
          </x14:formula1>
          <xm:sqref>F2:F47 P11:P47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4B033-7FE1-4548-B9B4-2B13F9AD7E38}">
  <dimension ref="A1:C20"/>
  <sheetViews>
    <sheetView workbookViewId="0">
      <selection activeCell="A16" sqref="A16"/>
    </sheetView>
  </sheetViews>
  <sheetFormatPr defaultRowHeight="15" x14ac:dyDescent="0.25"/>
  <cols>
    <col min="1" max="1" width="12.5703125" bestFit="1" customWidth="1"/>
    <col min="2" max="2" width="20.28515625" bestFit="1" customWidth="1"/>
    <col min="3" max="3" width="24.85546875" bestFit="1" customWidth="1"/>
  </cols>
  <sheetData>
    <row r="1" spans="1:3" ht="45" x14ac:dyDescent="0.25">
      <c r="A1" s="47" t="s">
        <v>481</v>
      </c>
      <c r="B1" s="50" t="s">
        <v>483</v>
      </c>
    </row>
    <row r="2" spans="1:3" x14ac:dyDescent="0.25">
      <c r="A2" s="48" t="s">
        <v>38</v>
      </c>
      <c r="B2" s="49">
        <v>14</v>
      </c>
    </row>
    <row r="3" spans="1:3" x14ac:dyDescent="0.25">
      <c r="A3" s="48" t="s">
        <v>33</v>
      </c>
      <c r="B3" s="49">
        <v>39</v>
      </c>
    </row>
    <row r="4" spans="1:3" x14ac:dyDescent="0.25">
      <c r="A4" s="48" t="s">
        <v>482</v>
      </c>
      <c r="B4" s="49">
        <v>53</v>
      </c>
    </row>
    <row r="16" spans="1:3" x14ac:dyDescent="0.25">
      <c r="A16" s="47" t="s">
        <v>481</v>
      </c>
      <c r="B16" s="84" t="s">
        <v>484</v>
      </c>
      <c r="C16" s="84" t="s">
        <v>349</v>
      </c>
    </row>
    <row r="17" spans="1:3" x14ac:dyDescent="0.25">
      <c r="A17" s="48" t="s">
        <v>148</v>
      </c>
      <c r="B17" s="49">
        <v>42</v>
      </c>
      <c r="C17" s="49">
        <v>24815.868259958428</v>
      </c>
    </row>
    <row r="18" spans="1:3" x14ac:dyDescent="0.25">
      <c r="A18" s="48" t="s">
        <v>149</v>
      </c>
      <c r="B18" s="49">
        <v>7</v>
      </c>
      <c r="C18" s="49">
        <v>1465</v>
      </c>
    </row>
    <row r="19" spans="1:3" x14ac:dyDescent="0.25">
      <c r="A19" s="48" t="s">
        <v>151</v>
      </c>
      <c r="B19" s="49">
        <v>4</v>
      </c>
      <c r="C19" s="49">
        <v>127.85696644134441</v>
      </c>
    </row>
    <row r="20" spans="1:3" x14ac:dyDescent="0.25">
      <c r="A20" s="48" t="s">
        <v>482</v>
      </c>
      <c r="B20" s="49">
        <v>53</v>
      </c>
      <c r="C20" s="49">
        <v>26408.725226399773</v>
      </c>
    </row>
  </sheetData>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D1396-D244-4187-AF9E-04DD1B70F8CF}">
  <dimension ref="A1"/>
  <sheetViews>
    <sheetView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1B2A2-D4E9-4499-B6B3-5ACBE07072B4}">
  <dimension ref="A1:L31"/>
  <sheetViews>
    <sheetView tabSelected="1" workbookViewId="0">
      <selection activeCell="G18" sqref="G18"/>
    </sheetView>
  </sheetViews>
  <sheetFormatPr defaultRowHeight="15" x14ac:dyDescent="0.25"/>
  <cols>
    <col min="1" max="1" width="18.5703125" style="40" bestFit="1" customWidth="1"/>
    <col min="2" max="2" width="22" style="40" bestFit="1" customWidth="1"/>
    <col min="3" max="3" width="24.85546875" style="40" bestFit="1" customWidth="1"/>
    <col min="4" max="4" width="24.7109375" style="40" bestFit="1" customWidth="1"/>
    <col min="6" max="6" width="32.28515625" customWidth="1"/>
    <col min="10" max="10" width="44.85546875" bestFit="1" customWidth="1"/>
    <col min="11" max="11" width="12.85546875" bestFit="1" customWidth="1"/>
    <col min="12" max="12" width="12.5703125" bestFit="1" customWidth="1"/>
  </cols>
  <sheetData>
    <row r="1" spans="1:12" ht="30" x14ac:dyDescent="0.25">
      <c r="A1" s="51" t="s">
        <v>9</v>
      </c>
      <c r="B1" s="40" t="s">
        <v>148</v>
      </c>
      <c r="C1"/>
      <c r="D1"/>
      <c r="F1" s="41" t="s">
        <v>351</v>
      </c>
      <c r="G1" s="42" t="s">
        <v>352</v>
      </c>
      <c r="H1" s="42" t="s">
        <v>353</v>
      </c>
      <c r="J1" s="47" t="s">
        <v>30</v>
      </c>
      <c r="K1" s="79" t="s">
        <v>519</v>
      </c>
      <c r="L1" s="79" t="s">
        <v>520</v>
      </c>
    </row>
    <row r="2" spans="1:12" x14ac:dyDescent="0.25">
      <c r="A2"/>
      <c r="B2"/>
      <c r="C2"/>
      <c r="D2"/>
      <c r="F2" s="43" t="s">
        <v>354</v>
      </c>
      <c r="G2" s="44">
        <v>36489</v>
      </c>
      <c r="H2" s="44">
        <v>4129</v>
      </c>
      <c r="J2" s="48" t="s">
        <v>34</v>
      </c>
      <c r="K2" s="78">
        <v>1019.5180247056442</v>
      </c>
      <c r="L2" s="78">
        <v>239.18106463233326</v>
      </c>
    </row>
    <row r="3" spans="1:12" ht="14.45" customHeight="1" x14ac:dyDescent="0.25">
      <c r="A3" s="53" t="s">
        <v>486</v>
      </c>
      <c r="B3" s="53" t="s">
        <v>485</v>
      </c>
      <c r="C3" s="53" t="s">
        <v>349</v>
      </c>
      <c r="D3" s="53" t="s">
        <v>350</v>
      </c>
      <c r="F3" s="43" t="s">
        <v>525</v>
      </c>
      <c r="G3" s="45">
        <f>GETPIVOTDATA("Sum of TNReduction(lbs/yr)",'Nutrient Summary Info'!$A$1)</f>
        <v>24815.868259958428</v>
      </c>
      <c r="H3" s="45">
        <f>GETPIVOTDATA("Sum of TPReduction(lbs/yr)",'Nutrient Summary Info'!$A$1)</f>
        <v>4404.5956012330744</v>
      </c>
      <c r="J3" s="48" t="s">
        <v>46</v>
      </c>
      <c r="K3" s="78">
        <v>0</v>
      </c>
      <c r="L3" s="78">
        <v>0</v>
      </c>
    </row>
    <row r="4" spans="1:12" x14ac:dyDescent="0.25">
      <c r="A4" s="52">
        <v>8686266</v>
      </c>
      <c r="B4" s="52">
        <v>49586</v>
      </c>
      <c r="C4" s="40">
        <v>24815.868259958428</v>
      </c>
      <c r="D4" s="40">
        <v>4404.5956012330744</v>
      </c>
      <c r="F4" s="43" t="s">
        <v>355</v>
      </c>
      <c r="G4" s="44">
        <f>G2-G3</f>
        <v>11673.131740041572</v>
      </c>
      <c r="H4" s="44">
        <f>H2-H3</f>
        <v>-275.59560123307438</v>
      </c>
      <c r="J4" s="48" t="s">
        <v>47</v>
      </c>
      <c r="K4" s="78">
        <v>36.197316572419489</v>
      </c>
      <c r="L4" s="78">
        <v>2.5816196155606703</v>
      </c>
    </row>
    <row r="5" spans="1:12" x14ac:dyDescent="0.25">
      <c r="F5" s="43" t="s">
        <v>356</v>
      </c>
      <c r="G5" s="46">
        <f>G3/G2</f>
        <v>0.68009176080348677</v>
      </c>
      <c r="H5" s="46">
        <f>H3/H2</f>
        <v>1.0667463311293472</v>
      </c>
      <c r="J5" s="48" t="s">
        <v>48</v>
      </c>
      <c r="K5" s="78">
        <v>0</v>
      </c>
      <c r="L5" s="78">
        <v>0</v>
      </c>
    </row>
    <row r="6" spans="1:12" x14ac:dyDescent="0.25">
      <c r="F6" s="90" t="s">
        <v>556</v>
      </c>
      <c r="J6" s="48" t="s">
        <v>50</v>
      </c>
      <c r="K6" s="78">
        <v>0</v>
      </c>
      <c r="L6" s="78">
        <v>0</v>
      </c>
    </row>
    <row r="7" spans="1:12" x14ac:dyDescent="0.25">
      <c r="J7" s="48" t="s">
        <v>52</v>
      </c>
      <c r="K7" s="78">
        <v>0</v>
      </c>
      <c r="L7" s="78">
        <v>0</v>
      </c>
    </row>
    <row r="8" spans="1:12" x14ac:dyDescent="0.25">
      <c r="J8" s="48" t="s">
        <v>59</v>
      </c>
      <c r="K8" s="78">
        <v>0</v>
      </c>
      <c r="L8" s="78">
        <v>0</v>
      </c>
    </row>
    <row r="9" spans="1:12" x14ac:dyDescent="0.25">
      <c r="J9" s="48" t="s">
        <v>60</v>
      </c>
      <c r="K9" s="78">
        <v>207.24049904689031</v>
      </c>
      <c r="L9" s="78">
        <v>14.350894014025279</v>
      </c>
    </row>
    <row r="10" spans="1:12" x14ac:dyDescent="0.25">
      <c r="A10" s="47" t="s">
        <v>9</v>
      </c>
      <c r="B10" s="84" t="s">
        <v>487</v>
      </c>
      <c r="F10" s="41" t="s">
        <v>351</v>
      </c>
      <c r="G10" s="42" t="s">
        <v>352</v>
      </c>
      <c r="H10" s="42" t="s">
        <v>353</v>
      </c>
      <c r="J10" s="48" t="s">
        <v>61</v>
      </c>
      <c r="K10" s="78">
        <v>8979.7656633912793</v>
      </c>
      <c r="L10" s="78">
        <v>985.138117840012</v>
      </c>
    </row>
    <row r="11" spans="1:12" x14ac:dyDescent="0.25">
      <c r="F11" s="43" t="s">
        <v>354</v>
      </c>
      <c r="G11" s="44">
        <v>36489</v>
      </c>
      <c r="H11" s="44">
        <v>4129</v>
      </c>
      <c r="J11" s="48" t="s">
        <v>63</v>
      </c>
      <c r="K11" s="78">
        <v>23.165419137486083</v>
      </c>
      <c r="L11" s="78">
        <v>2.6302138599873328</v>
      </c>
    </row>
    <row r="12" spans="1:12" ht="18.75" customHeight="1" x14ac:dyDescent="0.25">
      <c r="A12" s="50" t="s">
        <v>486</v>
      </c>
      <c r="B12" s="50" t="s">
        <v>485</v>
      </c>
      <c r="C12" s="50" t="s">
        <v>349</v>
      </c>
      <c r="D12" s="50" t="s">
        <v>350</v>
      </c>
      <c r="F12" s="43" t="s">
        <v>526</v>
      </c>
      <c r="G12" s="45">
        <f>GETPIVOTDATA("Sum of TNReduction(lbs/yr)",'Nutrient Summary Info'!$A$1)+GETPIVOTDATA("Sum of TNReduction(lbs/yr)",$A$12)</f>
        <v>26408.725226399773</v>
      </c>
      <c r="H12" s="45">
        <f>GETPIVOTDATA("Sum of TPReduction(lbs/yr)",'Nutrient Summary Info'!$A$1)+GETPIVOTDATA("Sum of TPReduction(lbs/yr)",$A$12)</f>
        <v>4405.698424086062</v>
      </c>
      <c r="J12" s="48" t="s">
        <v>70</v>
      </c>
      <c r="K12" s="78">
        <v>151.35444572789666</v>
      </c>
      <c r="L12" s="78">
        <v>7.2776900893537508</v>
      </c>
    </row>
    <row r="13" spans="1:12" x14ac:dyDescent="0.25">
      <c r="A13" s="52">
        <v>9135966</v>
      </c>
      <c r="B13" s="52">
        <v>0</v>
      </c>
      <c r="C13" s="40">
        <v>1592.8569664413444</v>
      </c>
      <c r="D13" s="40">
        <v>1.1028228529875619</v>
      </c>
      <c r="F13" s="43" t="s">
        <v>355</v>
      </c>
      <c r="G13" s="44">
        <f>G11-G12</f>
        <v>10080.274773600227</v>
      </c>
      <c r="H13" s="44">
        <f>H11-H12</f>
        <v>-276.698424086062</v>
      </c>
      <c r="J13" s="48" t="s">
        <v>72</v>
      </c>
      <c r="K13" s="78">
        <v>357.88498458445309</v>
      </c>
      <c r="L13" s="78">
        <v>25.42709070864597</v>
      </c>
    </row>
    <row r="14" spans="1:12" x14ac:dyDescent="0.25">
      <c r="A14"/>
      <c r="B14"/>
      <c r="C14"/>
      <c r="F14" s="43" t="s">
        <v>356</v>
      </c>
      <c r="G14" s="46">
        <f>G12/G11</f>
        <v>0.72374483341280316</v>
      </c>
      <c r="H14" s="46">
        <f>H12/H11</f>
        <v>1.0670134231257113</v>
      </c>
      <c r="J14" s="48" t="s">
        <v>76</v>
      </c>
      <c r="K14" s="78">
        <v>4405.1204532454149</v>
      </c>
      <c r="L14" s="78">
        <v>445.71531841142485</v>
      </c>
    </row>
    <row r="15" spans="1:12" x14ac:dyDescent="0.25">
      <c r="A15"/>
      <c r="B15"/>
      <c r="C15"/>
      <c r="F15" s="90" t="s">
        <v>556</v>
      </c>
      <c r="G15" s="89"/>
      <c r="H15" s="89"/>
      <c r="J15" s="48" t="s">
        <v>81</v>
      </c>
      <c r="K15" s="78">
        <v>193.79277184917737</v>
      </c>
      <c r="L15" s="78">
        <v>493.29069197972439</v>
      </c>
    </row>
    <row r="16" spans="1:12" x14ac:dyDescent="0.25">
      <c r="A16"/>
      <c r="B16"/>
      <c r="C16"/>
      <c r="J16" s="48" t="s">
        <v>88</v>
      </c>
      <c r="K16" s="78">
        <v>239.1</v>
      </c>
      <c r="L16" s="78">
        <v>85.6</v>
      </c>
    </row>
    <row r="17" spans="1:12" x14ac:dyDescent="0.25">
      <c r="A17"/>
      <c r="B17"/>
      <c r="C17"/>
      <c r="J17" s="48" t="s">
        <v>91</v>
      </c>
      <c r="K17" s="78">
        <v>32.122058737689883</v>
      </c>
      <c r="L17" s="78">
        <v>4.6897531277797135</v>
      </c>
    </row>
    <row r="18" spans="1:12" x14ac:dyDescent="0.25">
      <c r="A18"/>
      <c r="B18"/>
      <c r="C18"/>
      <c r="J18" s="48" t="s">
        <v>92</v>
      </c>
      <c r="K18" s="78">
        <v>16.087612689542762</v>
      </c>
      <c r="L18" s="78">
        <v>0.78158762485693445</v>
      </c>
    </row>
    <row r="19" spans="1:12" x14ac:dyDescent="0.25">
      <c r="A19"/>
      <c r="B19"/>
      <c r="C19"/>
      <c r="J19" s="48" t="s">
        <v>94</v>
      </c>
      <c r="K19" s="78">
        <v>7565</v>
      </c>
      <c r="L19" s="78">
        <v>0</v>
      </c>
    </row>
    <row r="20" spans="1:12" x14ac:dyDescent="0.25">
      <c r="A20"/>
      <c r="B20"/>
      <c r="C20"/>
      <c r="J20" s="48" t="s">
        <v>109</v>
      </c>
      <c r="K20" s="78">
        <v>123.81196837212902</v>
      </c>
      <c r="L20" s="78">
        <v>220.51182688174796</v>
      </c>
    </row>
    <row r="21" spans="1:12" x14ac:dyDescent="0.25">
      <c r="A21"/>
      <c r="B21"/>
      <c r="C21"/>
      <c r="J21" s="48" t="s">
        <v>111</v>
      </c>
      <c r="K21" s="78">
        <v>2911</v>
      </c>
      <c r="L21" s="78">
        <v>1866</v>
      </c>
    </row>
    <row r="22" spans="1:12" x14ac:dyDescent="0.25">
      <c r="A22"/>
      <c r="B22"/>
      <c r="C22"/>
      <c r="J22" s="48" t="s">
        <v>116</v>
      </c>
      <c r="K22" s="78">
        <v>111.70704189840124</v>
      </c>
      <c r="L22" s="78">
        <v>11.419732447623076</v>
      </c>
    </row>
    <row r="23" spans="1:12" x14ac:dyDescent="0.25">
      <c r="A23"/>
      <c r="B23"/>
      <c r="C23"/>
      <c r="J23" s="48" t="s">
        <v>117</v>
      </c>
      <c r="K23" s="78">
        <v>35.856966441344412</v>
      </c>
      <c r="L23" s="78">
        <v>1.1028228529875619</v>
      </c>
    </row>
    <row r="24" spans="1:12" x14ac:dyDescent="0.25">
      <c r="A24"/>
      <c r="B24"/>
      <c r="C24"/>
      <c r="J24" s="48" t="s">
        <v>482</v>
      </c>
      <c r="K24" s="78">
        <v>26408.725226399769</v>
      </c>
      <c r="L24" s="78">
        <v>4405.6984240860611</v>
      </c>
    </row>
    <row r="25" spans="1:12" x14ac:dyDescent="0.25">
      <c r="A25"/>
      <c r="B25"/>
      <c r="C25"/>
      <c r="F25" s="81" t="s">
        <v>558</v>
      </c>
    </row>
    <row r="26" spans="1:12" x14ac:dyDescent="0.25">
      <c r="A26"/>
      <c r="B26"/>
      <c r="C26"/>
      <c r="F26" s="87" t="s">
        <v>351</v>
      </c>
      <c r="G26" s="88" t="s">
        <v>352</v>
      </c>
      <c r="H26" s="88" t="s">
        <v>353</v>
      </c>
    </row>
    <row r="27" spans="1:12" x14ac:dyDescent="0.25">
      <c r="A27"/>
      <c r="B27"/>
      <c r="C27"/>
      <c r="F27" s="43" t="s">
        <v>354</v>
      </c>
      <c r="G27" s="44">
        <v>60220</v>
      </c>
      <c r="H27" s="44">
        <v>6814</v>
      </c>
    </row>
    <row r="28" spans="1:12" x14ac:dyDescent="0.25">
      <c r="A28"/>
      <c r="B28"/>
      <c r="C28"/>
      <c r="F28" s="43" t="s">
        <v>526</v>
      </c>
      <c r="G28" s="45">
        <f>GETPIVOTDATA("Sum of TNReduction(lbs/yr)",'Nutrient Summary Info'!$A$1)+GETPIVOTDATA("Sum of TNReduction(lbs/yr)",$A$12)</f>
        <v>26408.725226399773</v>
      </c>
      <c r="H28" s="45">
        <f>GETPIVOTDATA("Sum of TPReduction(lbs/yr)",'Nutrient Summary Info'!$A$1)+GETPIVOTDATA("Sum of TPReduction(lbs/yr)",$A$12)</f>
        <v>4405.698424086062</v>
      </c>
    </row>
    <row r="29" spans="1:12" x14ac:dyDescent="0.25">
      <c r="A29"/>
      <c r="B29"/>
      <c r="C29"/>
      <c r="F29" s="43" t="s">
        <v>355</v>
      </c>
      <c r="G29" s="44">
        <f>G27-G28</f>
        <v>33811.274773600227</v>
      </c>
      <c r="H29" s="44">
        <f>H27-H28</f>
        <v>2408.301575913938</v>
      </c>
    </row>
    <row r="30" spans="1:12" x14ac:dyDescent="0.25">
      <c r="F30" s="43" t="s">
        <v>356</v>
      </c>
      <c r="G30" s="46">
        <f>G28/G27</f>
        <v>0.43853744979076342</v>
      </c>
      <c r="H30" s="46">
        <f>H28/H27</f>
        <v>0.6465656624722721</v>
      </c>
    </row>
    <row r="31" spans="1:12" x14ac:dyDescent="0.25">
      <c r="F31" s="91" t="s">
        <v>557</v>
      </c>
      <c r="G31" s="84"/>
      <c r="H31" s="8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B50C-D73E-4E9B-BBAD-CEA03E05CD34}">
  <dimension ref="A1:B16"/>
  <sheetViews>
    <sheetView workbookViewId="0">
      <selection activeCell="A3" sqref="A3:B16"/>
    </sheetView>
  </sheetViews>
  <sheetFormatPr defaultRowHeight="15" x14ac:dyDescent="0.25"/>
  <cols>
    <col min="1" max="1" width="40.28515625" bestFit="1" customWidth="1"/>
    <col min="2" max="2" width="17.5703125" bestFit="1" customWidth="1"/>
  </cols>
  <sheetData>
    <row r="1" spans="1:2" x14ac:dyDescent="0.25">
      <c r="A1" s="81" t="s">
        <v>521</v>
      </c>
    </row>
    <row r="3" spans="1:2" x14ac:dyDescent="0.25">
      <c r="A3" s="47" t="s">
        <v>523</v>
      </c>
      <c r="B3" s="85" t="s">
        <v>524</v>
      </c>
    </row>
    <row r="4" spans="1:2" x14ac:dyDescent="0.25">
      <c r="A4" s="48" t="s">
        <v>125</v>
      </c>
      <c r="B4" s="80">
        <v>14</v>
      </c>
    </row>
    <row r="5" spans="1:2" x14ac:dyDescent="0.25">
      <c r="A5" s="48" t="s">
        <v>123</v>
      </c>
      <c r="B5" s="80">
        <v>24</v>
      </c>
    </row>
    <row r="6" spans="1:2" x14ac:dyDescent="0.25">
      <c r="A6" s="48" t="s">
        <v>128</v>
      </c>
      <c r="B6" s="80">
        <v>1</v>
      </c>
    </row>
    <row r="7" spans="1:2" x14ac:dyDescent="0.25">
      <c r="A7" s="48" t="s">
        <v>482</v>
      </c>
      <c r="B7" s="80">
        <v>39</v>
      </c>
    </row>
    <row r="10" spans="1:2" x14ac:dyDescent="0.25">
      <c r="A10" s="47" t="s">
        <v>522</v>
      </c>
      <c r="B10" s="85" t="s">
        <v>524</v>
      </c>
    </row>
    <row r="11" spans="1:2" x14ac:dyDescent="0.25">
      <c r="A11" s="48" t="s">
        <v>369</v>
      </c>
      <c r="B11" s="80">
        <v>9</v>
      </c>
    </row>
    <row r="12" spans="1:2" x14ac:dyDescent="0.25">
      <c r="A12" s="48" t="s">
        <v>373</v>
      </c>
      <c r="B12" s="80">
        <v>9</v>
      </c>
    </row>
    <row r="13" spans="1:2" x14ac:dyDescent="0.25">
      <c r="A13" s="48" t="s">
        <v>408</v>
      </c>
      <c r="B13" s="80">
        <v>7</v>
      </c>
    </row>
    <row r="14" spans="1:2" x14ac:dyDescent="0.25">
      <c r="A14" s="48" t="s">
        <v>336</v>
      </c>
      <c r="B14" s="80">
        <v>1</v>
      </c>
    </row>
    <row r="15" spans="1:2" x14ac:dyDescent="0.25">
      <c r="A15" s="48" t="s">
        <v>165</v>
      </c>
      <c r="B15" s="80">
        <v>20</v>
      </c>
    </row>
    <row r="16" spans="1:2" x14ac:dyDescent="0.25">
      <c r="A16" s="48" t="s">
        <v>482</v>
      </c>
      <c r="B16" s="80">
        <v>46</v>
      </c>
    </row>
  </sheetData>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331AF-4FF8-466F-8B00-9E9F32F61A47}">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734E4-22F9-4F63-8359-607F76A45818}">
  <dimension ref="A1:G92"/>
  <sheetViews>
    <sheetView topLeftCell="A70" workbookViewId="0">
      <selection activeCell="D3" sqref="D3"/>
    </sheetView>
  </sheetViews>
  <sheetFormatPr defaultRowHeight="15" x14ac:dyDescent="0.25"/>
  <cols>
    <col min="1" max="1" width="15.5703125" style="29" customWidth="1"/>
    <col min="4" max="4" width="51.42578125" customWidth="1"/>
    <col min="5" max="5" width="25.28515625" customWidth="1"/>
  </cols>
  <sheetData>
    <row r="1" spans="1:7" ht="15.75" thickBot="1" x14ac:dyDescent="0.3">
      <c r="A1" s="4" t="s">
        <v>8</v>
      </c>
      <c r="D1" s="1" t="s">
        <v>30</v>
      </c>
      <c r="E1" s="1" t="s">
        <v>31</v>
      </c>
      <c r="G1" s="7" t="s">
        <v>147</v>
      </c>
    </row>
    <row r="2" spans="1:7" ht="60.75" thickBot="1" x14ac:dyDescent="0.3">
      <c r="A2" s="5" t="s">
        <v>72</v>
      </c>
      <c r="B2" t="str">
        <f>VLOOKUP(A2,$D$2:$E$92,2,FALSE)</f>
        <v>Structural</v>
      </c>
      <c r="D2" s="2" t="s">
        <v>32</v>
      </c>
      <c r="E2" s="2" t="s">
        <v>33</v>
      </c>
      <c r="G2" s="8" t="s">
        <v>148</v>
      </c>
    </row>
    <row r="3" spans="1:7" ht="30.75" thickBot="1" x14ac:dyDescent="0.3">
      <c r="A3" s="5" t="s">
        <v>60</v>
      </c>
      <c r="B3" t="str">
        <f t="shared" ref="B3:B20" si="0">VLOOKUP(A3,$D$2:$E$92,2,FALSE)</f>
        <v>Structural</v>
      </c>
      <c r="D3" s="2" t="s">
        <v>34</v>
      </c>
      <c r="E3" s="2" t="s">
        <v>35</v>
      </c>
      <c r="G3" s="8" t="s">
        <v>149</v>
      </c>
    </row>
    <row r="4" spans="1:7" ht="30.75" thickBot="1" x14ac:dyDescent="0.3">
      <c r="A4" s="5" t="s">
        <v>91</v>
      </c>
      <c r="B4" t="str">
        <f t="shared" si="0"/>
        <v>Structural</v>
      </c>
      <c r="D4" s="2" t="s">
        <v>36</v>
      </c>
      <c r="E4" s="2" t="s">
        <v>33</v>
      </c>
      <c r="G4" s="8" t="s">
        <v>150</v>
      </c>
    </row>
    <row r="5" spans="1:7" ht="30.75" thickBot="1" x14ac:dyDescent="0.3">
      <c r="A5" s="5" t="s">
        <v>116</v>
      </c>
      <c r="B5" t="str">
        <f t="shared" si="0"/>
        <v>Structural</v>
      </c>
      <c r="D5" s="2" t="s">
        <v>37</v>
      </c>
      <c r="E5" s="2" t="s">
        <v>38</v>
      </c>
      <c r="G5" s="9" t="s">
        <v>151</v>
      </c>
    </row>
    <row r="6" spans="1:7" ht="15.75" thickBot="1" x14ac:dyDescent="0.3">
      <c r="A6" s="5" t="s">
        <v>111</v>
      </c>
      <c r="B6" t="str">
        <f t="shared" si="0"/>
        <v>Non-structural</v>
      </c>
      <c r="D6" s="2" t="s">
        <v>39</v>
      </c>
      <c r="E6" s="2" t="s">
        <v>33</v>
      </c>
    </row>
    <row r="7" spans="1:7" ht="15.75" thickBot="1" x14ac:dyDescent="0.3">
      <c r="A7" s="5" t="s">
        <v>46</v>
      </c>
      <c r="B7" t="str">
        <f t="shared" si="0"/>
        <v>Non-structural</v>
      </c>
      <c r="D7" s="2" t="s">
        <v>40</v>
      </c>
      <c r="E7" s="2" t="s">
        <v>33</v>
      </c>
    </row>
    <row r="8" spans="1:7" ht="45.75" thickBot="1" x14ac:dyDescent="0.3">
      <c r="A8" s="5" t="s">
        <v>59</v>
      </c>
      <c r="B8" t="str">
        <f t="shared" si="0"/>
        <v>Structural</v>
      </c>
      <c r="D8" s="2" t="s">
        <v>41</v>
      </c>
      <c r="E8" s="2" t="s">
        <v>42</v>
      </c>
    </row>
    <row r="9" spans="1:7" ht="30.75" thickBot="1" x14ac:dyDescent="0.3">
      <c r="A9" s="5" t="s">
        <v>63</v>
      </c>
      <c r="B9" t="str">
        <f t="shared" si="0"/>
        <v>Structural</v>
      </c>
      <c r="D9" s="2" t="s">
        <v>43</v>
      </c>
      <c r="E9" s="2" t="s">
        <v>33</v>
      </c>
    </row>
    <row r="10" spans="1:7" ht="30.75" thickBot="1" x14ac:dyDescent="0.3">
      <c r="A10" s="5" t="s">
        <v>61</v>
      </c>
      <c r="B10" t="str">
        <f t="shared" si="0"/>
        <v>Non-structural</v>
      </c>
      <c r="D10" s="2" t="s">
        <v>44</v>
      </c>
      <c r="E10" s="2" t="s">
        <v>33</v>
      </c>
    </row>
    <row r="11" spans="1:7" ht="45.75" thickBot="1" x14ac:dyDescent="0.3">
      <c r="A11" s="5" t="s">
        <v>88</v>
      </c>
      <c r="B11" t="str">
        <f t="shared" si="0"/>
        <v>Non-structural</v>
      </c>
      <c r="D11" s="2" t="s">
        <v>45</v>
      </c>
      <c r="E11" s="2" t="s">
        <v>33</v>
      </c>
    </row>
    <row r="12" spans="1:7" ht="30.75" thickBot="1" x14ac:dyDescent="0.3">
      <c r="A12" s="5" t="s">
        <v>47</v>
      </c>
      <c r="B12" t="str">
        <f t="shared" si="0"/>
        <v>Structural</v>
      </c>
      <c r="D12" s="2" t="s">
        <v>46</v>
      </c>
      <c r="E12" s="2" t="s">
        <v>38</v>
      </c>
    </row>
    <row r="13" spans="1:7" ht="30.75" thickBot="1" x14ac:dyDescent="0.3">
      <c r="A13" s="19" t="s">
        <v>92</v>
      </c>
      <c r="B13" t="str">
        <f t="shared" si="0"/>
        <v>Structural</v>
      </c>
      <c r="D13" s="2" t="s">
        <v>47</v>
      </c>
      <c r="E13" s="2" t="s">
        <v>33</v>
      </c>
    </row>
    <row r="14" spans="1:7" ht="45.75" thickBot="1" x14ac:dyDescent="0.3">
      <c r="A14" s="5" t="s">
        <v>109</v>
      </c>
      <c r="B14" t="str">
        <f t="shared" si="0"/>
        <v>Structural</v>
      </c>
      <c r="D14" s="2" t="s">
        <v>48</v>
      </c>
      <c r="E14" s="2" t="s">
        <v>38</v>
      </c>
    </row>
    <row r="15" spans="1:7" ht="30.75" thickBot="1" x14ac:dyDescent="0.3">
      <c r="A15" s="5" t="s">
        <v>70</v>
      </c>
      <c r="B15" t="str">
        <f t="shared" si="0"/>
        <v>Structural</v>
      </c>
      <c r="D15" s="2" t="s">
        <v>49</v>
      </c>
      <c r="E15" s="2" t="s">
        <v>38</v>
      </c>
    </row>
    <row r="16" spans="1:7" ht="30.75" thickBot="1" x14ac:dyDescent="0.3">
      <c r="A16" s="25" t="s">
        <v>117</v>
      </c>
      <c r="B16" t="str">
        <f t="shared" si="0"/>
        <v>Structural</v>
      </c>
      <c r="D16" s="2" t="s">
        <v>50</v>
      </c>
      <c r="E16" s="2" t="s">
        <v>33</v>
      </c>
    </row>
    <row r="17" spans="1:5" ht="30.75" thickBot="1" x14ac:dyDescent="0.3">
      <c r="A17" s="5" t="s">
        <v>76</v>
      </c>
      <c r="B17" t="str">
        <f t="shared" si="0"/>
        <v>Structural</v>
      </c>
      <c r="D17" s="2" t="s">
        <v>51</v>
      </c>
      <c r="E17" s="2" t="s">
        <v>33</v>
      </c>
    </row>
    <row r="18" spans="1:5" ht="15.75" thickBot="1" x14ac:dyDescent="0.3">
      <c r="A18" s="5" t="s">
        <v>50</v>
      </c>
      <c r="B18" t="str">
        <f t="shared" si="0"/>
        <v>Structural</v>
      </c>
      <c r="D18" s="2" t="s">
        <v>52</v>
      </c>
      <c r="E18" s="2" t="s">
        <v>33</v>
      </c>
    </row>
    <row r="19" spans="1:5" ht="45.75" thickBot="1" x14ac:dyDescent="0.3">
      <c r="A19" s="5" t="s">
        <v>52</v>
      </c>
      <c r="B19" t="str">
        <f t="shared" si="0"/>
        <v>Structural</v>
      </c>
      <c r="D19" s="2" t="s">
        <v>53</v>
      </c>
      <c r="E19" s="2" t="s">
        <v>54</v>
      </c>
    </row>
    <row r="20" spans="1:5" ht="30.75" thickBot="1" x14ac:dyDescent="0.3">
      <c r="A20" s="5" t="s">
        <v>94</v>
      </c>
      <c r="B20" t="str">
        <f t="shared" si="0"/>
        <v>Structural</v>
      </c>
      <c r="D20" s="2" t="s">
        <v>55</v>
      </c>
      <c r="E20" s="2" t="s">
        <v>33</v>
      </c>
    </row>
    <row r="21" spans="1:5" ht="15.75" thickBot="1" x14ac:dyDescent="0.3">
      <c r="A21" s="5"/>
      <c r="D21" s="2" t="s">
        <v>56</v>
      </c>
      <c r="E21" s="2" t="s">
        <v>38</v>
      </c>
    </row>
    <row r="22" spans="1:5" ht="15.75" thickBot="1" x14ac:dyDescent="0.3">
      <c r="A22"/>
      <c r="D22" s="2" t="s">
        <v>57</v>
      </c>
      <c r="E22" s="2" t="s">
        <v>33</v>
      </c>
    </row>
    <row r="23" spans="1:5" ht="15.75" thickBot="1" x14ac:dyDescent="0.3">
      <c r="A23"/>
      <c r="D23" s="2" t="s">
        <v>58</v>
      </c>
      <c r="E23" s="2" t="s">
        <v>33</v>
      </c>
    </row>
    <row r="24" spans="1:5" ht="15.75" thickBot="1" x14ac:dyDescent="0.3">
      <c r="A24"/>
      <c r="D24" s="2" t="s">
        <v>59</v>
      </c>
      <c r="E24" s="2" t="s">
        <v>33</v>
      </c>
    </row>
    <row r="25" spans="1:5" ht="15.75" thickBot="1" x14ac:dyDescent="0.3">
      <c r="A25"/>
      <c r="D25" s="2" t="s">
        <v>60</v>
      </c>
      <c r="E25" s="2" t="s">
        <v>33</v>
      </c>
    </row>
    <row r="26" spans="1:5" ht="15.75" thickBot="1" x14ac:dyDescent="0.3">
      <c r="A26"/>
      <c r="D26" s="2" t="s">
        <v>61</v>
      </c>
      <c r="E26" s="2" t="s">
        <v>38</v>
      </c>
    </row>
    <row r="27" spans="1:5" ht="15.75" thickBot="1" x14ac:dyDescent="0.3">
      <c r="A27"/>
      <c r="D27" s="2" t="s">
        <v>62</v>
      </c>
      <c r="E27" s="2" t="s">
        <v>38</v>
      </c>
    </row>
    <row r="28" spans="1:5" ht="15.75" thickBot="1" x14ac:dyDescent="0.3">
      <c r="A28"/>
      <c r="D28" s="2" t="s">
        <v>63</v>
      </c>
      <c r="E28" s="2" t="s">
        <v>33</v>
      </c>
    </row>
    <row r="29" spans="1:5" ht="15.75" thickBot="1" x14ac:dyDescent="0.3">
      <c r="A29"/>
      <c r="D29" s="2" t="s">
        <v>64</v>
      </c>
      <c r="E29" s="2" t="s">
        <v>38</v>
      </c>
    </row>
    <row r="30" spans="1:5" ht="15.75" thickBot="1" x14ac:dyDescent="0.3">
      <c r="A30"/>
      <c r="D30" s="2" t="s">
        <v>65</v>
      </c>
      <c r="E30" s="2" t="s">
        <v>38</v>
      </c>
    </row>
    <row r="31" spans="1:5" ht="15.75" thickBot="1" x14ac:dyDescent="0.3">
      <c r="A31"/>
      <c r="D31" s="2" t="s">
        <v>66</v>
      </c>
      <c r="E31" s="2" t="s">
        <v>38</v>
      </c>
    </row>
    <row r="32" spans="1:5" ht="15.75" thickBot="1" x14ac:dyDescent="0.3">
      <c r="A32"/>
      <c r="D32" s="2" t="s">
        <v>67</v>
      </c>
      <c r="E32" s="2" t="s">
        <v>33</v>
      </c>
    </row>
    <row r="33" spans="1:5" ht="15.75" thickBot="1" x14ac:dyDescent="0.3">
      <c r="A33"/>
      <c r="D33" s="2" t="s">
        <v>68</v>
      </c>
      <c r="E33" s="2" t="s">
        <v>38</v>
      </c>
    </row>
    <row r="34" spans="1:5" ht="15.75" thickBot="1" x14ac:dyDescent="0.3">
      <c r="A34"/>
      <c r="D34" s="2" t="s">
        <v>69</v>
      </c>
      <c r="E34" s="2" t="s">
        <v>33</v>
      </c>
    </row>
    <row r="35" spans="1:5" ht="15.75" thickBot="1" x14ac:dyDescent="0.3">
      <c r="A35"/>
      <c r="D35" s="2" t="s">
        <v>70</v>
      </c>
      <c r="E35" s="2" t="s">
        <v>33</v>
      </c>
    </row>
    <row r="36" spans="1:5" ht="15.75" thickBot="1" x14ac:dyDescent="0.3">
      <c r="A36"/>
      <c r="D36" s="2" t="s">
        <v>71</v>
      </c>
      <c r="E36" s="2" t="s">
        <v>38</v>
      </c>
    </row>
    <row r="37" spans="1:5" ht="15.75" thickBot="1" x14ac:dyDescent="0.3">
      <c r="A37"/>
      <c r="D37" s="2" t="s">
        <v>72</v>
      </c>
      <c r="E37" s="2" t="s">
        <v>33</v>
      </c>
    </row>
    <row r="38" spans="1:5" ht="15.75" thickBot="1" x14ac:dyDescent="0.3">
      <c r="A38"/>
      <c r="D38" s="2" t="s">
        <v>73</v>
      </c>
      <c r="E38" s="2" t="s">
        <v>33</v>
      </c>
    </row>
    <row r="39" spans="1:5" ht="15.75" thickBot="1" x14ac:dyDescent="0.3">
      <c r="A39"/>
      <c r="D39" s="2" t="s">
        <v>74</v>
      </c>
      <c r="E39" s="2" t="s">
        <v>33</v>
      </c>
    </row>
    <row r="40" spans="1:5" ht="15.75" thickBot="1" x14ac:dyDescent="0.3">
      <c r="A40"/>
      <c r="D40" s="2" t="s">
        <v>75</v>
      </c>
      <c r="E40" s="2" t="s">
        <v>33</v>
      </c>
    </row>
    <row r="41" spans="1:5" ht="15.75" thickBot="1" x14ac:dyDescent="0.3">
      <c r="A41"/>
      <c r="D41" s="2" t="s">
        <v>76</v>
      </c>
      <c r="E41" s="2" t="s">
        <v>33</v>
      </c>
    </row>
    <row r="42" spans="1:5" ht="15.75" thickBot="1" x14ac:dyDescent="0.3">
      <c r="A42"/>
      <c r="D42" s="2" t="s">
        <v>77</v>
      </c>
      <c r="E42" s="2" t="s">
        <v>33</v>
      </c>
    </row>
    <row r="43" spans="1:5" ht="15.75" thickBot="1" x14ac:dyDescent="0.3">
      <c r="A43"/>
      <c r="D43" s="2" t="s">
        <v>78</v>
      </c>
      <c r="E43" s="2" t="s">
        <v>33</v>
      </c>
    </row>
    <row r="44" spans="1:5" ht="15.75" thickBot="1" x14ac:dyDescent="0.3">
      <c r="A44"/>
      <c r="D44" s="2" t="s">
        <v>79</v>
      </c>
      <c r="E44" s="2" t="s">
        <v>38</v>
      </c>
    </row>
    <row r="45" spans="1:5" ht="15.75" thickBot="1" x14ac:dyDescent="0.3">
      <c r="A45"/>
      <c r="D45" s="2" t="s">
        <v>80</v>
      </c>
      <c r="E45" s="2" t="s">
        <v>38</v>
      </c>
    </row>
    <row r="46" spans="1:5" ht="15.75" thickBot="1" x14ac:dyDescent="0.3">
      <c r="A46"/>
      <c r="D46" s="2" t="s">
        <v>81</v>
      </c>
      <c r="E46" s="2" t="s">
        <v>38</v>
      </c>
    </row>
    <row r="47" spans="1:5" ht="15.75" thickBot="1" x14ac:dyDescent="0.3">
      <c r="A47"/>
      <c r="D47" s="2" t="s">
        <v>82</v>
      </c>
      <c r="E47" s="2" t="s">
        <v>33</v>
      </c>
    </row>
    <row r="48" spans="1:5" ht="15.75" thickBot="1" x14ac:dyDescent="0.3">
      <c r="A48"/>
      <c r="D48" s="2" t="s">
        <v>83</v>
      </c>
      <c r="E48" s="2" t="s">
        <v>33</v>
      </c>
    </row>
    <row r="49" spans="1:5" ht="15.75" thickBot="1" x14ac:dyDescent="0.3">
      <c r="A49"/>
      <c r="D49" s="2" t="s">
        <v>84</v>
      </c>
      <c r="E49" s="2" t="s">
        <v>33</v>
      </c>
    </row>
    <row r="50" spans="1:5" ht="15.75" thickBot="1" x14ac:dyDescent="0.3">
      <c r="A50"/>
      <c r="D50" s="2" t="s">
        <v>85</v>
      </c>
      <c r="E50" s="2" t="s">
        <v>33</v>
      </c>
    </row>
    <row r="51" spans="1:5" ht="15.75" thickBot="1" x14ac:dyDescent="0.3">
      <c r="A51"/>
      <c r="D51" s="2" t="s">
        <v>86</v>
      </c>
      <c r="E51" s="2" t="s">
        <v>38</v>
      </c>
    </row>
    <row r="52" spans="1:5" ht="15.75" thickBot="1" x14ac:dyDescent="0.3">
      <c r="A52"/>
      <c r="D52" s="2" t="s">
        <v>87</v>
      </c>
      <c r="E52" s="2" t="s">
        <v>38</v>
      </c>
    </row>
    <row r="53" spans="1:5" ht="15.75" thickBot="1" x14ac:dyDescent="0.3">
      <c r="A53"/>
      <c r="D53" s="2" t="s">
        <v>88</v>
      </c>
      <c r="E53" s="2" t="s">
        <v>38</v>
      </c>
    </row>
    <row r="54" spans="1:5" ht="15.75" thickBot="1" x14ac:dyDescent="0.3">
      <c r="A54"/>
      <c r="D54" s="2" t="s">
        <v>89</v>
      </c>
      <c r="E54" s="2" t="s">
        <v>38</v>
      </c>
    </row>
    <row r="55" spans="1:5" ht="15.75" thickBot="1" x14ac:dyDescent="0.3">
      <c r="A55"/>
      <c r="D55" s="2" t="s">
        <v>90</v>
      </c>
      <c r="E55" s="2" t="s">
        <v>38</v>
      </c>
    </row>
    <row r="56" spans="1:5" ht="15.75" thickBot="1" x14ac:dyDescent="0.3">
      <c r="A56"/>
      <c r="D56" s="2" t="s">
        <v>91</v>
      </c>
      <c r="E56" s="2" t="s">
        <v>33</v>
      </c>
    </row>
    <row r="57" spans="1:5" ht="15.75" thickBot="1" x14ac:dyDescent="0.3">
      <c r="A57"/>
      <c r="D57" s="2" t="s">
        <v>92</v>
      </c>
      <c r="E57" s="2" t="s">
        <v>33</v>
      </c>
    </row>
    <row r="58" spans="1:5" ht="24.75" thickBot="1" x14ac:dyDescent="0.3">
      <c r="A58"/>
      <c r="D58" s="2" t="s">
        <v>93</v>
      </c>
      <c r="E58" s="2" t="s">
        <v>33</v>
      </c>
    </row>
    <row r="59" spans="1:5" ht="15.75" thickBot="1" x14ac:dyDescent="0.3">
      <c r="A59"/>
      <c r="D59" s="2" t="s">
        <v>94</v>
      </c>
      <c r="E59" s="2" t="s">
        <v>33</v>
      </c>
    </row>
    <row r="60" spans="1:5" ht="15.75" thickBot="1" x14ac:dyDescent="0.3">
      <c r="A60"/>
      <c r="D60" s="2" t="s">
        <v>95</v>
      </c>
      <c r="E60" s="2" t="s">
        <v>33</v>
      </c>
    </row>
    <row r="61" spans="1:5" ht="15.75" thickBot="1" x14ac:dyDescent="0.3">
      <c r="A61"/>
      <c r="D61" s="2" t="s">
        <v>96</v>
      </c>
      <c r="E61" s="2" t="s">
        <v>33</v>
      </c>
    </row>
    <row r="62" spans="1:5" ht="15.75" thickBot="1" x14ac:dyDescent="0.3">
      <c r="A62"/>
      <c r="D62" s="2" t="s">
        <v>97</v>
      </c>
      <c r="E62" s="2" t="s">
        <v>33</v>
      </c>
    </row>
    <row r="63" spans="1:5" ht="15.75" thickBot="1" x14ac:dyDescent="0.3">
      <c r="A63"/>
      <c r="D63" s="2" t="s">
        <v>98</v>
      </c>
      <c r="E63" s="2" t="s">
        <v>33</v>
      </c>
    </row>
    <row r="64" spans="1:5" ht="15.75" thickBot="1" x14ac:dyDescent="0.3">
      <c r="A64"/>
      <c r="D64" s="2" t="s">
        <v>99</v>
      </c>
      <c r="E64" s="2" t="s">
        <v>33</v>
      </c>
    </row>
    <row r="65" spans="1:5" ht="15.75" thickBot="1" x14ac:dyDescent="0.3">
      <c r="A65"/>
      <c r="D65" s="2" t="s">
        <v>100</v>
      </c>
      <c r="E65" s="2" t="s">
        <v>38</v>
      </c>
    </row>
    <row r="66" spans="1:5" ht="15.75" thickBot="1" x14ac:dyDescent="0.3">
      <c r="A66"/>
      <c r="D66" s="2" t="s">
        <v>101</v>
      </c>
      <c r="E66" s="2" t="s">
        <v>33</v>
      </c>
    </row>
    <row r="67" spans="1:5" ht="15.75" thickBot="1" x14ac:dyDescent="0.3">
      <c r="A67"/>
      <c r="D67" s="2" t="s">
        <v>102</v>
      </c>
      <c r="E67" s="2" t="s">
        <v>33</v>
      </c>
    </row>
    <row r="68" spans="1:5" ht="24.75" thickBot="1" x14ac:dyDescent="0.3">
      <c r="A68"/>
      <c r="D68" s="2" t="s">
        <v>103</v>
      </c>
      <c r="E68" s="2" t="s">
        <v>33</v>
      </c>
    </row>
    <row r="69" spans="1:5" ht="15.75" thickBot="1" x14ac:dyDescent="0.3">
      <c r="A69"/>
      <c r="D69" s="2" t="s">
        <v>104</v>
      </c>
      <c r="E69" s="2" t="s">
        <v>38</v>
      </c>
    </row>
    <row r="70" spans="1:5" ht="15.75" thickBot="1" x14ac:dyDescent="0.3">
      <c r="A70"/>
      <c r="D70" s="2" t="s">
        <v>105</v>
      </c>
      <c r="E70" s="2" t="s">
        <v>33</v>
      </c>
    </row>
    <row r="71" spans="1:5" ht="15.75" thickBot="1" x14ac:dyDescent="0.3">
      <c r="A71"/>
      <c r="D71" s="2" t="s">
        <v>106</v>
      </c>
      <c r="E71" s="2" t="s">
        <v>33</v>
      </c>
    </row>
    <row r="72" spans="1:5" ht="15.75" thickBot="1" x14ac:dyDescent="0.3">
      <c r="A72"/>
      <c r="D72" s="2" t="s">
        <v>107</v>
      </c>
      <c r="E72" s="2" t="s">
        <v>33</v>
      </c>
    </row>
    <row r="73" spans="1:5" ht="15.75" thickBot="1" x14ac:dyDescent="0.3">
      <c r="A73"/>
      <c r="D73" s="2" t="s">
        <v>108</v>
      </c>
      <c r="E73" s="2" t="s">
        <v>33</v>
      </c>
    </row>
    <row r="74" spans="1:5" ht="15.75" thickBot="1" x14ac:dyDescent="0.3">
      <c r="A74"/>
      <c r="D74" s="2" t="s">
        <v>109</v>
      </c>
      <c r="E74" s="2" t="s">
        <v>33</v>
      </c>
    </row>
    <row r="75" spans="1:5" ht="15.75" thickBot="1" x14ac:dyDescent="0.3">
      <c r="A75"/>
      <c r="D75" s="2" t="s">
        <v>110</v>
      </c>
      <c r="E75" s="2" t="s">
        <v>33</v>
      </c>
    </row>
    <row r="76" spans="1:5" ht="15.75" thickBot="1" x14ac:dyDescent="0.3">
      <c r="A76"/>
      <c r="D76" s="2" t="s">
        <v>111</v>
      </c>
      <c r="E76" s="2" t="s">
        <v>38</v>
      </c>
    </row>
    <row r="77" spans="1:5" ht="15.75" thickBot="1" x14ac:dyDescent="0.3">
      <c r="A77"/>
      <c r="D77" s="2" t="s">
        <v>112</v>
      </c>
      <c r="E77" s="2" t="s">
        <v>38</v>
      </c>
    </row>
    <row r="78" spans="1:5" ht="15.75" thickBot="1" x14ac:dyDescent="0.3">
      <c r="A78"/>
      <c r="D78" s="2" t="s">
        <v>113</v>
      </c>
      <c r="E78" s="2" t="s">
        <v>38</v>
      </c>
    </row>
    <row r="79" spans="1:5" ht="15.75" thickBot="1" x14ac:dyDescent="0.3">
      <c r="A79"/>
      <c r="D79" s="2" t="s">
        <v>114</v>
      </c>
      <c r="E79" s="2" t="s">
        <v>38</v>
      </c>
    </row>
    <row r="80" spans="1:5" ht="15.75" thickBot="1" x14ac:dyDescent="0.3">
      <c r="A80"/>
      <c r="D80" s="2" t="s">
        <v>115</v>
      </c>
      <c r="E80" s="2" t="s">
        <v>33</v>
      </c>
    </row>
    <row r="81" spans="1:5" ht="15.75" thickBot="1" x14ac:dyDescent="0.3">
      <c r="A81"/>
      <c r="D81" s="2" t="s">
        <v>116</v>
      </c>
      <c r="E81" s="2" t="s">
        <v>33</v>
      </c>
    </row>
    <row r="82" spans="1:5" ht="15.75" thickBot="1" x14ac:dyDescent="0.3">
      <c r="A82"/>
      <c r="D82" s="2" t="s">
        <v>117</v>
      </c>
      <c r="E82" s="2" t="s">
        <v>33</v>
      </c>
    </row>
    <row r="83" spans="1:5" ht="15.75" thickBot="1" x14ac:dyDescent="0.3">
      <c r="A83"/>
      <c r="D83" s="2" t="s">
        <v>118</v>
      </c>
      <c r="E83" s="2" t="s">
        <v>33</v>
      </c>
    </row>
    <row r="84" spans="1:5" ht="15.75" thickBot="1" x14ac:dyDescent="0.3">
      <c r="A84"/>
      <c r="D84" s="2" t="s">
        <v>119</v>
      </c>
      <c r="E84" s="2" t="s">
        <v>33</v>
      </c>
    </row>
    <row r="85" spans="1:5" ht="15.75" thickBot="1" x14ac:dyDescent="0.3">
      <c r="A85"/>
      <c r="D85" s="2" t="s">
        <v>120</v>
      </c>
      <c r="E85" s="2" t="s">
        <v>33</v>
      </c>
    </row>
    <row r="86" spans="1:5" ht="15.75" thickBot="1" x14ac:dyDescent="0.3">
      <c r="A86"/>
      <c r="D86" s="2" t="s">
        <v>121</v>
      </c>
      <c r="E86" s="2" t="s">
        <v>33</v>
      </c>
    </row>
    <row r="87" spans="1:5" ht="15.75" thickBot="1" x14ac:dyDescent="0.3">
      <c r="A87"/>
      <c r="D87" s="2" t="s">
        <v>122</v>
      </c>
      <c r="E87" s="2" t="s">
        <v>33</v>
      </c>
    </row>
    <row r="88" spans="1:5" ht="15.75" thickBot="1" x14ac:dyDescent="0.3">
      <c r="A88"/>
      <c r="D88" s="2" t="s">
        <v>123</v>
      </c>
      <c r="E88" s="2" t="s">
        <v>124</v>
      </c>
    </row>
    <row r="89" spans="1:5" ht="15.75" thickBot="1" x14ac:dyDescent="0.3">
      <c r="A89"/>
      <c r="D89" s="2" t="s">
        <v>125</v>
      </c>
      <c r="E89" s="2" t="s">
        <v>124</v>
      </c>
    </row>
    <row r="90" spans="1:5" ht="15.75" thickBot="1" x14ac:dyDescent="0.3">
      <c r="A90"/>
      <c r="D90" s="2" t="s">
        <v>126</v>
      </c>
      <c r="E90" s="2" t="s">
        <v>124</v>
      </c>
    </row>
    <row r="91" spans="1:5" ht="15.75" thickBot="1" x14ac:dyDescent="0.3">
      <c r="A91"/>
      <c r="D91" s="2" t="s">
        <v>127</v>
      </c>
      <c r="E91" s="2" t="s">
        <v>124</v>
      </c>
    </row>
    <row r="92" spans="1:5" ht="15.75" thickBot="1" x14ac:dyDescent="0.3">
      <c r="A92"/>
      <c r="D92" s="2" t="s">
        <v>128</v>
      </c>
      <c r="E92" s="2" t="s">
        <v>124</v>
      </c>
    </row>
  </sheetData>
  <dataValidations count="1">
    <dataValidation type="list" allowBlank="1" showInputMessage="1" showErrorMessage="1" sqref="A1:A8 A93:A1048576" xr:uid="{078844D5-6EB7-4208-9747-94445ADDFB3A}">
      <formula1>$D$2:$D$92</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Notes</vt:lpstr>
      <vt:lpstr>All Nutrient Projects</vt:lpstr>
      <vt:lpstr>All FIB Projects</vt:lpstr>
      <vt:lpstr>Project Charts</vt:lpstr>
      <vt:lpstr>NOI Enrollment</vt:lpstr>
      <vt:lpstr>Nutrient Summary Info</vt:lpstr>
      <vt:lpstr>FIB Summary Info</vt:lpstr>
      <vt:lpstr>TN Progress Charts</vt:lpstr>
      <vt:lpstr>Project Types and 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Tiffany Busby</cp:lastModifiedBy>
  <dcterms:created xsi:type="dcterms:W3CDTF">2019-05-15T15:18:37Z</dcterms:created>
  <dcterms:modified xsi:type="dcterms:W3CDTF">2019-06-18T22:29:55Z</dcterms:modified>
</cp:coreProperties>
</file>