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C:\Users\marcy.frick\Documents\Projects\FDEP Facilitation\Caloosahatchee\Project Collection\01 Credit\"/>
    </mc:Choice>
  </mc:AlternateContent>
  <xr:revisionPtr revIDLastSave="0" documentId="13_ncr:1_{957ED3CC-9179-4165-9C23-D2B27A0E2DD8}" xr6:coauthVersionLast="36" xr6:coauthVersionMax="36" xr10:uidLastSave="{00000000-0000-0000-0000-000000000000}"/>
  <bookViews>
    <workbookView xWindow="0" yWindow="0" windowWidth="23040" windowHeight="8196" tabRatio="630" xr2:uid="{3D4E8ECE-D0D6-45C8-86B5-883EEE0AF941}"/>
  </bookViews>
  <sheets>
    <sheet name="Credits" sheetId="4" r:id="rId1"/>
    <sheet name="Loads from clipping" sheetId="72" r:id="rId2"/>
    <sheet name="CC_03" sheetId="10" r:id="rId3"/>
    <sheet name="CC_04" sheetId="15" r:id="rId4"/>
    <sheet name="CC_05" sheetId="16" r:id="rId5"/>
    <sheet name="CC_06" sheetId="17" r:id="rId6"/>
    <sheet name="CC_07" sheetId="18" r:id="rId7"/>
    <sheet name="CC10_CC11" sheetId="21" r:id="rId8"/>
    <sheet name="CC_12" sheetId="19" r:id="rId9"/>
    <sheet name="CC_13" sheetId="20" r:id="rId10"/>
    <sheet name="FDOT-31" sheetId="93" r:id="rId11"/>
    <sheet name="FM-01" sheetId="83" r:id="rId12"/>
    <sheet name="FM-04" sheetId="73" r:id="rId13"/>
    <sheet name="FM-05" sheetId="74" r:id="rId14"/>
    <sheet name="FM-07" sheetId="75" r:id="rId15"/>
    <sheet name="FM-09" sheetId="76" r:id="rId16"/>
    <sheet name="FM-10" sheetId="77" r:id="rId17"/>
    <sheet name="FM-11" sheetId="78" r:id="rId18"/>
    <sheet name="FM-12" sheetId="79" r:id="rId19"/>
    <sheet name="FM-13" sheetId="80" r:id="rId20"/>
    <sheet name="FM-14" sheetId="81" r:id="rId21"/>
    <sheet name="FM-15" sheetId="84" r:id="rId22"/>
    <sheet name="FM-16" sheetId="82" r:id="rId23"/>
    <sheet name="LA02" sheetId="39" r:id="rId24"/>
    <sheet name="LA03" sheetId="40" r:id="rId25"/>
    <sheet name="LA05" sheetId="41" r:id="rId26"/>
    <sheet name="LA06_LA08" sheetId="42" r:id="rId27"/>
    <sheet name="LA07" sheetId="43" r:id="rId28"/>
    <sheet name="LA08" sheetId="44" r:id="rId29"/>
    <sheet name="LA-09" sheetId="92" r:id="rId30"/>
    <sheet name="LA11" sheetId="45" r:id="rId31"/>
    <sheet name="LA12" sheetId="46" r:id="rId32"/>
    <sheet name="LC_1_and_LC_13" sheetId="48" r:id="rId33"/>
    <sheet name="LC-01_FINAL" sheetId="86" r:id="rId34"/>
    <sheet name="LC_2_or_LC_24" sheetId="49" r:id="rId35"/>
    <sheet name="LC3_LC31" sheetId="13" r:id="rId36"/>
    <sheet name="LC_4_and_LC_32" sheetId="50" r:id="rId37"/>
    <sheet name="LC_5" sheetId="51" r:id="rId38"/>
    <sheet name="LC_6__LC_19__and_LC_25" sheetId="52" r:id="rId39"/>
    <sheet name="LC_7_LC_22_LC_45" sheetId="53" r:id="rId40"/>
    <sheet name="LC_8" sheetId="54" r:id="rId41"/>
    <sheet name="LC_9" sheetId="55" r:id="rId42"/>
    <sheet name="LC_10" sheetId="56" r:id="rId43"/>
    <sheet name="LC_11_and_LC_33" sheetId="57" r:id="rId44"/>
    <sheet name="LC-12" sheetId="88" r:id="rId45"/>
    <sheet name="LC-13_FINAL" sheetId="87" r:id="rId46"/>
    <sheet name="LC_17" sheetId="58" r:id="rId47"/>
    <sheet name="LC_18" sheetId="59" r:id="rId48"/>
    <sheet name="LC-19" sheetId="89" r:id="rId49"/>
    <sheet name="LC_20" sheetId="60" r:id="rId50"/>
    <sheet name="LC_21" sheetId="62" r:id="rId51"/>
    <sheet name="LC_23" sheetId="61" r:id="rId52"/>
    <sheet name="LC-25" sheetId="91" r:id="rId53"/>
    <sheet name="LC_26" sheetId="63" r:id="rId54"/>
    <sheet name="LC_27" sheetId="64" r:id="rId55"/>
    <sheet name="LC_36" sheetId="70" r:id="rId56"/>
    <sheet name="LC-37" sheetId="85" r:id="rId57"/>
    <sheet name="LC_40" sheetId="14" r:id="rId58"/>
    <sheet name="LC_41" sheetId="71" r:id="rId59"/>
    <sheet name="LC43" sheetId="12" r:id="rId60"/>
  </sheets>
  <definedNames>
    <definedName name="_xlnm._FilterDatabase" localSheetId="0" hidden="1">Credits!$A$4:$X$211</definedName>
    <definedName name="_xlnm.Database" localSheetId="2">CC_03!$A$1:$N$7</definedName>
    <definedName name="_xlnm.Database" localSheetId="3">CC_04!$A$1:$N$9</definedName>
    <definedName name="_xlnm.Database" localSheetId="4">CC_05!$A$1:$N$9</definedName>
    <definedName name="_xlnm.Database" localSheetId="5">CC_06!$A$1:$N$17</definedName>
    <definedName name="_xlnm.Database" localSheetId="6">CC_07!$A$1:$N$13</definedName>
    <definedName name="_xlnm.Database" localSheetId="8">CC_12!$A$1:$N$6</definedName>
    <definedName name="_xlnm.Database" localSheetId="9">CC_13!$A$1:$N$9</definedName>
    <definedName name="_xlnm.Database" localSheetId="7">CC10_CC11!$A$1:$N$21</definedName>
    <definedName name="_xlnm.Database" localSheetId="23">'LA02'!$A$1:$N$139</definedName>
    <definedName name="_xlnm.Database" localSheetId="24">'LA03'!$A$1:$N$139</definedName>
    <definedName name="_xlnm.Database" localSheetId="25">'LA05'!$A$1:$N$21</definedName>
    <definedName name="_xlnm.Database" localSheetId="26">LA06_LA08!$A$1:$N$19</definedName>
    <definedName name="_xlnm.Database" localSheetId="27">'LA07'!$A$1:$N$62</definedName>
    <definedName name="_xlnm.Database" localSheetId="28">'LA08'!$A$1:$N$26</definedName>
    <definedName name="_xlnm.Database" localSheetId="30">'LA11'!$A$1:$N$16</definedName>
    <definedName name="_xlnm.Database" localSheetId="31">'LA12'!$A$1:$N$57</definedName>
    <definedName name="_xlnm.Database" localSheetId="32">LC_1_and_LC_13!$A$1:$N$8</definedName>
    <definedName name="_xlnm.Database" localSheetId="42">LC_10!$A$1:$N$8</definedName>
    <definedName name="_xlnm.Database" localSheetId="43">LC_11_and_LC_33!$A$1:$N$14</definedName>
    <definedName name="_xlnm.Database" localSheetId="46">LC_17!$A$1:$N$8</definedName>
    <definedName name="_xlnm.Database" localSheetId="47">LC_18!$A$1:$N$3</definedName>
    <definedName name="_xlnm.Database" localSheetId="34">LC_2_or_LC_24!$A$1:$N$8</definedName>
    <definedName name="_xlnm.Database" localSheetId="49">LC_20!$A$1:$N$6</definedName>
    <definedName name="_xlnm.Database" localSheetId="50">LC_21!$A$1:$N$9</definedName>
    <definedName name="_xlnm.Database" localSheetId="51">LC_23!$A$1:$N$7</definedName>
    <definedName name="_xlnm.Database" localSheetId="53">LC_26!$A$1:$N$5</definedName>
    <definedName name="_xlnm.Database" localSheetId="54">LC_27!$A$1:$N$13</definedName>
    <definedName name="_xlnm.Database" localSheetId="55">LC_36!$A$1:$N$6</definedName>
    <definedName name="_xlnm.Database" localSheetId="36">LC_4_and_LC_32!$A$1:$N$15</definedName>
    <definedName name="_xlnm.Database" localSheetId="57">LC_40!$A$1:$N$8</definedName>
    <definedName name="_xlnm.Database" localSheetId="58">LC_41!$A$1:$N$18</definedName>
    <definedName name="_xlnm.Database" localSheetId="37">LC_5!$A$1:$N$6</definedName>
    <definedName name="_xlnm.Database" localSheetId="38">LC_6__LC_19__and_LC_25!$A$1:$N$42</definedName>
    <definedName name="_xlnm.Database" localSheetId="39">LC_7_LC_22_LC_45!$A$1:$N$15</definedName>
    <definedName name="_xlnm.Database" localSheetId="40">LC_8!$A$1:$N$7</definedName>
    <definedName name="_xlnm.Database" localSheetId="41">LC_9!$A$1:$N$12</definedName>
    <definedName name="_xlnm.Database" localSheetId="35">LC3_LC31!$A$1:$N$16</definedName>
    <definedName name="_xlnm.Database" localSheetId="59">'LC43'!$A$1:$N$146</definedName>
    <definedName name="_xlnm.Database">#REF!</definedName>
    <definedName name="_xlnm.Print_Area" localSheetId="0">Credits!$A$1:$U$240</definedName>
    <definedName name="_xlnm.Print_Titles" localSheetId="0">Credits!$1:$4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17" i="4" l="1"/>
  <c r="O17" i="4"/>
  <c r="P17" i="4"/>
  <c r="Q17" i="4"/>
  <c r="I235" i="4" l="1"/>
  <c r="K106" i="4"/>
  <c r="Q106" i="4" s="1"/>
  <c r="J106" i="4"/>
  <c r="P106" i="4" s="1"/>
  <c r="I106" i="4"/>
  <c r="O106" i="4" s="1"/>
  <c r="H106" i="4"/>
  <c r="N106" i="4" s="1"/>
  <c r="G106" i="4"/>
  <c r="O6" i="93"/>
  <c r="P6" i="93"/>
  <c r="G6" i="93"/>
  <c r="H6" i="93"/>
  <c r="D6" i="93"/>
  <c r="M20" i="92" l="1"/>
  <c r="N20" i="92"/>
  <c r="I20" i="92"/>
  <c r="J20" i="92"/>
  <c r="A20" i="92"/>
  <c r="P199" i="4" l="1"/>
  <c r="N199" i="4"/>
  <c r="H235" i="4" s="1"/>
  <c r="P129" i="4"/>
  <c r="N129" i="4"/>
  <c r="K175" i="4" l="1"/>
  <c r="J175" i="4"/>
  <c r="I175" i="4"/>
  <c r="H175" i="4"/>
  <c r="G175" i="4"/>
  <c r="M22" i="91"/>
  <c r="N22" i="91"/>
  <c r="I22" i="91"/>
  <c r="J22" i="91"/>
  <c r="A22" i="91"/>
  <c r="K169" i="4"/>
  <c r="J169" i="4"/>
  <c r="I169" i="4"/>
  <c r="H169" i="4"/>
  <c r="G169" i="4"/>
  <c r="M20" i="89"/>
  <c r="N20" i="89"/>
  <c r="I20" i="89"/>
  <c r="J20" i="89"/>
  <c r="A20" i="89"/>
  <c r="Q163" i="4"/>
  <c r="P163" i="4"/>
  <c r="O163" i="4"/>
  <c r="N163" i="4"/>
  <c r="G163" i="4"/>
  <c r="J26" i="88"/>
  <c r="M26" i="88"/>
  <c r="N26" i="88"/>
  <c r="I26" i="88"/>
  <c r="N16" i="88"/>
  <c r="N17" i="88"/>
  <c r="N18" i="88"/>
  <c r="N19" i="88"/>
  <c r="N20" i="88"/>
  <c r="N21" i="88"/>
  <c r="N22" i="88"/>
  <c r="N24" i="88" s="1"/>
  <c r="N23" i="88"/>
  <c r="N15" i="88"/>
  <c r="M16" i="88"/>
  <c r="M17" i="88"/>
  <c r="M18" i="88"/>
  <c r="M19" i="88"/>
  <c r="M20" i="88"/>
  <c r="M21" i="88"/>
  <c r="M22" i="88"/>
  <c r="M23" i="88"/>
  <c r="M15" i="88"/>
  <c r="J16" i="88"/>
  <c r="J17" i="88"/>
  <c r="J18" i="88"/>
  <c r="J19" i="88"/>
  <c r="J20" i="88"/>
  <c r="J21" i="88"/>
  <c r="J22" i="88"/>
  <c r="J23" i="88"/>
  <c r="J15" i="88"/>
  <c r="I16" i="88"/>
  <c r="I17" i="88"/>
  <c r="I18" i="88"/>
  <c r="I19" i="88"/>
  <c r="I20" i="88"/>
  <c r="I21" i="88"/>
  <c r="I22" i="88"/>
  <c r="I23" i="88"/>
  <c r="I15" i="88"/>
  <c r="A24" i="88"/>
  <c r="M11" i="88"/>
  <c r="N11" i="88"/>
  <c r="I11" i="88"/>
  <c r="J11" i="88"/>
  <c r="A11" i="88"/>
  <c r="Q164" i="4"/>
  <c r="P164" i="4"/>
  <c r="O164" i="4"/>
  <c r="N164" i="4"/>
  <c r="G164" i="4"/>
  <c r="J15" i="87"/>
  <c r="M15" i="87"/>
  <c r="N15" i="87"/>
  <c r="I15" i="87"/>
  <c r="N10" i="87"/>
  <c r="N11" i="87"/>
  <c r="N12" i="87"/>
  <c r="N9" i="87"/>
  <c r="M10" i="87"/>
  <c r="M11" i="87"/>
  <c r="M12" i="87"/>
  <c r="M9" i="87"/>
  <c r="M13" i="87" s="1"/>
  <c r="J10" i="87"/>
  <c r="J11" i="87"/>
  <c r="J12" i="87"/>
  <c r="J9" i="87"/>
  <c r="I10" i="87"/>
  <c r="I11" i="87"/>
  <c r="I12" i="87"/>
  <c r="I9" i="87"/>
  <c r="A13" i="87"/>
  <c r="N6" i="87"/>
  <c r="M6" i="87"/>
  <c r="I6" i="87"/>
  <c r="J6" i="87"/>
  <c r="A6" i="87"/>
  <c r="Q152" i="4"/>
  <c r="P152" i="4"/>
  <c r="O152" i="4"/>
  <c r="N152" i="4"/>
  <c r="N22" i="86"/>
  <c r="M22" i="86"/>
  <c r="J22" i="86"/>
  <c r="I22" i="86"/>
  <c r="N14" i="86"/>
  <c r="N15" i="86"/>
  <c r="N16" i="86"/>
  <c r="N17" i="86"/>
  <c r="N18" i="86"/>
  <c r="N19" i="86"/>
  <c r="N13" i="86"/>
  <c r="M14" i="86"/>
  <c r="M15" i="86"/>
  <c r="M16" i="86"/>
  <c r="M17" i="86"/>
  <c r="M18" i="86"/>
  <c r="M19" i="86"/>
  <c r="M13" i="86"/>
  <c r="J14" i="86"/>
  <c r="J15" i="86"/>
  <c r="J16" i="86"/>
  <c r="J17" i="86"/>
  <c r="J18" i="86"/>
  <c r="J19" i="86"/>
  <c r="J13" i="86"/>
  <c r="I14" i="86"/>
  <c r="I15" i="86"/>
  <c r="I16" i="86"/>
  <c r="I17" i="86"/>
  <c r="I18" i="86"/>
  <c r="I19" i="86"/>
  <c r="I13" i="86"/>
  <c r="N20" i="86"/>
  <c r="J20" i="86"/>
  <c r="A20" i="86"/>
  <c r="G152" i="4"/>
  <c r="N9" i="86"/>
  <c r="M9" i="86"/>
  <c r="I9" i="86"/>
  <c r="J9" i="86"/>
  <c r="A9" i="86"/>
  <c r="M24" i="88" l="1"/>
  <c r="J24" i="88"/>
  <c r="I24" i="88"/>
  <c r="N13" i="87"/>
  <c r="J13" i="87"/>
  <c r="I13" i="87"/>
  <c r="M20" i="86"/>
  <c r="I20" i="86"/>
  <c r="K187" i="4"/>
  <c r="J187" i="4"/>
  <c r="I187" i="4"/>
  <c r="H187" i="4"/>
  <c r="G187" i="4" l="1"/>
  <c r="N21" i="85"/>
  <c r="M21" i="85"/>
  <c r="I21" i="85"/>
  <c r="J21" i="85"/>
  <c r="A21" i="85"/>
  <c r="O120" i="4" l="1"/>
  <c r="N120" i="4"/>
  <c r="K126" i="4"/>
  <c r="J126" i="4"/>
  <c r="I126" i="4"/>
  <c r="H126" i="4"/>
  <c r="G126" i="4"/>
  <c r="L12" i="84"/>
  <c r="K12" i="84"/>
  <c r="G12" i="84"/>
  <c r="H12" i="84"/>
  <c r="A12" i="84"/>
  <c r="K112" i="4"/>
  <c r="J112" i="4"/>
  <c r="L4" i="83"/>
  <c r="K4" i="83"/>
  <c r="G4" i="83"/>
  <c r="H112" i="4" s="1"/>
  <c r="H4" i="83"/>
  <c r="I112" i="4" s="1"/>
  <c r="A4" i="83"/>
  <c r="G112" i="4" s="1"/>
  <c r="N49" i="4"/>
  <c r="O49" i="4"/>
  <c r="O48" i="4"/>
  <c r="N48" i="4"/>
  <c r="N180" i="4" l="1"/>
  <c r="O166" i="4" l="1"/>
  <c r="N166" i="4"/>
  <c r="N86" i="4" l="1"/>
  <c r="N87" i="4"/>
  <c r="N88" i="4"/>
  <c r="N89" i="4"/>
  <c r="N90" i="4"/>
  <c r="N91" i="4"/>
  <c r="N92" i="4"/>
  <c r="N93" i="4"/>
  <c r="N94" i="4"/>
  <c r="N95" i="4"/>
  <c r="N96" i="4"/>
  <c r="N76" i="4"/>
  <c r="N77" i="4"/>
  <c r="N78" i="4"/>
  <c r="N84" i="4"/>
  <c r="N83" i="4"/>
  <c r="N82" i="4"/>
  <c r="N85" i="4"/>
  <c r="H100" i="4"/>
  <c r="K100" i="4"/>
  <c r="I100" i="4" s="1"/>
  <c r="H99" i="4"/>
  <c r="K99" i="4"/>
  <c r="I99" i="4" s="1"/>
  <c r="H98" i="4"/>
  <c r="K98" i="4"/>
  <c r="I98" i="4" s="1"/>
  <c r="H97" i="4"/>
  <c r="K97" i="4"/>
  <c r="I97" i="4" s="1"/>
  <c r="G27" i="4" l="1"/>
  <c r="I26" i="4" l="1"/>
  <c r="O26" i="4" s="1"/>
  <c r="I27" i="4" s="1"/>
  <c r="O27" i="4" s="1"/>
  <c r="J26" i="4"/>
  <c r="P26" i="4" s="1"/>
  <c r="J27" i="4" s="1"/>
  <c r="P27" i="4" s="1"/>
  <c r="K26" i="4"/>
  <c r="Q26" i="4" s="1"/>
  <c r="K27" i="4" s="1"/>
  <c r="Q27" i="4" s="1"/>
  <c r="H26" i="4"/>
  <c r="N26" i="4" s="1"/>
  <c r="H27" i="4" s="1"/>
  <c r="N27" i="4" s="1"/>
  <c r="G26" i="4"/>
  <c r="N200" i="4" l="1"/>
  <c r="H236" i="4" s="1"/>
  <c r="O200" i="4"/>
  <c r="I236" i="4" s="1"/>
  <c r="P200" i="4"/>
  <c r="Q200" i="4"/>
  <c r="N209" i="4"/>
  <c r="H238" i="4" s="1"/>
  <c r="O209" i="4"/>
  <c r="I238" i="4" s="1"/>
  <c r="P209" i="4"/>
  <c r="Q209" i="4"/>
  <c r="N210" i="4"/>
  <c r="H239" i="4" s="1"/>
  <c r="O210" i="4"/>
  <c r="I239" i="4" s="1"/>
  <c r="P210" i="4"/>
  <c r="Q210" i="4"/>
  <c r="K127" i="4" l="1"/>
  <c r="J127" i="4"/>
  <c r="I127" i="4"/>
  <c r="H127" i="4"/>
  <c r="G127" i="4"/>
  <c r="L10" i="82"/>
  <c r="K10" i="82"/>
  <c r="G10" i="82"/>
  <c r="H10" i="82"/>
  <c r="A10" i="82"/>
  <c r="K125" i="4"/>
  <c r="J125" i="4"/>
  <c r="I125" i="4"/>
  <c r="H125" i="4"/>
  <c r="G125" i="4"/>
  <c r="L5" i="81"/>
  <c r="K5" i="81"/>
  <c r="G5" i="81"/>
  <c r="H5" i="81"/>
  <c r="A5" i="81"/>
  <c r="K124" i="4"/>
  <c r="J124" i="4"/>
  <c r="I124" i="4"/>
  <c r="H124" i="4"/>
  <c r="G124" i="4"/>
  <c r="L11" i="80"/>
  <c r="K11" i="80"/>
  <c r="G11" i="80"/>
  <c r="H11" i="80"/>
  <c r="A11" i="80"/>
  <c r="K123" i="4"/>
  <c r="J123" i="4"/>
  <c r="I123" i="4"/>
  <c r="H123" i="4"/>
  <c r="G123" i="4"/>
  <c r="L7" i="79"/>
  <c r="K7" i="79"/>
  <c r="G7" i="79"/>
  <c r="H7" i="79"/>
  <c r="A7" i="79"/>
  <c r="G3" i="78"/>
  <c r="G4" i="78"/>
  <c r="G5" i="78"/>
  <c r="G6" i="78"/>
  <c r="G7" i="78"/>
  <c r="G8" i="78"/>
  <c r="G9" i="78"/>
  <c r="G2" i="78"/>
  <c r="K122" i="4"/>
  <c r="J122" i="4"/>
  <c r="I122" i="4"/>
  <c r="G122" i="4"/>
  <c r="L10" i="78"/>
  <c r="K10" i="78"/>
  <c r="G10" i="78"/>
  <c r="H122" i="4" s="1"/>
  <c r="H10" i="78"/>
  <c r="A10" i="78"/>
  <c r="K121" i="4"/>
  <c r="J121" i="4"/>
  <c r="I121" i="4"/>
  <c r="H121" i="4"/>
  <c r="G121" i="4"/>
  <c r="L4" i="77"/>
  <c r="K4" i="77"/>
  <c r="G4" i="77"/>
  <c r="H4" i="77"/>
  <c r="A4" i="77"/>
  <c r="K120" i="4"/>
  <c r="J120" i="4"/>
  <c r="H3" i="76"/>
  <c r="H4" i="76"/>
  <c r="H5" i="76"/>
  <c r="H6" i="76"/>
  <c r="H7" i="76"/>
  <c r="H8" i="76"/>
  <c r="H9" i="76"/>
  <c r="H10" i="76"/>
  <c r="H11" i="76"/>
  <c r="H12" i="76"/>
  <c r="H13" i="76"/>
  <c r="H14" i="76"/>
  <c r="H2" i="76"/>
  <c r="G3" i="76"/>
  <c r="G15" i="76" s="1"/>
  <c r="H120" i="4" s="1"/>
  <c r="G4" i="76"/>
  <c r="G5" i="76"/>
  <c r="G6" i="76"/>
  <c r="G7" i="76"/>
  <c r="G8" i="76"/>
  <c r="G9" i="76"/>
  <c r="G10" i="76"/>
  <c r="G11" i="76"/>
  <c r="G12" i="76"/>
  <c r="G13" i="76"/>
  <c r="G14" i="76"/>
  <c r="G2" i="76"/>
  <c r="G120" i="4"/>
  <c r="L15" i="76"/>
  <c r="K15" i="76"/>
  <c r="A15" i="76"/>
  <c r="K118" i="4"/>
  <c r="J118" i="4"/>
  <c r="I118" i="4"/>
  <c r="H118" i="4"/>
  <c r="G118" i="4"/>
  <c r="L6" i="75"/>
  <c r="K6" i="75"/>
  <c r="G6" i="75"/>
  <c r="H6" i="75"/>
  <c r="A6" i="75"/>
  <c r="K12" i="74"/>
  <c r="J116" i="4" s="1"/>
  <c r="L12" i="74"/>
  <c r="K116" i="4"/>
  <c r="I116" i="4"/>
  <c r="H116" i="4"/>
  <c r="G116" i="4"/>
  <c r="G12" i="74"/>
  <c r="H12" i="74"/>
  <c r="A12" i="74"/>
  <c r="K115" i="4"/>
  <c r="J115" i="4"/>
  <c r="I115" i="4"/>
  <c r="H115" i="4"/>
  <c r="G115" i="4"/>
  <c r="L12" i="73"/>
  <c r="K12" i="73"/>
  <c r="G12" i="73"/>
  <c r="H12" i="73"/>
  <c r="A12" i="73"/>
  <c r="H15" i="76" l="1"/>
  <c r="I120" i="4" s="1"/>
  <c r="O79" i="4"/>
  <c r="N79" i="4"/>
  <c r="O81" i="4"/>
  <c r="N81" i="4"/>
  <c r="L58" i="46" l="1"/>
  <c r="K58" i="46"/>
  <c r="G58" i="46"/>
  <c r="H58" i="46"/>
  <c r="A58" i="46"/>
  <c r="L17" i="45"/>
  <c r="K17" i="45"/>
  <c r="G17" i="45"/>
  <c r="H17" i="45"/>
  <c r="A17" i="45"/>
  <c r="L27" i="44"/>
  <c r="K27" i="44"/>
  <c r="G27" i="44"/>
  <c r="H27" i="44"/>
  <c r="A27" i="44"/>
  <c r="L63" i="43"/>
  <c r="K63" i="43"/>
  <c r="G63" i="43"/>
  <c r="H63" i="43"/>
  <c r="A63" i="43"/>
  <c r="L20" i="42"/>
  <c r="K20" i="42"/>
  <c r="G20" i="42"/>
  <c r="H20" i="42"/>
  <c r="A20" i="42"/>
  <c r="L22" i="41"/>
  <c r="K22" i="41"/>
  <c r="G22" i="41"/>
  <c r="H22" i="41"/>
  <c r="A22" i="41"/>
  <c r="L140" i="40"/>
  <c r="K140" i="40"/>
  <c r="G140" i="40"/>
  <c r="H140" i="40"/>
  <c r="A140" i="40"/>
  <c r="L140" i="39"/>
  <c r="K140" i="39"/>
  <c r="G140" i="39"/>
  <c r="H140" i="39"/>
  <c r="A140" i="39"/>
  <c r="L10" i="20"/>
  <c r="K10" i="20"/>
  <c r="G10" i="20"/>
  <c r="H10" i="20"/>
  <c r="A10" i="20"/>
  <c r="L22" i="21"/>
  <c r="K22" i="21"/>
  <c r="G22" i="21"/>
  <c r="H22" i="21"/>
  <c r="A22" i="21"/>
  <c r="L7" i="19"/>
  <c r="K7" i="19"/>
  <c r="G7" i="19"/>
  <c r="H7" i="19"/>
  <c r="A7" i="19"/>
  <c r="L14" i="18"/>
  <c r="K14" i="18"/>
  <c r="G14" i="18"/>
  <c r="H14" i="18"/>
  <c r="A14" i="18"/>
  <c r="L18" i="17"/>
  <c r="K18" i="17"/>
  <c r="G18" i="17"/>
  <c r="H18" i="17"/>
  <c r="A18" i="17"/>
  <c r="L10" i="16"/>
  <c r="K10" i="16"/>
  <c r="G10" i="16"/>
  <c r="H10" i="16"/>
  <c r="A10" i="16"/>
  <c r="L10" i="15"/>
  <c r="K10" i="15"/>
  <c r="G10" i="15"/>
  <c r="H10" i="15"/>
  <c r="A10" i="15"/>
  <c r="L8" i="10"/>
  <c r="K8" i="10"/>
  <c r="E8" i="10"/>
  <c r="F8" i="10"/>
  <c r="A8" i="10"/>
  <c r="G195" i="4" l="1"/>
  <c r="Q193" i="4"/>
  <c r="P193" i="4"/>
  <c r="O193" i="4"/>
  <c r="N193" i="4"/>
  <c r="G193" i="4"/>
  <c r="H296" i="12"/>
  <c r="K296" i="12"/>
  <c r="L296" i="12"/>
  <c r="G296" i="12"/>
  <c r="L294" i="12"/>
  <c r="L151" i="12"/>
  <c r="L152" i="12"/>
  <c r="L153" i="12"/>
  <c r="L154" i="12"/>
  <c r="L155" i="12"/>
  <c r="L156" i="12"/>
  <c r="L157" i="12"/>
  <c r="L158" i="12"/>
  <c r="L159" i="12"/>
  <c r="L160" i="12"/>
  <c r="L161" i="12"/>
  <c r="L162" i="12"/>
  <c r="L163" i="12"/>
  <c r="L164" i="12"/>
  <c r="L165" i="12"/>
  <c r="L166" i="12"/>
  <c r="L167" i="12"/>
  <c r="L168" i="12"/>
  <c r="L169" i="12"/>
  <c r="L170" i="12"/>
  <c r="L171" i="12"/>
  <c r="L172" i="12"/>
  <c r="L173" i="12"/>
  <c r="L174" i="12"/>
  <c r="L175" i="12"/>
  <c r="L176" i="12"/>
  <c r="L177" i="12"/>
  <c r="L178" i="12"/>
  <c r="L179" i="12"/>
  <c r="L180" i="12"/>
  <c r="L181" i="12"/>
  <c r="L182" i="12"/>
  <c r="L183" i="12"/>
  <c r="L184" i="12"/>
  <c r="L185" i="12"/>
  <c r="L186" i="12"/>
  <c r="L187" i="12"/>
  <c r="L188" i="12"/>
  <c r="L189" i="12"/>
  <c r="L190" i="12"/>
  <c r="L191" i="12"/>
  <c r="L192" i="12"/>
  <c r="L193" i="12"/>
  <c r="L194" i="12"/>
  <c r="L195" i="12"/>
  <c r="L196" i="12"/>
  <c r="L197" i="12"/>
  <c r="L198" i="12"/>
  <c r="L199" i="12"/>
  <c r="L200" i="12"/>
  <c r="L201" i="12"/>
  <c r="L202" i="12"/>
  <c r="L203" i="12"/>
  <c r="L204" i="12"/>
  <c r="L205" i="12"/>
  <c r="L206" i="12"/>
  <c r="L207" i="12"/>
  <c r="L208" i="12"/>
  <c r="L209" i="12"/>
  <c r="L210" i="12"/>
  <c r="L211" i="12"/>
  <c r="L212" i="12"/>
  <c r="L213" i="12"/>
  <c r="L214" i="12"/>
  <c r="L215" i="12"/>
  <c r="L216" i="12"/>
  <c r="L217" i="12"/>
  <c r="L218" i="12"/>
  <c r="L219" i="12"/>
  <c r="L220" i="12"/>
  <c r="L221" i="12"/>
  <c r="L222" i="12"/>
  <c r="L223" i="12"/>
  <c r="L224" i="12"/>
  <c r="L225" i="12"/>
  <c r="L226" i="12"/>
  <c r="L227" i="12"/>
  <c r="L228" i="12"/>
  <c r="L229" i="12"/>
  <c r="L230" i="12"/>
  <c r="L231" i="12"/>
  <c r="L232" i="12"/>
  <c r="L233" i="12"/>
  <c r="L234" i="12"/>
  <c r="L235" i="12"/>
  <c r="L236" i="12"/>
  <c r="L237" i="12"/>
  <c r="L238" i="12"/>
  <c r="L239" i="12"/>
  <c r="L240" i="12"/>
  <c r="L241" i="12"/>
  <c r="L242" i="12"/>
  <c r="L243" i="12"/>
  <c r="L244" i="12"/>
  <c r="L245" i="12"/>
  <c r="L246" i="12"/>
  <c r="L247" i="12"/>
  <c r="L248" i="12"/>
  <c r="L249" i="12"/>
  <c r="L250" i="12"/>
  <c r="L251" i="12"/>
  <c r="L252" i="12"/>
  <c r="L253" i="12"/>
  <c r="L254" i="12"/>
  <c r="L255" i="12"/>
  <c r="L256" i="12"/>
  <c r="L257" i="12"/>
  <c r="L258" i="12"/>
  <c r="L259" i="12"/>
  <c r="L260" i="12"/>
  <c r="L261" i="12"/>
  <c r="L262" i="12"/>
  <c r="L263" i="12"/>
  <c r="L264" i="12"/>
  <c r="L265" i="12"/>
  <c r="L266" i="12"/>
  <c r="L267" i="12"/>
  <c r="L268" i="12"/>
  <c r="L269" i="12"/>
  <c r="L270" i="12"/>
  <c r="L271" i="12"/>
  <c r="L272" i="12"/>
  <c r="L273" i="12"/>
  <c r="L274" i="12"/>
  <c r="L275" i="12"/>
  <c r="L276" i="12"/>
  <c r="L277" i="12"/>
  <c r="L278" i="12"/>
  <c r="L279" i="12"/>
  <c r="L280" i="12"/>
  <c r="L281" i="12"/>
  <c r="L282" i="12"/>
  <c r="L283" i="12"/>
  <c r="L284" i="12"/>
  <c r="L285" i="12"/>
  <c r="L286" i="12"/>
  <c r="L287" i="12"/>
  <c r="L288" i="12"/>
  <c r="L289" i="12"/>
  <c r="L290" i="12"/>
  <c r="L291" i="12"/>
  <c r="L292" i="12"/>
  <c r="L293" i="12"/>
  <c r="L150" i="12"/>
  <c r="K151" i="12"/>
  <c r="K152" i="12"/>
  <c r="K295" i="12" s="1"/>
  <c r="K153" i="12"/>
  <c r="K154" i="12"/>
  <c r="K155" i="12"/>
  <c r="K156" i="12"/>
  <c r="K157" i="12"/>
  <c r="K158" i="12"/>
  <c r="K159" i="12"/>
  <c r="K160" i="12"/>
  <c r="K161" i="12"/>
  <c r="K162" i="12"/>
  <c r="K163" i="12"/>
  <c r="K164" i="12"/>
  <c r="K165" i="12"/>
  <c r="K166" i="12"/>
  <c r="K167" i="12"/>
  <c r="K168" i="12"/>
  <c r="K169" i="12"/>
  <c r="K170" i="12"/>
  <c r="K171" i="12"/>
  <c r="K172" i="12"/>
  <c r="K173" i="12"/>
  <c r="K174" i="12"/>
  <c r="K175" i="12"/>
  <c r="K176" i="12"/>
  <c r="K177" i="12"/>
  <c r="K178" i="12"/>
  <c r="K179" i="12"/>
  <c r="K180" i="12"/>
  <c r="K181" i="12"/>
  <c r="K182" i="12"/>
  <c r="K183" i="12"/>
  <c r="K184" i="12"/>
  <c r="K185" i="12"/>
  <c r="K186" i="12"/>
  <c r="K187" i="12"/>
  <c r="K188" i="12"/>
  <c r="K189" i="12"/>
  <c r="K190" i="12"/>
  <c r="K191" i="12"/>
  <c r="K192" i="12"/>
  <c r="K193" i="12"/>
  <c r="K194" i="12"/>
  <c r="K195" i="12"/>
  <c r="K196" i="12"/>
  <c r="K197" i="12"/>
  <c r="K198" i="12"/>
  <c r="K199" i="12"/>
  <c r="K200" i="12"/>
  <c r="K201" i="12"/>
  <c r="K202" i="12"/>
  <c r="K203" i="12"/>
  <c r="K204" i="12"/>
  <c r="K205" i="12"/>
  <c r="K206" i="12"/>
  <c r="K207" i="12"/>
  <c r="K208" i="12"/>
  <c r="K209" i="12"/>
  <c r="K210" i="12"/>
  <c r="K211" i="12"/>
  <c r="K212" i="12"/>
  <c r="K213" i="12"/>
  <c r="K214" i="12"/>
  <c r="K215" i="12"/>
  <c r="K216" i="12"/>
  <c r="K217" i="12"/>
  <c r="K218" i="12"/>
  <c r="K219" i="12"/>
  <c r="K220" i="12"/>
  <c r="K221" i="12"/>
  <c r="K222" i="12"/>
  <c r="K223" i="12"/>
  <c r="K224" i="12"/>
  <c r="K225" i="12"/>
  <c r="K226" i="12"/>
  <c r="K227" i="12"/>
  <c r="K228" i="12"/>
  <c r="K229" i="12"/>
  <c r="K230" i="12"/>
  <c r="K231" i="12"/>
  <c r="K232" i="12"/>
  <c r="K233" i="12"/>
  <c r="K234" i="12"/>
  <c r="K235" i="12"/>
  <c r="K236" i="12"/>
  <c r="K237" i="12"/>
  <c r="K238" i="12"/>
  <c r="K239" i="12"/>
  <c r="K240" i="12"/>
  <c r="K241" i="12"/>
  <c r="K242" i="12"/>
  <c r="K243" i="12"/>
  <c r="K244" i="12"/>
  <c r="K245" i="12"/>
  <c r="K246" i="12"/>
  <c r="K247" i="12"/>
  <c r="K248" i="12"/>
  <c r="K249" i="12"/>
  <c r="K250" i="12"/>
  <c r="K251" i="12"/>
  <c r="K252" i="12"/>
  <c r="K253" i="12"/>
  <c r="K254" i="12"/>
  <c r="K255" i="12"/>
  <c r="K256" i="12"/>
  <c r="K257" i="12"/>
  <c r="K258" i="12"/>
  <c r="K259" i="12"/>
  <c r="K260" i="12"/>
  <c r="K261" i="12"/>
  <c r="K262" i="12"/>
  <c r="K263" i="12"/>
  <c r="K264" i="12"/>
  <c r="K265" i="12"/>
  <c r="K266" i="12"/>
  <c r="K267" i="12"/>
  <c r="K268" i="12"/>
  <c r="K269" i="12"/>
  <c r="K270" i="12"/>
  <c r="K271" i="12"/>
  <c r="K272" i="12"/>
  <c r="K273" i="12"/>
  <c r="K274" i="12"/>
  <c r="K275" i="12"/>
  <c r="K276" i="12"/>
  <c r="K277" i="12"/>
  <c r="K278" i="12"/>
  <c r="K279" i="12"/>
  <c r="K280" i="12"/>
  <c r="K281" i="12"/>
  <c r="K282" i="12"/>
  <c r="K283" i="12"/>
  <c r="K284" i="12"/>
  <c r="K285" i="12"/>
  <c r="K286" i="12"/>
  <c r="K287" i="12"/>
  <c r="K288" i="12"/>
  <c r="K289" i="12"/>
  <c r="K290" i="12"/>
  <c r="K291" i="12"/>
  <c r="K292" i="12"/>
  <c r="K293" i="12"/>
  <c r="K294" i="12"/>
  <c r="K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02" i="12"/>
  <c r="H203" i="12"/>
  <c r="H204" i="12"/>
  <c r="H205" i="12"/>
  <c r="H206" i="12"/>
  <c r="H207" i="12"/>
  <c r="H208" i="12"/>
  <c r="H209" i="12"/>
  <c r="H210" i="12"/>
  <c r="H211" i="12"/>
  <c r="H212" i="12"/>
  <c r="H213" i="12"/>
  <c r="H214" i="12"/>
  <c r="H215" i="12"/>
  <c r="H216" i="12"/>
  <c r="H217" i="12"/>
  <c r="H218" i="12"/>
  <c r="H219" i="12"/>
  <c r="H220" i="12"/>
  <c r="H221" i="12"/>
  <c r="H222" i="12"/>
  <c r="H223" i="12"/>
  <c r="H224" i="12"/>
  <c r="H225" i="12"/>
  <c r="H226" i="12"/>
  <c r="H227" i="12"/>
  <c r="H228" i="12"/>
  <c r="H229" i="12"/>
  <c r="H230" i="12"/>
  <c r="H231" i="12"/>
  <c r="H232" i="12"/>
  <c r="H233" i="12"/>
  <c r="H234" i="12"/>
  <c r="H235" i="12"/>
  <c r="H236" i="12"/>
  <c r="H237" i="12"/>
  <c r="H238" i="12"/>
  <c r="H239" i="12"/>
  <c r="H240" i="12"/>
  <c r="H241" i="12"/>
  <c r="H242" i="12"/>
  <c r="H243" i="12"/>
  <c r="H244" i="12"/>
  <c r="H245" i="12"/>
  <c r="H246" i="12"/>
  <c r="H247" i="12"/>
  <c r="H248" i="12"/>
  <c r="H249" i="12"/>
  <c r="H250" i="12"/>
  <c r="H251" i="12"/>
  <c r="H252" i="12"/>
  <c r="H253" i="12"/>
  <c r="H254" i="12"/>
  <c r="H255" i="12"/>
  <c r="H256" i="12"/>
  <c r="H257" i="12"/>
  <c r="H258" i="12"/>
  <c r="H259" i="12"/>
  <c r="H260" i="12"/>
  <c r="H261" i="12"/>
  <c r="H262" i="12"/>
  <c r="H263" i="12"/>
  <c r="H264" i="12"/>
  <c r="H265" i="12"/>
  <c r="H266" i="12"/>
  <c r="H267" i="12"/>
  <c r="H268" i="12"/>
  <c r="H269" i="12"/>
  <c r="H270" i="12"/>
  <c r="H271" i="12"/>
  <c r="H272" i="12"/>
  <c r="H273" i="12"/>
  <c r="H274" i="12"/>
  <c r="H275" i="12"/>
  <c r="H276" i="12"/>
  <c r="H277" i="12"/>
  <c r="H278" i="12"/>
  <c r="H279" i="12"/>
  <c r="H280" i="12"/>
  <c r="H281" i="12"/>
  <c r="H282" i="12"/>
  <c r="H283" i="12"/>
  <c r="H284" i="12"/>
  <c r="H285" i="12"/>
  <c r="H286" i="12"/>
  <c r="H287" i="12"/>
  <c r="H288" i="12"/>
  <c r="H289" i="12"/>
  <c r="H290" i="12"/>
  <c r="H291" i="12"/>
  <c r="H292" i="12"/>
  <c r="H293" i="12"/>
  <c r="H294" i="12"/>
  <c r="H150" i="12"/>
  <c r="G151" i="12"/>
  <c r="G152" i="12"/>
  <c r="G153" i="12"/>
  <c r="G154" i="12"/>
  <c r="G155" i="12"/>
  <c r="G156" i="12"/>
  <c r="G157" i="12"/>
  <c r="G158" i="12"/>
  <c r="G159" i="12"/>
  <c r="G160" i="12"/>
  <c r="G161" i="12"/>
  <c r="G162" i="12"/>
  <c r="G163" i="12"/>
  <c r="G164" i="12"/>
  <c r="G165" i="12"/>
  <c r="G166" i="12"/>
  <c r="G167" i="12"/>
  <c r="G168" i="12"/>
  <c r="G169" i="12"/>
  <c r="G170" i="12"/>
  <c r="G171" i="12"/>
  <c r="G172" i="12"/>
  <c r="G173" i="12"/>
  <c r="G174" i="12"/>
  <c r="G175" i="12"/>
  <c r="G176" i="12"/>
  <c r="G177" i="12"/>
  <c r="G178" i="12"/>
  <c r="G179" i="12"/>
  <c r="G180" i="12"/>
  <c r="G181" i="12"/>
  <c r="G182" i="12"/>
  <c r="G183" i="12"/>
  <c r="G184" i="12"/>
  <c r="G185" i="12"/>
  <c r="G186" i="12"/>
  <c r="G187" i="12"/>
  <c r="G188" i="12"/>
  <c r="G189" i="12"/>
  <c r="G190" i="12"/>
  <c r="G191" i="12"/>
  <c r="G192" i="12"/>
  <c r="G193" i="12"/>
  <c r="G194" i="12"/>
  <c r="G195" i="12"/>
  <c r="G196" i="12"/>
  <c r="G197" i="12"/>
  <c r="G198" i="12"/>
  <c r="G199" i="12"/>
  <c r="G200" i="12"/>
  <c r="G201" i="12"/>
  <c r="G202" i="12"/>
  <c r="G203" i="12"/>
  <c r="G204" i="12"/>
  <c r="G205" i="12"/>
  <c r="G206" i="12"/>
  <c r="G207" i="12"/>
  <c r="G208" i="12"/>
  <c r="G209" i="12"/>
  <c r="G210" i="12"/>
  <c r="G211" i="12"/>
  <c r="G212" i="12"/>
  <c r="G213" i="12"/>
  <c r="G214" i="12"/>
  <c r="G215" i="12"/>
  <c r="G216" i="12"/>
  <c r="G217" i="12"/>
  <c r="G218" i="12"/>
  <c r="G219" i="12"/>
  <c r="G220" i="12"/>
  <c r="G221" i="12"/>
  <c r="G222" i="12"/>
  <c r="G223" i="12"/>
  <c r="G224" i="12"/>
  <c r="G225" i="12"/>
  <c r="G226" i="12"/>
  <c r="G227" i="12"/>
  <c r="G228" i="12"/>
  <c r="G229" i="12"/>
  <c r="G230" i="12"/>
  <c r="G231" i="12"/>
  <c r="G232" i="12"/>
  <c r="G233" i="12"/>
  <c r="G234" i="12"/>
  <c r="G235" i="12"/>
  <c r="G236" i="12"/>
  <c r="G237" i="12"/>
  <c r="G238" i="12"/>
  <c r="G239" i="12"/>
  <c r="G240" i="12"/>
  <c r="G241" i="12"/>
  <c r="G242" i="12"/>
  <c r="G243" i="12"/>
  <c r="G244" i="12"/>
  <c r="G245" i="12"/>
  <c r="G246" i="12"/>
  <c r="G247" i="12"/>
  <c r="G248" i="12"/>
  <c r="G249" i="12"/>
  <c r="G250" i="12"/>
  <c r="G251" i="12"/>
  <c r="G252" i="12"/>
  <c r="G253" i="12"/>
  <c r="G254" i="12"/>
  <c r="G255" i="12"/>
  <c r="G256" i="12"/>
  <c r="G257" i="12"/>
  <c r="G258" i="12"/>
  <c r="G259" i="12"/>
  <c r="G260" i="12"/>
  <c r="G261" i="12"/>
  <c r="G262" i="12"/>
  <c r="G263" i="12"/>
  <c r="G264" i="12"/>
  <c r="G265" i="12"/>
  <c r="G266" i="12"/>
  <c r="G267" i="12"/>
  <c r="G268" i="12"/>
  <c r="G269" i="12"/>
  <c r="G270" i="12"/>
  <c r="G271" i="12"/>
  <c r="G272" i="12"/>
  <c r="G273" i="12"/>
  <c r="G274" i="12"/>
  <c r="G275" i="12"/>
  <c r="G276" i="12"/>
  <c r="G277" i="12"/>
  <c r="G278" i="12"/>
  <c r="G279" i="12"/>
  <c r="G280" i="12"/>
  <c r="G281" i="12"/>
  <c r="G282" i="12"/>
  <c r="G283" i="12"/>
  <c r="G284" i="12"/>
  <c r="G285" i="12"/>
  <c r="G286" i="12"/>
  <c r="G287" i="12"/>
  <c r="G288" i="12"/>
  <c r="G289" i="12"/>
  <c r="G290" i="12"/>
  <c r="G291" i="12"/>
  <c r="G292" i="12"/>
  <c r="G293" i="12"/>
  <c r="G294" i="12"/>
  <c r="G150" i="12"/>
  <c r="A295" i="12"/>
  <c r="K147" i="12"/>
  <c r="L147" i="12"/>
  <c r="G147" i="12"/>
  <c r="H147" i="12"/>
  <c r="A147" i="12"/>
  <c r="H191" i="4"/>
  <c r="I191" i="4"/>
  <c r="J191" i="4"/>
  <c r="K191" i="4"/>
  <c r="G191" i="4"/>
  <c r="L19" i="71"/>
  <c r="K19" i="71"/>
  <c r="G19" i="71"/>
  <c r="H19" i="71"/>
  <c r="A19" i="71"/>
  <c r="H190" i="4"/>
  <c r="I190" i="4"/>
  <c r="J190" i="4"/>
  <c r="K190" i="4"/>
  <c r="G190" i="4"/>
  <c r="L9" i="14"/>
  <c r="K9" i="14"/>
  <c r="G9" i="14"/>
  <c r="H9" i="14"/>
  <c r="A9" i="14"/>
  <c r="L7" i="70"/>
  <c r="K7" i="70"/>
  <c r="G7" i="70"/>
  <c r="H7" i="70"/>
  <c r="A7" i="70"/>
  <c r="H186" i="4"/>
  <c r="I186" i="4"/>
  <c r="J186" i="4"/>
  <c r="K186" i="4"/>
  <c r="G186" i="4"/>
  <c r="G183" i="4"/>
  <c r="G182" i="4"/>
  <c r="G181" i="4"/>
  <c r="H177" i="4"/>
  <c r="I177" i="4"/>
  <c r="J177" i="4"/>
  <c r="K177" i="4"/>
  <c r="G177" i="4"/>
  <c r="L14" i="64"/>
  <c r="K14" i="64"/>
  <c r="G14" i="64"/>
  <c r="H14" i="64"/>
  <c r="A14" i="64"/>
  <c r="H176" i="4"/>
  <c r="I176" i="4"/>
  <c r="J176" i="4"/>
  <c r="K176" i="4"/>
  <c r="G176" i="4"/>
  <c r="G35" i="4" s="1"/>
  <c r="L6" i="63"/>
  <c r="K6" i="63"/>
  <c r="G6" i="63"/>
  <c r="H6" i="63"/>
  <c r="A6" i="63"/>
  <c r="Q154" i="4"/>
  <c r="K181" i="4" s="1"/>
  <c r="P154" i="4"/>
  <c r="J181" i="4" s="1"/>
  <c r="Q153" i="4"/>
  <c r="K174" i="4" s="1"/>
  <c r="K117" i="4" s="1"/>
  <c r="P153" i="4"/>
  <c r="J174" i="4" s="1"/>
  <c r="J117" i="4" s="1"/>
  <c r="G174" i="4"/>
  <c r="G117" i="4" s="1"/>
  <c r="H173" i="4"/>
  <c r="I173" i="4"/>
  <c r="J173" i="4"/>
  <c r="K173" i="4"/>
  <c r="G173" i="4"/>
  <c r="L8" i="61"/>
  <c r="K8" i="61"/>
  <c r="G8" i="61"/>
  <c r="H8" i="61"/>
  <c r="A8" i="61"/>
  <c r="G172" i="4"/>
  <c r="H171" i="4"/>
  <c r="I171" i="4"/>
  <c r="J171" i="4"/>
  <c r="K171" i="4"/>
  <c r="G171" i="4"/>
  <c r="L10" i="62"/>
  <c r="K10" i="62"/>
  <c r="G10" i="62"/>
  <c r="H10" i="62"/>
  <c r="A10" i="62"/>
  <c r="H170" i="4"/>
  <c r="I170" i="4"/>
  <c r="J170" i="4"/>
  <c r="K170" i="4"/>
  <c r="G170" i="4"/>
  <c r="L7" i="60"/>
  <c r="K7" i="60"/>
  <c r="G7" i="60"/>
  <c r="H7" i="60"/>
  <c r="A7" i="60"/>
  <c r="H168" i="4"/>
  <c r="I168" i="4"/>
  <c r="J168" i="4"/>
  <c r="K168" i="4"/>
  <c r="G168" i="4"/>
  <c r="L4" i="59"/>
  <c r="K4" i="59"/>
  <c r="G4" i="59"/>
  <c r="H4" i="59"/>
  <c r="A4" i="59"/>
  <c r="I167" i="4"/>
  <c r="J167" i="4"/>
  <c r="K167" i="4"/>
  <c r="H167" i="4"/>
  <c r="G167" i="4"/>
  <c r="L9" i="58"/>
  <c r="K9" i="58"/>
  <c r="G9" i="58"/>
  <c r="H9" i="58"/>
  <c r="A9" i="58"/>
  <c r="Q162" i="4"/>
  <c r="K183" i="4" s="1"/>
  <c r="P162" i="4"/>
  <c r="J183" i="4" s="1"/>
  <c r="O162" i="4"/>
  <c r="I183" i="4" s="1"/>
  <c r="N162" i="4"/>
  <c r="H183" i="4" s="1"/>
  <c r="G162" i="4"/>
  <c r="H32" i="57"/>
  <c r="K32" i="57"/>
  <c r="L32" i="57"/>
  <c r="G32" i="57"/>
  <c r="L19" i="57"/>
  <c r="L20" i="57"/>
  <c r="L21" i="57"/>
  <c r="L22" i="57"/>
  <c r="L23" i="57"/>
  <c r="L24" i="57"/>
  <c r="L25" i="57"/>
  <c r="L26" i="57"/>
  <c r="L27" i="57"/>
  <c r="L28" i="57"/>
  <c r="L29" i="57"/>
  <c r="L30" i="57"/>
  <c r="L18" i="57"/>
  <c r="K19" i="57"/>
  <c r="K20" i="57"/>
  <c r="K21" i="57"/>
  <c r="K22" i="57"/>
  <c r="K23" i="57"/>
  <c r="K24" i="57"/>
  <c r="K25" i="57"/>
  <c r="K31" i="57" s="1"/>
  <c r="K26" i="57"/>
  <c r="K27" i="57"/>
  <c r="K28" i="57"/>
  <c r="K29" i="57"/>
  <c r="K30" i="57"/>
  <c r="K18" i="57"/>
  <c r="H19" i="57"/>
  <c r="H20" i="57"/>
  <c r="H21" i="57"/>
  <c r="H22" i="57"/>
  <c r="H23" i="57"/>
  <c r="H24" i="57"/>
  <c r="H25" i="57"/>
  <c r="H26" i="57"/>
  <c r="H27" i="57"/>
  <c r="H28" i="57"/>
  <c r="H29" i="57"/>
  <c r="H30" i="57"/>
  <c r="H18" i="57"/>
  <c r="G19" i="57"/>
  <c r="G20" i="57"/>
  <c r="G21" i="57"/>
  <c r="G22" i="57"/>
  <c r="G23" i="57"/>
  <c r="G24" i="57"/>
  <c r="G25" i="57"/>
  <c r="G26" i="57"/>
  <c r="G27" i="57"/>
  <c r="G28" i="57"/>
  <c r="G29" i="57"/>
  <c r="G30" i="57"/>
  <c r="G18" i="57"/>
  <c r="A31" i="57"/>
  <c r="L15" i="57"/>
  <c r="K15" i="57"/>
  <c r="G15" i="57"/>
  <c r="H15" i="57"/>
  <c r="A15" i="57"/>
  <c r="Q161" i="4"/>
  <c r="P161" i="4"/>
  <c r="O161" i="4"/>
  <c r="N161" i="4"/>
  <c r="G161" i="4"/>
  <c r="H20" i="56"/>
  <c r="K20" i="56"/>
  <c r="L20" i="56"/>
  <c r="G20" i="56"/>
  <c r="L13" i="56"/>
  <c r="L19" i="56" s="1"/>
  <c r="L14" i="56"/>
  <c r="L15" i="56"/>
  <c r="L16" i="56"/>
  <c r="L17" i="56"/>
  <c r="L18" i="56"/>
  <c r="L12" i="56"/>
  <c r="K13" i="56"/>
  <c r="K14" i="56"/>
  <c r="K15" i="56"/>
  <c r="K19" i="56" s="1"/>
  <c r="K16" i="56"/>
  <c r="K17" i="56"/>
  <c r="K18" i="56"/>
  <c r="K12" i="56"/>
  <c r="H13" i="56"/>
  <c r="H14" i="56"/>
  <c r="H15" i="56"/>
  <c r="H16" i="56"/>
  <c r="H17" i="56"/>
  <c r="H18" i="56"/>
  <c r="H12" i="56"/>
  <c r="G13" i="56"/>
  <c r="G19" i="56" s="1"/>
  <c r="G14" i="56"/>
  <c r="G15" i="56"/>
  <c r="G16" i="56"/>
  <c r="G17" i="56"/>
  <c r="G18" i="56"/>
  <c r="G12" i="56"/>
  <c r="A19" i="56"/>
  <c r="L9" i="56"/>
  <c r="K9" i="56"/>
  <c r="G9" i="56"/>
  <c r="H9" i="56"/>
  <c r="A9" i="56"/>
  <c r="Q160" i="4"/>
  <c r="P160" i="4"/>
  <c r="O160" i="4"/>
  <c r="N160" i="4"/>
  <c r="G160" i="4"/>
  <c r="H28" i="55"/>
  <c r="K28" i="55"/>
  <c r="L28" i="55"/>
  <c r="G28" i="55"/>
  <c r="L17" i="55"/>
  <c r="L18" i="55"/>
  <c r="L19" i="55"/>
  <c r="L20" i="55"/>
  <c r="L21" i="55"/>
  <c r="L22" i="55"/>
  <c r="L23" i="55"/>
  <c r="L24" i="55"/>
  <c r="L25" i="55"/>
  <c r="L26" i="55"/>
  <c r="L16" i="55"/>
  <c r="K17" i="55"/>
  <c r="K18" i="55"/>
  <c r="K19" i="55"/>
  <c r="K20" i="55"/>
  <c r="K27" i="55" s="1"/>
  <c r="K21" i="55"/>
  <c r="K22" i="55"/>
  <c r="K23" i="55"/>
  <c r="K24" i="55"/>
  <c r="K25" i="55"/>
  <c r="K26" i="55"/>
  <c r="K16" i="55"/>
  <c r="L27" i="55"/>
  <c r="H17" i="55"/>
  <c r="H18" i="55"/>
  <c r="H19" i="55"/>
  <c r="H20" i="55"/>
  <c r="H21" i="55"/>
  <c r="H22" i="55"/>
  <c r="H23" i="55"/>
  <c r="H24" i="55"/>
  <c r="H25" i="55"/>
  <c r="H26" i="55"/>
  <c r="H16" i="55"/>
  <c r="G17" i="55"/>
  <c r="G18" i="55"/>
  <c r="G19" i="55"/>
  <c r="G20" i="55"/>
  <c r="G21" i="55"/>
  <c r="G22" i="55"/>
  <c r="G23" i="55"/>
  <c r="G24" i="55"/>
  <c r="G25" i="55"/>
  <c r="G26" i="55"/>
  <c r="G16" i="55"/>
  <c r="A27" i="55"/>
  <c r="L13" i="55"/>
  <c r="K13" i="55"/>
  <c r="G13" i="55"/>
  <c r="H13" i="55"/>
  <c r="A13" i="55"/>
  <c r="L295" i="12" l="1"/>
  <c r="H295" i="12"/>
  <c r="G295" i="12"/>
  <c r="G31" i="57"/>
  <c r="H31" i="57"/>
  <c r="L31" i="57"/>
  <c r="H19" i="56"/>
  <c r="G27" i="55"/>
  <c r="H27" i="55"/>
  <c r="Q159" i="4"/>
  <c r="P159" i="4"/>
  <c r="O159" i="4"/>
  <c r="N159" i="4"/>
  <c r="G159" i="4"/>
  <c r="H18" i="54"/>
  <c r="K18" i="54"/>
  <c r="L18" i="54"/>
  <c r="G18" i="54"/>
  <c r="L12" i="54"/>
  <c r="L17" i="54" s="1"/>
  <c r="L13" i="54"/>
  <c r="L14" i="54"/>
  <c r="L15" i="54"/>
  <c r="L16" i="54"/>
  <c r="L11" i="54"/>
  <c r="K12" i="54"/>
  <c r="K13" i="54"/>
  <c r="K14" i="54"/>
  <c r="K15" i="54"/>
  <c r="K16" i="54"/>
  <c r="K11" i="54"/>
  <c r="H12" i="54"/>
  <c r="H17" i="54" s="1"/>
  <c r="H13" i="54"/>
  <c r="H14" i="54"/>
  <c r="H15" i="54"/>
  <c r="H16" i="54"/>
  <c r="H11" i="54"/>
  <c r="G12" i="54"/>
  <c r="G13" i="54"/>
  <c r="G14" i="54"/>
  <c r="G15" i="54"/>
  <c r="G16" i="54"/>
  <c r="G11" i="54"/>
  <c r="K17" i="54"/>
  <c r="A17" i="54"/>
  <c r="L8" i="54"/>
  <c r="K8" i="54"/>
  <c r="G8" i="54"/>
  <c r="H8" i="54"/>
  <c r="A8" i="54"/>
  <c r="Q158" i="4"/>
  <c r="K172" i="4" s="1"/>
  <c r="P158" i="4"/>
  <c r="O158" i="4"/>
  <c r="I172" i="4" s="1"/>
  <c r="N158" i="4"/>
  <c r="G158" i="4"/>
  <c r="H34" i="53"/>
  <c r="K34" i="53"/>
  <c r="L34" i="53"/>
  <c r="G34" i="53"/>
  <c r="L20" i="53"/>
  <c r="L21" i="53"/>
  <c r="L22" i="53"/>
  <c r="L23" i="53"/>
  <c r="L24" i="53"/>
  <c r="L25" i="53"/>
  <c r="L26" i="53"/>
  <c r="L27" i="53"/>
  <c r="L28" i="53"/>
  <c r="L29" i="53"/>
  <c r="L30" i="53"/>
  <c r="L31" i="53"/>
  <c r="L32" i="53"/>
  <c r="L19" i="53"/>
  <c r="K20" i="53"/>
  <c r="K33" i="53" s="1"/>
  <c r="K21" i="53"/>
  <c r="K22" i="53"/>
  <c r="K23" i="53"/>
  <c r="K24" i="53"/>
  <c r="K25" i="53"/>
  <c r="K26" i="53"/>
  <c r="K27" i="53"/>
  <c r="K28" i="53"/>
  <c r="K29" i="53"/>
  <c r="K30" i="53"/>
  <c r="K31" i="53"/>
  <c r="K32" i="53"/>
  <c r="K19" i="53"/>
  <c r="H20" i="53"/>
  <c r="H21" i="53"/>
  <c r="H22" i="53"/>
  <c r="H23" i="53"/>
  <c r="H24" i="53"/>
  <c r="H25" i="53"/>
  <c r="H26" i="53"/>
  <c r="H27" i="53"/>
  <c r="H28" i="53"/>
  <c r="H29" i="53"/>
  <c r="H30" i="53"/>
  <c r="H31" i="53"/>
  <c r="H32" i="53"/>
  <c r="H19" i="53"/>
  <c r="G20" i="53"/>
  <c r="G21" i="53"/>
  <c r="G22" i="53"/>
  <c r="G23" i="53"/>
  <c r="G24" i="53"/>
  <c r="G25" i="53"/>
  <c r="G26" i="53"/>
  <c r="G27" i="53"/>
  <c r="G28" i="53"/>
  <c r="G29" i="53"/>
  <c r="G30" i="53"/>
  <c r="G31" i="53"/>
  <c r="G32" i="53"/>
  <c r="G19" i="53"/>
  <c r="A33" i="53"/>
  <c r="L16" i="53"/>
  <c r="K16" i="53"/>
  <c r="G16" i="53"/>
  <c r="H16" i="53"/>
  <c r="A16" i="53"/>
  <c r="Q157" i="4"/>
  <c r="P157" i="4"/>
  <c r="O157" i="4"/>
  <c r="N157" i="4"/>
  <c r="G157" i="4"/>
  <c r="H89" i="52"/>
  <c r="K89" i="52"/>
  <c r="L89" i="52"/>
  <c r="G89" i="52"/>
  <c r="L86" i="52"/>
  <c r="L47" i="52"/>
  <c r="L48" i="52"/>
  <c r="L49" i="52"/>
  <c r="L50" i="52"/>
  <c r="L51" i="52"/>
  <c r="L52" i="52"/>
  <c r="L53" i="52"/>
  <c r="L54" i="52"/>
  <c r="L55" i="52"/>
  <c r="L56" i="52"/>
  <c r="L57" i="52"/>
  <c r="L58" i="52"/>
  <c r="L59" i="52"/>
  <c r="L60" i="52"/>
  <c r="L61" i="52"/>
  <c r="L62" i="52"/>
  <c r="L63" i="52"/>
  <c r="L64" i="52"/>
  <c r="L65" i="52"/>
  <c r="L66" i="52"/>
  <c r="L67" i="52"/>
  <c r="L68" i="52"/>
  <c r="L69" i="52"/>
  <c r="L70" i="52"/>
  <c r="L71" i="52"/>
  <c r="L72" i="52"/>
  <c r="L73" i="52"/>
  <c r="L74" i="52"/>
  <c r="L75" i="52"/>
  <c r="L76" i="52"/>
  <c r="L77" i="52"/>
  <c r="L78" i="52"/>
  <c r="L79" i="52"/>
  <c r="L80" i="52"/>
  <c r="L81" i="52"/>
  <c r="L82" i="52"/>
  <c r="L83" i="52"/>
  <c r="L84" i="52"/>
  <c r="L85" i="52"/>
  <c r="L46" i="52"/>
  <c r="K47" i="52"/>
  <c r="K87" i="52" s="1"/>
  <c r="K48" i="52"/>
  <c r="K49" i="52"/>
  <c r="K50" i="52"/>
  <c r="K51" i="52"/>
  <c r="K52" i="52"/>
  <c r="K53" i="52"/>
  <c r="K54" i="52"/>
  <c r="K55" i="52"/>
  <c r="K56" i="52"/>
  <c r="K57" i="52"/>
  <c r="K58" i="52"/>
  <c r="K59" i="52"/>
  <c r="K60" i="52"/>
  <c r="K61" i="52"/>
  <c r="K62" i="52"/>
  <c r="K63" i="52"/>
  <c r="K64" i="52"/>
  <c r="K65" i="52"/>
  <c r="K66" i="52"/>
  <c r="K67" i="52"/>
  <c r="K68" i="52"/>
  <c r="K69" i="52"/>
  <c r="K70" i="52"/>
  <c r="K71" i="52"/>
  <c r="K72" i="52"/>
  <c r="K73" i="52"/>
  <c r="K74" i="52"/>
  <c r="K75" i="52"/>
  <c r="K76" i="52"/>
  <c r="K77" i="52"/>
  <c r="K78" i="52"/>
  <c r="K79" i="52"/>
  <c r="K80" i="52"/>
  <c r="K81" i="52"/>
  <c r="K82" i="52"/>
  <c r="K83" i="52"/>
  <c r="K84" i="52"/>
  <c r="K85" i="52"/>
  <c r="K86" i="52"/>
  <c r="K46" i="52"/>
  <c r="H47" i="52"/>
  <c r="H48" i="52"/>
  <c r="H87" i="52" s="1"/>
  <c r="H49" i="52"/>
  <c r="H50" i="52"/>
  <c r="H51" i="52"/>
  <c r="H52" i="52"/>
  <c r="H53" i="52"/>
  <c r="H54" i="52"/>
  <c r="H55" i="52"/>
  <c r="H56" i="52"/>
  <c r="H57" i="52"/>
  <c r="H58" i="52"/>
  <c r="H59" i="52"/>
  <c r="H60" i="52"/>
  <c r="H61" i="52"/>
  <c r="H62" i="52"/>
  <c r="H63" i="52"/>
  <c r="H64" i="52"/>
  <c r="H65" i="52"/>
  <c r="H66" i="52"/>
  <c r="H67" i="52"/>
  <c r="H68" i="52"/>
  <c r="H69" i="52"/>
  <c r="H70" i="52"/>
  <c r="H71" i="52"/>
  <c r="H72" i="52"/>
  <c r="H73" i="52"/>
  <c r="H74" i="52"/>
  <c r="H75" i="52"/>
  <c r="H76" i="52"/>
  <c r="H77" i="52"/>
  <c r="H78" i="52"/>
  <c r="H79" i="52"/>
  <c r="H80" i="52"/>
  <c r="H81" i="52"/>
  <c r="H82" i="52"/>
  <c r="H83" i="52"/>
  <c r="H84" i="52"/>
  <c r="H85" i="52"/>
  <c r="H86" i="52"/>
  <c r="H46" i="52"/>
  <c r="G47" i="52"/>
  <c r="G48" i="52"/>
  <c r="G49" i="52"/>
  <c r="G50" i="52"/>
  <c r="G51" i="52"/>
  <c r="G52" i="52"/>
  <c r="G87" i="52" s="1"/>
  <c r="G53" i="52"/>
  <c r="G54" i="52"/>
  <c r="G55" i="52"/>
  <c r="G56" i="52"/>
  <c r="G57" i="52"/>
  <c r="G58" i="52"/>
  <c r="G59" i="52"/>
  <c r="G60" i="52"/>
  <c r="G61" i="52"/>
  <c r="G62" i="52"/>
  <c r="G63" i="52"/>
  <c r="G64" i="52"/>
  <c r="G65" i="52"/>
  <c r="G66" i="52"/>
  <c r="G67" i="52"/>
  <c r="G68" i="52"/>
  <c r="G69" i="52"/>
  <c r="G70" i="52"/>
  <c r="G71" i="52"/>
  <c r="G72" i="52"/>
  <c r="G73" i="52"/>
  <c r="G74" i="52"/>
  <c r="G75" i="52"/>
  <c r="G76" i="52"/>
  <c r="G77" i="52"/>
  <c r="G78" i="52"/>
  <c r="G79" i="52"/>
  <c r="G80" i="52"/>
  <c r="G81" i="52"/>
  <c r="G82" i="52"/>
  <c r="G83" i="52"/>
  <c r="G84" i="52"/>
  <c r="G85" i="52"/>
  <c r="G86" i="52"/>
  <c r="G46" i="52"/>
  <c r="A87" i="52"/>
  <c r="K43" i="52"/>
  <c r="L43" i="52"/>
  <c r="G43" i="52"/>
  <c r="H43" i="52"/>
  <c r="A43" i="52"/>
  <c r="I225" i="4"/>
  <c r="H225" i="4"/>
  <c r="H151" i="4"/>
  <c r="I151" i="4"/>
  <c r="J151" i="4"/>
  <c r="K151" i="4"/>
  <c r="G151" i="4"/>
  <c r="H150" i="4"/>
  <c r="I150" i="4"/>
  <c r="J150" i="4"/>
  <c r="K150" i="4"/>
  <c r="G150" i="4"/>
  <c r="H147" i="4"/>
  <c r="I147" i="4"/>
  <c r="J147" i="4"/>
  <c r="K147" i="4"/>
  <c r="G147" i="4"/>
  <c r="H146" i="4"/>
  <c r="I146" i="4"/>
  <c r="J146" i="4"/>
  <c r="K146" i="4"/>
  <c r="G146" i="4"/>
  <c r="H145" i="4"/>
  <c r="I145" i="4"/>
  <c r="J145" i="4"/>
  <c r="K145" i="4"/>
  <c r="G145" i="4"/>
  <c r="G148" i="4" s="1"/>
  <c r="H144" i="4"/>
  <c r="I144" i="4"/>
  <c r="J144" i="4"/>
  <c r="K144" i="4"/>
  <c r="G144" i="4"/>
  <c r="G142" i="4"/>
  <c r="H141" i="4"/>
  <c r="I141" i="4"/>
  <c r="J141" i="4"/>
  <c r="K141" i="4"/>
  <c r="G141" i="4"/>
  <c r="J172" i="4" l="1"/>
  <c r="H172" i="4"/>
  <c r="G17" i="54"/>
  <c r="L33" i="53"/>
  <c r="H33" i="53"/>
  <c r="G33" i="53"/>
  <c r="L87" i="52"/>
  <c r="N31" i="4"/>
  <c r="Q47" i="4" l="1"/>
  <c r="P47" i="4"/>
  <c r="O47" i="4"/>
  <c r="I220" i="4" s="1"/>
  <c r="N47" i="4"/>
  <c r="H220" i="4" s="1"/>
  <c r="H23" i="4"/>
  <c r="I23" i="4"/>
  <c r="J23" i="4"/>
  <c r="K23" i="4"/>
  <c r="G23" i="4"/>
  <c r="H22" i="4"/>
  <c r="I22" i="4"/>
  <c r="J22" i="4"/>
  <c r="K22" i="4"/>
  <c r="G22" i="4"/>
  <c r="H21" i="4"/>
  <c r="I21" i="4"/>
  <c r="J21" i="4"/>
  <c r="K21" i="4"/>
  <c r="G21" i="4"/>
  <c r="H20" i="4"/>
  <c r="I20" i="4"/>
  <c r="J20" i="4"/>
  <c r="K20" i="4"/>
  <c r="G20" i="4"/>
  <c r="H19" i="4"/>
  <c r="I19" i="4"/>
  <c r="J19" i="4"/>
  <c r="K19" i="4"/>
  <c r="G19" i="4"/>
  <c r="Q156" i="4" l="1"/>
  <c r="P156" i="4"/>
  <c r="O156" i="4"/>
  <c r="N156" i="4"/>
  <c r="Q155" i="4"/>
  <c r="K182" i="4" s="1"/>
  <c r="P155" i="4"/>
  <c r="J182" i="4" s="1"/>
  <c r="O155" i="4"/>
  <c r="I182" i="4" s="1"/>
  <c r="N155" i="4"/>
  <c r="H182" i="4" s="1"/>
  <c r="G156" i="4"/>
  <c r="A16" i="51"/>
  <c r="L15" i="51"/>
  <c r="K15" i="51"/>
  <c r="H15" i="51"/>
  <c r="G15" i="51"/>
  <c r="L14" i="51"/>
  <c r="K14" i="51"/>
  <c r="H14" i="51"/>
  <c r="G14" i="51"/>
  <c r="L13" i="51"/>
  <c r="K13" i="51"/>
  <c r="H13" i="51"/>
  <c r="G13" i="51"/>
  <c r="L11" i="51"/>
  <c r="K11" i="51"/>
  <c r="K16" i="51" s="1"/>
  <c r="H11" i="51"/>
  <c r="H16" i="51" s="1"/>
  <c r="G11" i="51"/>
  <c r="L12" i="51"/>
  <c r="K12" i="51"/>
  <c r="H12" i="51"/>
  <c r="G12" i="51"/>
  <c r="L2" i="51"/>
  <c r="L4" i="51"/>
  <c r="L5" i="51"/>
  <c r="L6" i="51"/>
  <c r="L3" i="51"/>
  <c r="L7" i="51" s="1"/>
  <c r="L18" i="51" s="1"/>
  <c r="K2" i="51"/>
  <c r="K7" i="51" s="1"/>
  <c r="K18" i="51" s="1"/>
  <c r="K4" i="51"/>
  <c r="K5" i="51"/>
  <c r="K6" i="51"/>
  <c r="K3" i="51"/>
  <c r="H2" i="51"/>
  <c r="H7" i="51" s="1"/>
  <c r="H18" i="51" s="1"/>
  <c r="H4" i="51"/>
  <c r="H5" i="51"/>
  <c r="H6" i="51"/>
  <c r="H3" i="51"/>
  <c r="G2" i="51"/>
  <c r="G4" i="51"/>
  <c r="G7" i="51" s="1"/>
  <c r="G18" i="51" s="1"/>
  <c r="G5" i="51"/>
  <c r="G6" i="51"/>
  <c r="G3" i="51"/>
  <c r="A7" i="51"/>
  <c r="G155" i="4"/>
  <c r="L32" i="50"/>
  <c r="K32" i="50"/>
  <c r="H32" i="50"/>
  <c r="G32" i="50"/>
  <c r="L31" i="50"/>
  <c r="K31" i="50"/>
  <c r="H31" i="50"/>
  <c r="G31" i="50"/>
  <c r="L30" i="50"/>
  <c r="K30" i="50"/>
  <c r="H30" i="50"/>
  <c r="G30" i="50"/>
  <c r="L29" i="50"/>
  <c r="K29" i="50"/>
  <c r="H29" i="50"/>
  <c r="G29" i="50"/>
  <c r="L28" i="50"/>
  <c r="K28" i="50"/>
  <c r="H28" i="50"/>
  <c r="G28" i="50"/>
  <c r="L27" i="50"/>
  <c r="K27" i="50"/>
  <c r="H27" i="50"/>
  <c r="G27" i="50"/>
  <c r="L26" i="50"/>
  <c r="K26" i="50"/>
  <c r="H26" i="50"/>
  <c r="G26" i="50"/>
  <c r="L25" i="50"/>
  <c r="K25" i="50"/>
  <c r="H25" i="50"/>
  <c r="G25" i="50"/>
  <c r="L24" i="50"/>
  <c r="K24" i="50"/>
  <c r="H24" i="50"/>
  <c r="G24" i="50"/>
  <c r="L23" i="50"/>
  <c r="K23" i="50"/>
  <c r="H23" i="50"/>
  <c r="G23" i="50"/>
  <c r="L22" i="50"/>
  <c r="K22" i="50"/>
  <c r="H22" i="50"/>
  <c r="G22" i="50"/>
  <c r="L21" i="50"/>
  <c r="K21" i="50"/>
  <c r="H21" i="50"/>
  <c r="G21" i="50"/>
  <c r="L20" i="50"/>
  <c r="K20" i="50"/>
  <c r="H20" i="50"/>
  <c r="G20" i="50"/>
  <c r="L19" i="50"/>
  <c r="K19" i="50"/>
  <c r="H19" i="50"/>
  <c r="G19" i="50"/>
  <c r="L3" i="50"/>
  <c r="L4" i="50"/>
  <c r="L5" i="50"/>
  <c r="L6" i="50"/>
  <c r="L7" i="50"/>
  <c r="L8" i="50"/>
  <c r="L9" i="50"/>
  <c r="L10" i="50"/>
  <c r="L11" i="50"/>
  <c r="L12" i="50"/>
  <c r="L13" i="50"/>
  <c r="L14" i="50"/>
  <c r="L15" i="50"/>
  <c r="L2" i="50"/>
  <c r="K3" i="50"/>
  <c r="K4" i="50"/>
  <c r="K5" i="50"/>
  <c r="K16" i="50" s="1"/>
  <c r="K6" i="50"/>
  <c r="K7" i="50"/>
  <c r="K8" i="50"/>
  <c r="K9" i="50"/>
  <c r="K10" i="50"/>
  <c r="K11" i="50"/>
  <c r="K12" i="50"/>
  <c r="K13" i="50"/>
  <c r="K14" i="50"/>
  <c r="K15" i="50"/>
  <c r="K2" i="50"/>
  <c r="H3" i="50"/>
  <c r="H16" i="50" s="1"/>
  <c r="H4" i="50"/>
  <c r="H5" i="50"/>
  <c r="H6" i="50"/>
  <c r="H7" i="50"/>
  <c r="H8" i="50"/>
  <c r="H9" i="50"/>
  <c r="H10" i="50"/>
  <c r="H11" i="50"/>
  <c r="H12" i="50"/>
  <c r="H13" i="50"/>
  <c r="H14" i="50"/>
  <c r="H15" i="50"/>
  <c r="H2" i="50"/>
  <c r="G3" i="50"/>
  <c r="G16" i="50" s="1"/>
  <c r="G4" i="50"/>
  <c r="G5" i="50"/>
  <c r="G6" i="50"/>
  <c r="G7" i="50"/>
  <c r="G8" i="50"/>
  <c r="G9" i="50"/>
  <c r="G10" i="50"/>
  <c r="G11" i="50"/>
  <c r="G12" i="50"/>
  <c r="G13" i="50"/>
  <c r="G14" i="50"/>
  <c r="G15" i="50"/>
  <c r="G2" i="50"/>
  <c r="H34" i="13"/>
  <c r="H33" i="13"/>
  <c r="H32" i="13"/>
  <c r="H31" i="13"/>
  <c r="H30" i="13"/>
  <c r="H29" i="13"/>
  <c r="H28" i="13"/>
  <c r="H27" i="13"/>
  <c r="H26" i="13"/>
  <c r="H25" i="13"/>
  <c r="H24" i="13"/>
  <c r="H23" i="13"/>
  <c r="H22" i="13"/>
  <c r="H21" i="13"/>
  <c r="H20" i="13"/>
  <c r="H3" i="13"/>
  <c r="H4" i="13"/>
  <c r="H5" i="13"/>
  <c r="H6" i="13"/>
  <c r="H17" i="13" s="1"/>
  <c r="H7" i="13"/>
  <c r="H8" i="13"/>
  <c r="H9" i="13"/>
  <c r="H10" i="13"/>
  <c r="H11" i="13"/>
  <c r="H12" i="13"/>
  <c r="H13" i="13"/>
  <c r="H14" i="13"/>
  <c r="H15" i="13"/>
  <c r="H16" i="13"/>
  <c r="H2" i="13"/>
  <c r="L34" i="13"/>
  <c r="K34" i="13"/>
  <c r="G34" i="13"/>
  <c r="L32" i="13"/>
  <c r="K32" i="13"/>
  <c r="G32" i="13"/>
  <c r="L31" i="13"/>
  <c r="K31" i="13"/>
  <c r="G31" i="13"/>
  <c r="L29" i="13"/>
  <c r="K29" i="13"/>
  <c r="G29" i="13"/>
  <c r="L23" i="13"/>
  <c r="K23" i="13"/>
  <c r="G23" i="13"/>
  <c r="L21" i="13"/>
  <c r="K21" i="13"/>
  <c r="G21" i="13"/>
  <c r="L25" i="13"/>
  <c r="K25" i="13"/>
  <c r="G25" i="13"/>
  <c r="L27" i="13"/>
  <c r="K27" i="13"/>
  <c r="G27" i="13"/>
  <c r="L33" i="13"/>
  <c r="K33" i="13"/>
  <c r="G33" i="13"/>
  <c r="L30" i="13"/>
  <c r="K30" i="13"/>
  <c r="G30" i="13"/>
  <c r="L28" i="13"/>
  <c r="K28" i="13"/>
  <c r="G28" i="13"/>
  <c r="L22" i="13"/>
  <c r="K22" i="13"/>
  <c r="G22" i="13"/>
  <c r="L20" i="13"/>
  <c r="K20" i="13"/>
  <c r="G20" i="13"/>
  <c r="L24" i="13"/>
  <c r="K24" i="13"/>
  <c r="G24" i="13"/>
  <c r="L26" i="13"/>
  <c r="K26" i="13"/>
  <c r="G26" i="13"/>
  <c r="L3" i="13"/>
  <c r="L4" i="13"/>
  <c r="L5" i="13"/>
  <c r="L6" i="13"/>
  <c r="L7" i="13"/>
  <c r="L8" i="13"/>
  <c r="L9" i="13"/>
  <c r="L10" i="13"/>
  <c r="L11" i="13"/>
  <c r="L12" i="13"/>
  <c r="L13" i="13"/>
  <c r="L14" i="13"/>
  <c r="L15" i="13"/>
  <c r="L16" i="13"/>
  <c r="L2" i="13"/>
  <c r="K3" i="13"/>
  <c r="K4" i="13"/>
  <c r="K5" i="13"/>
  <c r="K6" i="13"/>
  <c r="K7" i="13"/>
  <c r="K8" i="13"/>
  <c r="K9" i="13"/>
  <c r="K10" i="13"/>
  <c r="K11" i="13"/>
  <c r="K12" i="13"/>
  <c r="K13" i="13"/>
  <c r="K14" i="13"/>
  <c r="K15" i="13"/>
  <c r="K16" i="13"/>
  <c r="K2" i="13"/>
  <c r="G3" i="13"/>
  <c r="G4" i="13"/>
  <c r="G5" i="13"/>
  <c r="G6" i="13"/>
  <c r="G7" i="13"/>
  <c r="G8" i="13"/>
  <c r="G9" i="13"/>
  <c r="G10" i="13"/>
  <c r="G11" i="13"/>
  <c r="G12" i="13"/>
  <c r="G13" i="13"/>
  <c r="G14" i="13"/>
  <c r="G15" i="13"/>
  <c r="G16" i="13"/>
  <c r="G2" i="13"/>
  <c r="A17" i="13"/>
  <c r="G17" i="13"/>
  <c r="K17" i="13"/>
  <c r="A35" i="13"/>
  <c r="H18" i="49"/>
  <c r="H17" i="49"/>
  <c r="H16" i="49"/>
  <c r="H15" i="49"/>
  <c r="H14" i="49"/>
  <c r="H13" i="49"/>
  <c r="H12" i="49"/>
  <c r="H3" i="49"/>
  <c r="H4" i="49"/>
  <c r="H5" i="49"/>
  <c r="H6" i="49"/>
  <c r="H7" i="49"/>
  <c r="H8" i="49"/>
  <c r="H2" i="49"/>
  <c r="L18" i="49"/>
  <c r="K18" i="49"/>
  <c r="G18" i="49"/>
  <c r="L17" i="49"/>
  <c r="K17" i="49"/>
  <c r="G17" i="49"/>
  <c r="L16" i="49"/>
  <c r="K16" i="49"/>
  <c r="G16" i="49"/>
  <c r="L13" i="49"/>
  <c r="K13" i="49"/>
  <c r="G13" i="49"/>
  <c r="L12" i="49"/>
  <c r="K12" i="49"/>
  <c r="G12" i="49"/>
  <c r="L14" i="49"/>
  <c r="K14" i="49"/>
  <c r="G14" i="49"/>
  <c r="L15" i="49"/>
  <c r="K15" i="49"/>
  <c r="G15" i="49"/>
  <c r="L3" i="49"/>
  <c r="L4" i="49"/>
  <c r="L5" i="49"/>
  <c r="L6" i="49"/>
  <c r="L7" i="49"/>
  <c r="L8" i="49"/>
  <c r="L2" i="49"/>
  <c r="K3" i="49"/>
  <c r="K4" i="49"/>
  <c r="K5" i="49"/>
  <c r="K6" i="49"/>
  <c r="K7" i="49"/>
  <c r="K8" i="49"/>
  <c r="K2" i="49"/>
  <c r="G3" i="49"/>
  <c r="G4" i="49"/>
  <c r="G5" i="49"/>
  <c r="G6" i="49"/>
  <c r="G7" i="49"/>
  <c r="G8" i="49"/>
  <c r="G2" i="49"/>
  <c r="A9" i="48"/>
  <c r="L19" i="48"/>
  <c r="K19" i="48"/>
  <c r="H19" i="48"/>
  <c r="G19" i="48"/>
  <c r="L18" i="48"/>
  <c r="K18" i="48"/>
  <c r="H18" i="48"/>
  <c r="G18" i="48"/>
  <c r="L17" i="48"/>
  <c r="K17" i="48"/>
  <c r="H17" i="48"/>
  <c r="G17" i="48"/>
  <c r="L16" i="48"/>
  <c r="K16" i="48"/>
  <c r="H16" i="48"/>
  <c r="G16" i="48"/>
  <c r="L13" i="48"/>
  <c r="K13" i="48"/>
  <c r="H13" i="48"/>
  <c r="G13" i="48"/>
  <c r="L14" i="48"/>
  <c r="K14" i="48"/>
  <c r="H14" i="48"/>
  <c r="G14" i="48"/>
  <c r="L15" i="48"/>
  <c r="K15" i="48"/>
  <c r="H15" i="48"/>
  <c r="G15" i="48"/>
  <c r="L3" i="48"/>
  <c r="L4" i="48"/>
  <c r="L5" i="48"/>
  <c r="L6" i="48"/>
  <c r="L7" i="48"/>
  <c r="L8" i="48"/>
  <c r="L2" i="48"/>
  <c r="K3" i="48"/>
  <c r="K4" i="48"/>
  <c r="K5" i="48"/>
  <c r="K6" i="48"/>
  <c r="K7" i="48"/>
  <c r="K8" i="48"/>
  <c r="K2" i="48"/>
  <c r="H3" i="48"/>
  <c r="H4" i="48"/>
  <c r="H5" i="48"/>
  <c r="H6" i="48"/>
  <c r="H7" i="48"/>
  <c r="H8" i="48"/>
  <c r="H2" i="48"/>
  <c r="G3" i="48"/>
  <c r="G4" i="48"/>
  <c r="G5" i="48"/>
  <c r="G6" i="48"/>
  <c r="G7" i="48"/>
  <c r="G8" i="48"/>
  <c r="G2" i="48"/>
  <c r="A33" i="50"/>
  <c r="L16" i="50"/>
  <c r="A16" i="50"/>
  <c r="G154" i="4"/>
  <c r="G16" i="51" l="1"/>
  <c r="L16" i="51"/>
  <c r="H33" i="50"/>
  <c r="H34" i="50" s="1"/>
  <c r="L33" i="50"/>
  <c r="L34" i="50" s="1"/>
  <c r="K33" i="50"/>
  <c r="K34" i="50"/>
  <c r="K35" i="13"/>
  <c r="K36" i="13" s="1"/>
  <c r="L17" i="13"/>
  <c r="H35" i="13"/>
  <c r="H36" i="13" s="1"/>
  <c r="O154" i="4" s="1"/>
  <c r="I181" i="4" s="1"/>
  <c r="G35" i="13"/>
  <c r="G36" i="13" s="1"/>
  <c r="N154" i="4" s="1"/>
  <c r="H181" i="4" s="1"/>
  <c r="L35" i="13"/>
  <c r="G33" i="50"/>
  <c r="G34" i="50" s="1"/>
  <c r="K19" i="49"/>
  <c r="L19" i="49"/>
  <c r="A19" i="49"/>
  <c r="G153" i="4" s="1"/>
  <c r="A9" i="49"/>
  <c r="K9" i="49"/>
  <c r="L9" i="49"/>
  <c r="G9" i="49"/>
  <c r="H9" i="49"/>
  <c r="G9" i="48"/>
  <c r="H9" i="48"/>
  <c r="K9" i="48"/>
  <c r="L9" i="48"/>
  <c r="Q128" i="4"/>
  <c r="P128" i="4"/>
  <c r="O128" i="4"/>
  <c r="I229" i="4" s="1"/>
  <c r="N128" i="4"/>
  <c r="O119" i="4"/>
  <c r="N119" i="4"/>
  <c r="L36" i="13" l="1"/>
  <c r="L21" i="49"/>
  <c r="K21" i="49"/>
  <c r="H19" i="49"/>
  <c r="H21" i="49" s="1"/>
  <c r="O153" i="4" s="1"/>
  <c r="I174" i="4" s="1"/>
  <c r="I117" i="4" s="1"/>
  <c r="G20" i="48"/>
  <c r="G22" i="48" s="1"/>
  <c r="G19" i="49"/>
  <c r="G21" i="49" s="1"/>
  <c r="N153" i="4" s="1"/>
  <c r="H174" i="4" s="1"/>
  <c r="H117" i="4" s="1"/>
  <c r="H20" i="48"/>
  <c r="H22" i="48" s="1"/>
  <c r="L20" i="48"/>
  <c r="L22" i="48" s="1"/>
  <c r="K20" i="48"/>
  <c r="K22" i="48" s="1"/>
  <c r="N141" i="4"/>
  <c r="H142" i="4" s="1"/>
  <c r="H229" i="4" l="1"/>
  <c r="P18" i="4" l="1"/>
  <c r="Q18" i="4"/>
  <c r="P19" i="4"/>
  <c r="Q19" i="4"/>
  <c r="P20" i="4"/>
  <c r="Q20" i="4"/>
  <c r="P21" i="4"/>
  <c r="Q21" i="4"/>
  <c r="P22" i="4"/>
  <c r="Q22" i="4"/>
  <c r="P23" i="4"/>
  <c r="Q23" i="4"/>
  <c r="P24" i="4"/>
  <c r="Q24" i="4"/>
  <c r="P25" i="4"/>
  <c r="Q25" i="4"/>
  <c r="P41" i="4"/>
  <c r="Q41" i="4"/>
  <c r="P140" i="4"/>
  <c r="Q140" i="4"/>
  <c r="P141" i="4"/>
  <c r="J142" i="4" s="1"/>
  <c r="Q141" i="4"/>
  <c r="K142" i="4" s="1"/>
  <c r="P143" i="4"/>
  <c r="Q143" i="4"/>
  <c r="P144" i="4"/>
  <c r="Q144" i="4"/>
  <c r="P145" i="4"/>
  <c r="J148" i="4" s="1"/>
  <c r="Q145" i="4"/>
  <c r="K148" i="4" s="1"/>
  <c r="P146" i="4"/>
  <c r="Q146" i="4"/>
  <c r="P147" i="4"/>
  <c r="Q147" i="4"/>
  <c r="P150" i="4"/>
  <c r="Q150" i="4"/>
  <c r="P80" i="4"/>
  <c r="Q80" i="4"/>
  <c r="P97" i="4"/>
  <c r="Q97" i="4"/>
  <c r="P98" i="4"/>
  <c r="Q98" i="4"/>
  <c r="P99" i="4"/>
  <c r="Q99" i="4"/>
  <c r="P100" i="4"/>
  <c r="Q100" i="4"/>
  <c r="P112" i="4"/>
  <c r="Q112" i="4"/>
  <c r="P113" i="4"/>
  <c r="Q113" i="4"/>
  <c r="P115" i="4"/>
  <c r="Q115" i="4"/>
  <c r="P116" i="4"/>
  <c r="Q116" i="4"/>
  <c r="P118" i="4"/>
  <c r="Q118" i="4"/>
  <c r="P121" i="4"/>
  <c r="Q121" i="4"/>
  <c r="P122" i="4"/>
  <c r="Q122" i="4"/>
  <c r="P123" i="4"/>
  <c r="Q123" i="4"/>
  <c r="P165" i="4"/>
  <c r="Q165" i="4"/>
  <c r="P167" i="4"/>
  <c r="Q167" i="4"/>
  <c r="P168" i="4"/>
  <c r="Q168" i="4"/>
  <c r="P169" i="4"/>
  <c r="P175" i="4" s="1"/>
  <c r="Q169" i="4"/>
  <c r="Q175" i="4" s="1"/>
  <c r="P170" i="4"/>
  <c r="Q170" i="4"/>
  <c r="P171" i="4"/>
  <c r="Q171" i="4"/>
  <c r="P172" i="4"/>
  <c r="J195" i="4" s="1"/>
  <c r="Q172" i="4"/>
  <c r="K195" i="4" s="1"/>
  <c r="P173" i="4"/>
  <c r="Q173" i="4"/>
  <c r="P174" i="4"/>
  <c r="Q174" i="4"/>
  <c r="P176" i="4"/>
  <c r="J35" i="4" s="1"/>
  <c r="P35" i="4" s="1"/>
  <c r="Q176" i="4"/>
  <c r="K35" i="4" s="1"/>
  <c r="Q35" i="4" s="1"/>
  <c r="P177" i="4"/>
  <c r="Q177" i="4"/>
  <c r="P181" i="4"/>
  <c r="Q181" i="4"/>
  <c r="P182" i="4"/>
  <c r="Q182" i="4"/>
  <c r="P183" i="4"/>
  <c r="Q183" i="4"/>
  <c r="P186" i="4"/>
  <c r="Q186" i="4"/>
  <c r="P187" i="4"/>
  <c r="Q187" i="4"/>
  <c r="P191" i="4"/>
  <c r="Q191" i="4"/>
  <c r="P197" i="4"/>
  <c r="Q197" i="4"/>
  <c r="P198" i="4"/>
  <c r="Q198" i="4"/>
  <c r="N41" i="4"/>
  <c r="H217" i="4" s="1"/>
  <c r="O41" i="4"/>
  <c r="I217" i="4" s="1"/>
  <c r="N140" i="4"/>
  <c r="O140" i="4"/>
  <c r="O141" i="4"/>
  <c r="I142" i="4" s="1"/>
  <c r="N142" i="4"/>
  <c r="N144" i="4"/>
  <c r="O144" i="4"/>
  <c r="N145" i="4"/>
  <c r="H148" i="4" s="1"/>
  <c r="O145" i="4"/>
  <c r="I148" i="4" s="1"/>
  <c r="N146" i="4"/>
  <c r="O146" i="4"/>
  <c r="N147" i="4"/>
  <c r="O147" i="4"/>
  <c r="N150" i="4"/>
  <c r="O150" i="4"/>
  <c r="N80" i="4"/>
  <c r="O80" i="4"/>
  <c r="N97" i="4"/>
  <c r="O97" i="4"/>
  <c r="N98" i="4"/>
  <c r="O98" i="4"/>
  <c r="N99" i="4"/>
  <c r="O99" i="4"/>
  <c r="N100" i="4"/>
  <c r="O100" i="4"/>
  <c r="N112" i="4"/>
  <c r="O112" i="4"/>
  <c r="N113" i="4"/>
  <c r="O113" i="4"/>
  <c r="N115" i="4"/>
  <c r="O115" i="4"/>
  <c r="N116" i="4"/>
  <c r="O116" i="4"/>
  <c r="N118" i="4"/>
  <c r="O118" i="4"/>
  <c r="N121" i="4"/>
  <c r="O121" i="4"/>
  <c r="N122" i="4"/>
  <c r="O122" i="4"/>
  <c r="N123" i="4"/>
  <c r="O123" i="4"/>
  <c r="N165" i="4"/>
  <c r="O165" i="4"/>
  <c r="N167" i="4"/>
  <c r="O167" i="4"/>
  <c r="N168" i="4"/>
  <c r="O168" i="4"/>
  <c r="N169" i="4"/>
  <c r="N175" i="4" s="1"/>
  <c r="O169" i="4"/>
  <c r="O175" i="4" s="1"/>
  <c r="N170" i="4"/>
  <c r="O170" i="4"/>
  <c r="N171" i="4"/>
  <c r="O171" i="4"/>
  <c r="N172" i="4"/>
  <c r="H195" i="4" s="1"/>
  <c r="O172" i="4"/>
  <c r="I195" i="4" s="1"/>
  <c r="N173" i="4"/>
  <c r="O173" i="4"/>
  <c r="N174" i="4"/>
  <c r="O174" i="4"/>
  <c r="N176" i="4"/>
  <c r="H35" i="4" s="1"/>
  <c r="N35" i="4" s="1"/>
  <c r="O176" i="4"/>
  <c r="I35" i="4" s="1"/>
  <c r="O35" i="4" s="1"/>
  <c r="N177" i="4"/>
  <c r="O177" i="4"/>
  <c r="N181" i="4"/>
  <c r="O181" i="4"/>
  <c r="N182" i="4"/>
  <c r="O182" i="4"/>
  <c r="N183" i="4"/>
  <c r="O183" i="4"/>
  <c r="N186" i="4"/>
  <c r="O186" i="4"/>
  <c r="N187" i="4"/>
  <c r="O187" i="4"/>
  <c r="N191" i="4"/>
  <c r="O191" i="4"/>
  <c r="N197" i="4"/>
  <c r="O197" i="4"/>
  <c r="N198" i="4"/>
  <c r="O198" i="4"/>
  <c r="N18" i="4"/>
  <c r="O18" i="4"/>
  <c r="N19" i="4"/>
  <c r="O19" i="4"/>
  <c r="N20" i="4"/>
  <c r="O20" i="4"/>
  <c r="N21" i="4"/>
  <c r="O21" i="4"/>
  <c r="N22" i="4"/>
  <c r="O22" i="4"/>
  <c r="N23" i="4"/>
  <c r="O23" i="4"/>
  <c r="N24" i="4"/>
  <c r="O24" i="4"/>
  <c r="N25" i="4"/>
  <c r="O25" i="4"/>
  <c r="H226" i="4" l="1"/>
  <c r="I226" i="4"/>
  <c r="H234" i="4"/>
  <c r="H233" i="4"/>
  <c r="I233" i="4"/>
  <c r="I228" i="4"/>
  <c r="I216" i="4"/>
  <c r="I234" i="4"/>
  <c r="H216" i="4"/>
  <c r="Q148" i="4"/>
  <c r="O148" i="4"/>
  <c r="P148" i="4"/>
  <c r="N148" i="4"/>
  <c r="H232" i="4" s="1"/>
  <c r="Q142" i="4"/>
  <c r="P142" i="4"/>
  <c r="O142" i="4"/>
  <c r="Q211" i="4" l="1"/>
  <c r="O211" i="4"/>
  <c r="I232" i="4"/>
  <c r="I240" i="4" s="1"/>
  <c r="P211" i="4"/>
  <c r="H228" i="4" l="1"/>
  <c r="N211" i="4"/>
  <c r="H240" i="4" l="1"/>
  <c r="H243" i="4" s="1"/>
</calcChain>
</file>

<file path=xl/sharedStrings.xml><?xml version="1.0" encoding="utf-8"?>
<sst xmlns="http://schemas.openxmlformats.org/spreadsheetml/2006/main" count="12653" uniqueCount="670">
  <si>
    <t>Start Date</t>
  </si>
  <si>
    <t>Charlotte County</t>
  </si>
  <si>
    <t>Not provided</t>
  </si>
  <si>
    <t>CH-01</t>
  </si>
  <si>
    <t>Education Efforts</t>
  </si>
  <si>
    <t>Florida Yards and Neighborhoods (FYN) Program; landscape, irrigation, and fertilizer ordinances; pamphlets, public service announcements (PSAs), website, inspection/illicit discharge program.</t>
  </si>
  <si>
    <t>Completed</t>
  </si>
  <si>
    <t>N/A</t>
  </si>
  <si>
    <t>Tidal Caloosahatchee</t>
  </si>
  <si>
    <t>Ongoing</t>
  </si>
  <si>
    <t>City of Cape Coral</t>
  </si>
  <si>
    <t>CC-01</t>
  </si>
  <si>
    <t>CC-02</t>
  </si>
  <si>
    <t>Installed raised inlets to provide additional water quality in roadside swales.</t>
  </si>
  <si>
    <t>Grass Swales with Swale Blocks or Raised Culverts</t>
  </si>
  <si>
    <t>Prior to 2012</t>
  </si>
  <si>
    <t>CC-03</t>
  </si>
  <si>
    <t>CC-04</t>
  </si>
  <si>
    <t>CC-05</t>
  </si>
  <si>
    <t>CC-06</t>
  </si>
  <si>
    <t>TBD</t>
  </si>
  <si>
    <t>CC-07</t>
  </si>
  <si>
    <t>CC-08</t>
  </si>
  <si>
    <t>SE Pipe Replacement</t>
  </si>
  <si>
    <t>SE pipe replacement.</t>
  </si>
  <si>
    <t>Stormwater System Rehabilitation</t>
  </si>
  <si>
    <t>CC-09</t>
  </si>
  <si>
    <t>Unit 23–SE 8th Street drainage.</t>
  </si>
  <si>
    <t>CC-10</t>
  </si>
  <si>
    <t>Freshwater Canal Detention</t>
  </si>
  <si>
    <t>Regulation of freshwater canals through existing control structures.</t>
  </si>
  <si>
    <t>Control Structure</t>
  </si>
  <si>
    <t>CC-11</t>
  </si>
  <si>
    <t>Freshwater Canal Irrigation</t>
  </si>
  <si>
    <t>Pump stormwater stored in canals into irrigation supply network.</t>
  </si>
  <si>
    <t>Stormwater Reuse</t>
  </si>
  <si>
    <t>CC-12</t>
  </si>
  <si>
    <t>Installed riser on weir in freshwater canal system to provide additional retention volume in canals.</t>
  </si>
  <si>
    <t>CC-13</t>
  </si>
  <si>
    <t>CC-14</t>
  </si>
  <si>
    <t>Street Sweeping</t>
  </si>
  <si>
    <t>Street sweeping of downtown area, alleys, and commercial roads.</t>
  </si>
  <si>
    <t>CC-15</t>
  </si>
  <si>
    <t>Septic to Sewer Phase Out Project</t>
  </si>
  <si>
    <t>Phase out septic tanks in Southwest 6/7 area.</t>
  </si>
  <si>
    <t>Wastewater Service Area Expansion</t>
  </si>
  <si>
    <t>CC-16</t>
  </si>
  <si>
    <t>Catch Basin Cleanout</t>
  </si>
  <si>
    <t>Catch basin cleanouts from Caloosahatchee Watershed areas.</t>
  </si>
  <si>
    <t>Catch Basin Inserts/Inlet Filter Cleanout</t>
  </si>
  <si>
    <t>CC-17</t>
  </si>
  <si>
    <t>Unit 8 – SE 47th Terrace Streetscape Improvements Club Square</t>
  </si>
  <si>
    <t>Suntree Technologies Skimboss and Bold and Gold Media - Club Square.</t>
  </si>
  <si>
    <t>City of Fort Myers</t>
  </si>
  <si>
    <t>CC-18</t>
  </si>
  <si>
    <t>Ft Myers Cape Coral Wastewater Pipeline</t>
  </si>
  <si>
    <t>Elimination of wastewater treatment plant effluent discharges to the river from Ft Myers by conveying wastewater to Cape Coral for reuse in Cape Coral water reclamation system.</t>
  </si>
  <si>
    <t>WWTF Diversion to Reuse</t>
  </si>
  <si>
    <t>Underway</t>
  </si>
  <si>
    <t>Lee County</t>
  </si>
  <si>
    <t>CC-19</t>
  </si>
  <si>
    <t>Yellow Fever Creek Hydrologic Restoration</t>
  </si>
  <si>
    <t>Transfer water from Gator Slough to a new reservoir in Yellow Fever Creek and slowly releasing the flow into the headwaters of Yellow Fever Creek, extending wetland hydroperiods.</t>
  </si>
  <si>
    <t>Hydrologic Restoration</t>
  </si>
  <si>
    <t>City of Clewiston</t>
  </si>
  <si>
    <t>Clewiston Public Education</t>
  </si>
  <si>
    <t>Not provided.</t>
  </si>
  <si>
    <t>East Caloosahatchee</t>
  </si>
  <si>
    <t>Clewiston Street Sweeping</t>
  </si>
  <si>
    <t>Clewiston Inlet Maintenance</t>
  </si>
  <si>
    <t>FM-01</t>
  </si>
  <si>
    <t>Exfiltration trenches.</t>
  </si>
  <si>
    <t>Exfiltration Trench</t>
  </si>
  <si>
    <t>FM-02</t>
  </si>
  <si>
    <t>FM-03</t>
  </si>
  <si>
    <t>Winkler Avenue Utility and Streetscape Improvements</t>
  </si>
  <si>
    <t>Installation of StormceptorsTM.</t>
  </si>
  <si>
    <t>Hydrodynamic Separators</t>
  </si>
  <si>
    <t>FM-04</t>
  </si>
  <si>
    <t>Installation of siltation structure designed to receive incoming flow, reduce its velocity and allow for settling of suspended particles.
Called sediment trap (near control structure)</t>
  </si>
  <si>
    <t>FM-05</t>
  </si>
  <si>
    <t>Series of two weirs constructed along Manuels Branch between Royal Palm Avenue and Grand Avenue that act as detention structures for purpose of increasing storage and attenuation in canal.</t>
  </si>
  <si>
    <t>FM-06</t>
  </si>
  <si>
    <t>Billy's Creek Wetland</t>
  </si>
  <si>
    <t>Filter marsh park.</t>
  </si>
  <si>
    <t>Filter Marsh</t>
  </si>
  <si>
    <t>FM-07</t>
  </si>
  <si>
    <t>Installation of 2 Nutrient Baffle Boxes in parallel along Brookhill Dr.</t>
  </si>
  <si>
    <t>Baffle Boxes- Second Generation with Media</t>
  </si>
  <si>
    <t>FM-08</t>
  </si>
  <si>
    <t>All city roads with curb and gutter divided into four zones and swept at varying frequencies based on pollutant accumulation.</t>
  </si>
  <si>
    <t>FM-09</t>
  </si>
  <si>
    <t>Ford Street Preserve</t>
  </si>
  <si>
    <t>Constructed wetland treatment system that removes pollutants from Ford Street Canal, which serves 811 acres of highly urbanized watershed.</t>
  </si>
  <si>
    <t>FM-10</t>
  </si>
  <si>
    <t>Riverfront Development Phase 1</t>
  </si>
  <si>
    <t>On-line Retention BMPs</t>
  </si>
  <si>
    <t>FM-11</t>
  </si>
  <si>
    <t>Carrell Canal Water Quality Retrofit</t>
  </si>
  <si>
    <t>Two detention areas, five filter marshes, and golf course renovation.</t>
  </si>
  <si>
    <t>BMP Treatment Train</t>
  </si>
  <si>
    <t>FM-12</t>
  </si>
  <si>
    <t>Aquashores Neighborhood</t>
  </si>
  <si>
    <t>Installation of two StormceptorsTM.</t>
  </si>
  <si>
    <t>FM-13</t>
  </si>
  <si>
    <t>Billy &amp; High Street Drainage Improvement</t>
  </si>
  <si>
    <t>Neighborhood improvement project.</t>
  </si>
  <si>
    <t>FM-14</t>
  </si>
  <si>
    <t>Ridgewood Park Neighborhood Improvements</t>
  </si>
  <si>
    <t>Neighborhood improvement projects to be done in phases.</t>
  </si>
  <si>
    <t>Planned</t>
  </si>
  <si>
    <t>FM-15</t>
  </si>
  <si>
    <t>Midtown Redevelopment</t>
  </si>
  <si>
    <t>Area improvements including water quality improvements.</t>
  </si>
  <si>
    <t>FM-16</t>
  </si>
  <si>
    <t>Edgewood Neighborhood Improvements</t>
  </si>
  <si>
    <t>FDACS</t>
  </si>
  <si>
    <t>FDACS-01</t>
  </si>
  <si>
    <t>Enrollment and verification of BMPs by agricultural producers. Reductions based on BMAP model. Acres Treated based on FDACS OAWP December 2018 Enrollment and FSAID V.</t>
  </si>
  <si>
    <t>Agricultural BMPs</t>
  </si>
  <si>
    <t>FDACS-02</t>
  </si>
  <si>
    <t>West Caloosahatchee</t>
  </si>
  <si>
    <t>FDACS-03</t>
  </si>
  <si>
    <t>FDACS-04</t>
  </si>
  <si>
    <t>Cost-share BMPs paid for by FDACS.</t>
  </si>
  <si>
    <t>FDACS-05</t>
  </si>
  <si>
    <t>FDACS-06</t>
  </si>
  <si>
    <t>FDOT-01</t>
  </si>
  <si>
    <t>Existing Stormwater Dry Ponds</t>
  </si>
  <si>
    <t>Dry detention pond; Facility ID = 12010-3505-01.</t>
  </si>
  <si>
    <t>Dry Detention Pond</t>
  </si>
  <si>
    <t>FDOT-02</t>
  </si>
  <si>
    <t>Dry detention pond; Facility ID = 12060-3530-01.</t>
  </si>
  <si>
    <t>FDOT-03</t>
  </si>
  <si>
    <t>Dry detention pond; Facility ID = 12060-3530-02.</t>
  </si>
  <si>
    <t>FDOT-04</t>
  </si>
  <si>
    <t>Discontinue Fertilization</t>
  </si>
  <si>
    <t>No longer fertilizing rights-of-way in watershed.</t>
  </si>
  <si>
    <t>Fertilizer Cessation</t>
  </si>
  <si>
    <t>FDOT-05</t>
  </si>
  <si>
    <t>Pamphlets, PSAs, illicit discharge program.</t>
  </si>
  <si>
    <t>FDOT-06</t>
  </si>
  <si>
    <t>2,992 pavement miles swept annually.</t>
  </si>
  <si>
    <t>FDOT-07</t>
  </si>
  <si>
    <t>Ditch Blocked Swales</t>
  </si>
  <si>
    <t>Swales with ditch blocks. Facility ID = 12020-3538-02.</t>
  </si>
  <si>
    <t>FDOT-08</t>
  </si>
  <si>
    <t>Swales with ditch blocks. Facility ID = 12020-3541-01</t>
  </si>
  <si>
    <t>FDOT-09</t>
  </si>
  <si>
    <t>Swales with ditch blocks.</t>
  </si>
  <si>
    <t>FDOT-10</t>
  </si>
  <si>
    <t>Swales without Ditch Blocks</t>
  </si>
  <si>
    <t>Swales without blocks.</t>
  </si>
  <si>
    <t>Grass Swales without Swale Blocks or Raised Culverts</t>
  </si>
  <si>
    <t>FDOT-11</t>
  </si>
  <si>
    <t>Existing Stormwater Wet Ponds</t>
  </si>
  <si>
    <t>F12001-3516-01.</t>
  </si>
  <si>
    <t>Wet Detention Pond</t>
  </si>
  <si>
    <t>FDOT-12</t>
  </si>
  <si>
    <t>F12001-3516-02.</t>
  </si>
  <si>
    <t>FDOT-13</t>
  </si>
  <si>
    <t>F12040-3514-01.</t>
  </si>
  <si>
    <t>FDOT-14</t>
  </si>
  <si>
    <t>F12040-3515-01.</t>
  </si>
  <si>
    <t>FDOT-15</t>
  </si>
  <si>
    <t>F12040-3515-02.</t>
  </si>
  <si>
    <t>FDOT-16</t>
  </si>
  <si>
    <t>F12040-3515-03.</t>
  </si>
  <si>
    <t>FDOT-17</t>
  </si>
  <si>
    <t>F12040-3515-04.</t>
  </si>
  <si>
    <t>FDOT-18</t>
  </si>
  <si>
    <t>F12060-3530-03.</t>
  </si>
  <si>
    <t>FDOT-19</t>
  </si>
  <si>
    <t>F12060-3533-01.</t>
  </si>
  <si>
    <t>FDOT-20</t>
  </si>
  <si>
    <t>F12060-3533-02.</t>
  </si>
  <si>
    <t>FDOT-21</t>
  </si>
  <si>
    <t>F12060-3533-03.</t>
  </si>
  <si>
    <t>FDOT-22</t>
  </si>
  <si>
    <t>State Road (SR) 78 Project</t>
  </si>
  <si>
    <t>Wet detention pond. FM195705-1, Pond SMF 1A.</t>
  </si>
  <si>
    <t>FDOT-23</t>
  </si>
  <si>
    <t>Wet detention pond. FM195705-1, Pond SMF 1D.</t>
  </si>
  <si>
    <t>FDOT-24</t>
  </si>
  <si>
    <t>Wet detention pond. FM195705-1, Pond SMF 2B.</t>
  </si>
  <si>
    <t>FDOT-25</t>
  </si>
  <si>
    <t>Wet detention pond. FM195705-1, Pond SMF 4C.</t>
  </si>
  <si>
    <t>FDOT-26</t>
  </si>
  <si>
    <t>SR 82 from Lee Blvd to Shawnee Road</t>
  </si>
  <si>
    <t>Funding Partnership with LAMSID (formerly known as [fka] ECWCD) for SW Weirs Project.</t>
  </si>
  <si>
    <t>FDOT-27</t>
  </si>
  <si>
    <t>Funding Partnership with LAMSID (fka ECWCD) for West Marsh Preserve.</t>
  </si>
  <si>
    <t>Stormwater Treatment Areas (STAs)</t>
  </si>
  <si>
    <t>FDOT-28</t>
  </si>
  <si>
    <t>SR 82 from Shawnee Rd to Alabama Road</t>
  </si>
  <si>
    <t>Funding Partnership with LAMSID (fka ECWCD) for Moving Water South PH II, Hendry Canal Widening.</t>
  </si>
  <si>
    <t>Regional Stormwater Treatment</t>
  </si>
  <si>
    <t>FDOT-29</t>
  </si>
  <si>
    <t>SR 80 from Dalton Lane to CR 833 (408286-5 &amp;-6)</t>
  </si>
  <si>
    <t>Widening project provided extra nutrient removal in treatment ponds.</t>
  </si>
  <si>
    <t>FDOT</t>
  </si>
  <si>
    <t>FDOT-30</t>
  </si>
  <si>
    <t>SR 82 from Gator Slough Lane to SR 29 (430849-1)</t>
  </si>
  <si>
    <t>Glades County</t>
  </si>
  <si>
    <t>GC-01</t>
  </si>
  <si>
    <t>Education and Outreach</t>
  </si>
  <si>
    <t>FYN; landscaping, irrigation, and fertilizer ordinances; PSAs, pamphlets, website, and illicit discharge program.</t>
  </si>
  <si>
    <t>GC-02</t>
  </si>
  <si>
    <t>Glades County Caloosahatchee River &amp; Estuary Area Wastewater Grant</t>
  </si>
  <si>
    <t>Elimination of aging and/or failing existing septic systems in the City of Moore Haven. The Project also provides for additional conveyance capacity for additional homes and businesses.</t>
  </si>
  <si>
    <t>OSTDS Phase Out</t>
  </si>
  <si>
    <t>LA-01</t>
  </si>
  <si>
    <t>Pollution prevention and fertilizer education</t>
  </si>
  <si>
    <t>LA-02</t>
  </si>
  <si>
    <t>LA-03</t>
  </si>
  <si>
    <t>Weir Elevation Improvements</t>
  </si>
  <si>
    <t>Replacement of weir structures at increased control elevations to provide additional attenuation.</t>
  </si>
  <si>
    <t>LA-04</t>
  </si>
  <si>
    <t>Replacement of weir structures and redirection of flows into filter marsh.</t>
  </si>
  <si>
    <t>LA-05</t>
  </si>
  <si>
    <t>Jim Flemming Eco-Park</t>
  </si>
  <si>
    <t>Wetland rehydration and treatment.</t>
  </si>
  <si>
    <t>LA-06</t>
  </si>
  <si>
    <t>Mirror Lake Phase I</t>
  </si>
  <si>
    <t>Detention pond.</t>
  </si>
  <si>
    <t>LA-07</t>
  </si>
  <si>
    <t>Aquifer Benefit and Storage for Orange River Basin (Southwest Lehigh Weirs)</t>
  </si>
  <si>
    <t>Increase canal control elevations and local groundwater levels by constructing 25 new weirs.</t>
  </si>
  <si>
    <t>LA-08</t>
  </si>
  <si>
    <t>S-AW-2 Weir Elevation Improvements</t>
  </si>
  <si>
    <t>Replacement of weir structures at increase control elevations to provide additional attenuation.</t>
  </si>
  <si>
    <t>LA-MSID</t>
  </si>
  <si>
    <t>LA-09</t>
  </si>
  <si>
    <t>Mirror Lake Phase 2</t>
  </si>
  <si>
    <t>LA-10</t>
  </si>
  <si>
    <t>West Marsh Preserve</t>
  </si>
  <si>
    <t>LA-11</t>
  </si>
  <si>
    <t>S-H-2 Weir Replacement</t>
  </si>
  <si>
    <t>Replace failed fabriform weir.</t>
  </si>
  <si>
    <t>LA-12</t>
  </si>
  <si>
    <t>Hendry Canal Widening</t>
  </si>
  <si>
    <t>Widen three miles of Hendry Ext. Canal. Create additional stormwater storage within the canal system.</t>
  </si>
  <si>
    <t>LC-01</t>
  </si>
  <si>
    <t>Yellow Fever Creek Preserve</t>
  </si>
  <si>
    <t>Land purchase and conversion to conservation land use.</t>
  </si>
  <si>
    <t>Land Acquisition</t>
  </si>
  <si>
    <t>LC-02</t>
  </si>
  <si>
    <t>Billy's Creek Preserve</t>
  </si>
  <si>
    <t>LC-03</t>
  </si>
  <si>
    <t>Six Mile Cypress Preserve</t>
  </si>
  <si>
    <t>LC-04</t>
  </si>
  <si>
    <t>Bob Jane's Preserve</t>
  </si>
  <si>
    <t>LC-05</t>
  </si>
  <si>
    <t>Buckingham Trails Preserve</t>
  </si>
  <si>
    <t>LC-06</t>
  </si>
  <si>
    <t>LC-07</t>
  </si>
  <si>
    <t>Deep Lagoon Preserve</t>
  </si>
  <si>
    <t>LC-08</t>
  </si>
  <si>
    <t>Hickory Swamp Preserve</t>
  </si>
  <si>
    <t>LC-09</t>
  </si>
  <si>
    <t>Orange River Preserve</t>
  </si>
  <si>
    <t>LC-10</t>
  </si>
  <si>
    <t>Prairie Pines Preserve</t>
  </si>
  <si>
    <t>LC-11</t>
  </si>
  <si>
    <t>Telegraph Creek Preserve</t>
  </si>
  <si>
    <t>LC-12</t>
  </si>
  <si>
    <t>LC-13</t>
  </si>
  <si>
    <t>LC-15</t>
  </si>
  <si>
    <t>FYN;  landscape, irrigation, and fertilizer ordinances; pamphlets, PSAs, website, illicit discharge program; WETPLAN.</t>
  </si>
  <si>
    <t>LC-16</t>
  </si>
  <si>
    <t>Materials from roadway and gutter sweeping.</t>
  </si>
  <si>
    <t>LC-17</t>
  </si>
  <si>
    <t>Conveyance improvements to increase residence time, rehydrate offsite wetlands on adjacent properties, and accommodate offsite flows.</t>
  </si>
  <si>
    <t>LC-18</t>
  </si>
  <si>
    <t>Whiskey Creek Weir Reconstruction</t>
  </si>
  <si>
    <t>Retention lake weir repairs to restore originally intended design and operation.</t>
  </si>
  <si>
    <t>LC-19</t>
  </si>
  <si>
    <t>Hydrologic restoration.</t>
  </si>
  <si>
    <t>LC-20</t>
  </si>
  <si>
    <t>Powell Creek Filter Marsh</t>
  </si>
  <si>
    <t>Created wetland areas, boardwalks, and trails and a stabilized crossing of Powell Creek.</t>
  </si>
  <si>
    <t>LC-21</t>
  </si>
  <si>
    <t>Nalle Grade Stormwater Park</t>
  </si>
  <si>
    <t>Dry retention and wet detention ponds.</t>
  </si>
  <si>
    <t>LC-22</t>
  </si>
  <si>
    <t>Hydrologic restoration and enhancement, water conservation, wildlife habitat enhancement, and flood protection for surrounding area.</t>
  </si>
  <si>
    <t>LC-23</t>
  </si>
  <si>
    <t>Popash Creek Restoration</t>
  </si>
  <si>
    <t>Hydrologic restoration to more natural flow regime by increasing water storage on property and improving both onsite and off-site flows.</t>
  </si>
  <si>
    <t>LC-24</t>
  </si>
  <si>
    <t>Billy Creek Filter Marsh Park.</t>
  </si>
  <si>
    <t>LC-25</t>
  </si>
  <si>
    <t>Caloosahatchee Creeks Preserve–West Restoration</t>
  </si>
  <si>
    <t>LC-26</t>
  </si>
  <si>
    <t>Yellow Fever Creek – Gator Slough Transfer Facility</t>
  </si>
  <si>
    <t>Return historical flow from Gator Slough Canal system to Yellow Fever Creek.</t>
  </si>
  <si>
    <t>LC-27</t>
  </si>
  <si>
    <t>Prairie Pines Preserve Restoration</t>
  </si>
  <si>
    <t>Restoration of historical flows and enhancement and restoration of wetlands.</t>
  </si>
  <si>
    <t>LC-28</t>
  </si>
  <si>
    <t>BMAP Plan Development – Basin Study</t>
  </si>
  <si>
    <t>Basin study to identify pollutant sources and identify further actions to reach reduction goals.</t>
  </si>
  <si>
    <t>Study</t>
  </si>
  <si>
    <t>LC-29</t>
  </si>
  <si>
    <t>Caloosahatchee River-North Fort Myers Nutrient and Bacteria Source Identification Study</t>
  </si>
  <si>
    <t>Watershed study to investigate interactions between onsite sewage treatment and disposal systems (OSTDS), groundwater, and surface water in Caloosahatchee Estuary.</t>
  </si>
  <si>
    <t>LC-30</t>
  </si>
  <si>
    <t>Waterway Estates Wastewater Treatment Facility (WWTF) Closure</t>
  </si>
  <si>
    <t>Closure of facility with direct discharge to Caloosahatchee.</t>
  </si>
  <si>
    <t>LC-31</t>
  </si>
  <si>
    <t>Six Mile Cypress Preserve North Hydrologic Restoration</t>
  </si>
  <si>
    <t>Wetland creation, addition of control structures, berms, berm breaches to connect natural and created wetlands, and restoration of historical hydrologic conditions to reduce discharge into Caloosahatchee River.</t>
  </si>
  <si>
    <t>LC-32</t>
  </si>
  <si>
    <t>Bob Jane's Preserve Environmental Restoration</t>
  </si>
  <si>
    <t>Hydrologic improvements in portion of preserve via berms, beaches, and ditch blocks.</t>
  </si>
  <si>
    <t>LC-33</t>
  </si>
  <si>
    <t>Ditch blocks and native plantings in conveyances.</t>
  </si>
  <si>
    <t>LC-34</t>
  </si>
  <si>
    <t>West Harnes Marsh</t>
  </si>
  <si>
    <t>Creation and enhancement of wetland marsh ecosystem, including hydraulic connection for water quality improvement and stormwater attenuation.</t>
  </si>
  <si>
    <t>LC-35</t>
  </si>
  <si>
    <t>C-43 Water Quality Treatment and Testing Facility Project (*study/land acquisition)</t>
  </si>
  <si>
    <t>Project to demonstrate and implement cost-effective, wetland-based strategies for reduction of dissolved organic nitrogen (DON).</t>
  </si>
  <si>
    <t>LC-36</t>
  </si>
  <si>
    <t>Fichter's Creek Restoration Project</t>
  </si>
  <si>
    <t>Restoration of hydroperiod and water quality in Fichter's Creek.</t>
  </si>
  <si>
    <t>LC-37</t>
  </si>
  <si>
    <t>Spanish Creek at Daniel's Preserve Restoration</t>
  </si>
  <si>
    <t>Restoration of wetland hydroperiod and sheet flow attenuation.</t>
  </si>
  <si>
    <t>LC-38</t>
  </si>
  <si>
    <t>Deep Lagoon Pollutant Load Reduction Phase 2-Watershed Analysis Report</t>
  </si>
  <si>
    <t>LC-39</t>
  </si>
  <si>
    <t>North Fort Myers Florida Power and Light (FPL) Feasibility Study</t>
  </si>
  <si>
    <t>Study to identify areas of high nutrient loads and potential BMPs to improve water quality and reduce flooding.</t>
  </si>
  <si>
    <t>LC-40</t>
  </si>
  <si>
    <t>Sunniland/Nine Mile Run Drainage Improvements</t>
  </si>
  <si>
    <t>Replacement of failing water control structures (WCS) and reconnection of flow-ways to Hickory Swamp and Buckingham Trails Preserve.</t>
  </si>
  <si>
    <t>LC-41</t>
  </si>
  <si>
    <t>Caloosahatchee Tributary Canal Rehabilitation: L-3</t>
  </si>
  <si>
    <t>Reshaping canal banks, littoral planting, and possible addition of control structure(s).</t>
  </si>
  <si>
    <t>LC-42</t>
  </si>
  <si>
    <t>Bob Janes Preserve Restoration Feasibility Study</t>
  </si>
  <si>
    <t>Study to identify areas of high nutrient loads and potential BMPs to improve water quality, and restore  historic hydrologic conditions.</t>
  </si>
  <si>
    <t>LC-43</t>
  </si>
  <si>
    <t>GS-10</t>
  </si>
  <si>
    <t>LC-44</t>
  </si>
  <si>
    <t>Powell Creek / Old Bridge Park Restoration</t>
  </si>
  <si>
    <t>Filter marsh creation and BMPs.</t>
  </si>
  <si>
    <t>LC-45</t>
  </si>
  <si>
    <t>Deep Lagoon Preserve Water Quality Improvement Project</t>
  </si>
  <si>
    <t>Retention ponds, channel/ditch modifications, ditch blocks and pumped solutions.</t>
  </si>
  <si>
    <t>LC-46</t>
  </si>
  <si>
    <t>Olga Shores Preserve Hydrological Restoration</t>
  </si>
  <si>
    <t>Filter marsh creation. Best Management Practices (BMPs)</t>
  </si>
  <si>
    <t>Lucaya CDD</t>
  </si>
  <si>
    <t>LU-01</t>
  </si>
  <si>
    <t>Education</t>
  </si>
  <si>
    <t>LU-02</t>
  </si>
  <si>
    <t>Education/ Pet Waste</t>
  </si>
  <si>
    <t>11</t>
  </si>
  <si>
    <t>Citrus Groves/Other Groves</t>
  </si>
  <si>
    <t>15</t>
  </si>
  <si>
    <t>Wetland</t>
  </si>
  <si>
    <t>16</t>
  </si>
  <si>
    <t>Water</t>
  </si>
  <si>
    <t>14</t>
  </si>
  <si>
    <t>Upland Forest</t>
  </si>
  <si>
    <t>13</t>
  </si>
  <si>
    <t>Rangeland/Unimproved Pasture/Shrub</t>
  </si>
  <si>
    <t>2</t>
  </si>
  <si>
    <t>Developed Open Space/Disturbed</t>
  </si>
  <si>
    <t>6</t>
  </si>
  <si>
    <t>Industrial/Extractive</t>
  </si>
  <si>
    <t>Shape_Area</t>
  </si>
  <si>
    <t>Shape_Leng</t>
  </si>
  <si>
    <t>TN_Load_Un</t>
  </si>
  <si>
    <t>TP_Load_Un</t>
  </si>
  <si>
    <t>LU_Code</t>
  </si>
  <si>
    <t>Subbasin</t>
  </si>
  <si>
    <t>TPLoadAtt</t>
  </si>
  <si>
    <t>TNLoadAtt</t>
  </si>
  <si>
    <t>TPAttenFac</t>
  </si>
  <si>
    <t>TNAttenFac</t>
  </si>
  <si>
    <t>LU_Desc</t>
  </si>
  <si>
    <t>TP_UAL_Ave</t>
  </si>
  <si>
    <t>TN_UAL_Ave</t>
  </si>
  <si>
    <t>GIS_Area</t>
  </si>
  <si>
    <t>Total</t>
  </si>
  <si>
    <t>Summary by Jurisdication</t>
  </si>
  <si>
    <t>Education/Fertilizer</t>
  </si>
  <si>
    <t>Deep Lagoon Hydraulic Restoration</t>
  </si>
  <si>
    <t>Caloosahatchee Creeks</t>
  </si>
  <si>
    <t>NFM Powell Ck Reconnection/Lost Lane</t>
  </si>
  <si>
    <t>Caloosahatchee Cks Preserve</t>
  </si>
  <si>
    <t>Brookhill Utility Drainage Improvement</t>
  </si>
  <si>
    <t>Manuels Branch Control Structures</t>
  </si>
  <si>
    <t>Manuels Branch Siltation Structures</t>
  </si>
  <si>
    <t>Harn's Marsh Phases I &amp; II</t>
  </si>
  <si>
    <t>Weir #1 Elevation/Basin 15</t>
  </si>
  <si>
    <t>Weir #6 Elevation/Basin 12</t>
  </si>
  <si>
    <t>Unit 23-SE 8th Street Drainage</t>
  </si>
  <si>
    <t>SW-5 Swale/Inlet Replacement</t>
  </si>
  <si>
    <t>SW-4 Swale/Inlet Replacement</t>
  </si>
  <si>
    <t>SW-3 Swale/Inlet Replacement</t>
  </si>
  <si>
    <t>SW-2 Swale/Inlet Replacement</t>
  </si>
  <si>
    <t>SW-1 Swale/Inlet Replacement</t>
  </si>
  <si>
    <t>SE-1 Swale/Inlet Replacement</t>
  </si>
  <si>
    <t>Status</t>
  </si>
  <si>
    <t>Type</t>
  </si>
  <si>
    <t>TP Credit %</t>
  </si>
  <si>
    <t>TN Credit (%)</t>
  </si>
  <si>
    <t>Area Affected (ac)</t>
  </si>
  <si>
    <t>Project Cost</t>
  </si>
  <si>
    <t>End Date</t>
  </si>
  <si>
    <t>Project Description</t>
  </si>
  <si>
    <t>Project Name</t>
  </si>
  <si>
    <t>Project No</t>
  </si>
  <si>
    <t>Entity</t>
  </si>
  <si>
    <t>Summary of Credits for Management Program and Activities</t>
  </si>
  <si>
    <t>Caloosahatchee Estuary BMAP</t>
  </si>
  <si>
    <t>7</t>
  </si>
  <si>
    <t>FDOT Right-of-Way</t>
  </si>
  <si>
    <t>5</t>
  </si>
  <si>
    <t>Commercial/Instituional/Transportation</t>
  </si>
  <si>
    <t>4</t>
  </si>
  <si>
    <t>High Density Residential</t>
  </si>
  <si>
    <t>3</t>
  </si>
  <si>
    <t>Medium Density Residential</t>
  </si>
  <si>
    <t>1</t>
  </si>
  <si>
    <t>Low Density Residential</t>
  </si>
  <si>
    <t>10</t>
  </si>
  <si>
    <t>Nurseries/Ornamentals/Vineyards</t>
  </si>
  <si>
    <t>12</t>
  </si>
  <si>
    <t>Improved Pasture</t>
  </si>
  <si>
    <t>9</t>
  </si>
  <si>
    <t>Row and Field Crops</t>
  </si>
  <si>
    <t>FileName</t>
  </si>
  <si>
    <t>Attenuated TN Load (lb/yr)</t>
  </si>
  <si>
    <t>Attenuated TP Load (lb/yr)</t>
  </si>
  <si>
    <t>Unattenuated TN Load (lb/yr)</t>
  </si>
  <si>
    <t>Unattenuated TP Load (lb/yr)</t>
  </si>
  <si>
    <t>Unattenuated TN Credit (lb/yr)</t>
  </si>
  <si>
    <t>Unattenuated TP Credit (lb/yr)</t>
  </si>
  <si>
    <t>Attenuated TN Credit (lb/yr)</t>
  </si>
  <si>
    <t>Attenuated TP Credit (lb/yr)</t>
  </si>
  <si>
    <t>FYN; landscape, irrigation, pet waste, and fertilizer ordinances; pamphlets, PSAs, website, and Illicit Discharge Program.</t>
  </si>
  <si>
    <t>FYN; fertilizer, landscape, irrigation, and pet waste ordinances; pamphlets, PSAs, website, illicit discharge program.</t>
  </si>
  <si>
    <t>County Club Neighborhood Exfiltration Trenches</t>
  </si>
  <si>
    <t>Wet retention pond.</t>
  </si>
  <si>
    <t>Difference</t>
  </si>
  <si>
    <t>LC_1_and_LC_13</t>
  </si>
  <si>
    <t>LC_2_or_LC_24</t>
  </si>
  <si>
    <t>LC3_LC31_SixMileCypress</t>
  </si>
  <si>
    <t>LC_4_and_LC_32</t>
  </si>
  <si>
    <t>LC_5</t>
  </si>
  <si>
    <t>SUM_GIS_Area</t>
  </si>
  <si>
    <t>SUM_TNLoadAtt</t>
  </si>
  <si>
    <t>SUM_TPLoadAtt</t>
  </si>
  <si>
    <t>SUM_TP_Load_Un</t>
  </si>
  <si>
    <t>SUM_TN_Load_Un</t>
  </si>
  <si>
    <t>LC_10</t>
  </si>
  <si>
    <t>LC_11_and_LC_33</t>
  </si>
  <si>
    <t>LC_12_and_LC_34</t>
  </si>
  <si>
    <t>LC_17</t>
  </si>
  <si>
    <t>LC_18</t>
  </si>
  <si>
    <t>LC_20</t>
  </si>
  <si>
    <t>LC_21</t>
  </si>
  <si>
    <t>LC_23</t>
  </si>
  <si>
    <t>LC_26</t>
  </si>
  <si>
    <t>LC_27</t>
  </si>
  <si>
    <t>LC_6__LC_19__and_LC_25</t>
  </si>
  <si>
    <t>LC_7_LC_22_LC_45</t>
  </si>
  <si>
    <t>LC_8</t>
  </si>
  <si>
    <t>LC_9</t>
  </si>
  <si>
    <t>CC_03</t>
  </si>
  <si>
    <t>CC_04</t>
  </si>
  <si>
    <t>CC_05</t>
  </si>
  <si>
    <t>CC_06</t>
  </si>
  <si>
    <t>CC_07</t>
  </si>
  <si>
    <t>CC_12</t>
  </si>
  <si>
    <t>CC_13</t>
  </si>
  <si>
    <t>CERP_C43</t>
  </si>
  <si>
    <t>C_43_RESERVOIR</t>
  </si>
  <si>
    <t>LC43_GS10prj</t>
  </si>
  <si>
    <t>DWM_NicodemusSlough</t>
  </si>
  <si>
    <t>DWM_BarronWCD</t>
  </si>
  <si>
    <t>DWM_BOMA</t>
  </si>
  <si>
    <t>HicpocheeFEB</t>
  </si>
  <si>
    <t>LA06_LA08MirrorLakes</t>
  </si>
  <si>
    <t>LA07_OrangeRiverB</t>
  </si>
  <si>
    <t>LA08_SAw2</t>
  </si>
  <si>
    <t>LA05_SSF1</t>
  </si>
  <si>
    <t>LA11_SH2</t>
  </si>
  <si>
    <t>LA12_CarlosWaterway</t>
  </si>
  <si>
    <t>LC_40SunnilandNineMile</t>
  </si>
  <si>
    <t>LA03_WierElevation</t>
  </si>
  <si>
    <t>LA02_CanalDeten</t>
  </si>
  <si>
    <t>CC10_CC11_TA</t>
  </si>
  <si>
    <t>LC_36FichtersCreek</t>
  </si>
  <si>
    <t>LC_41_L_3_Watershed</t>
  </si>
  <si>
    <t>TN Load Reductions (lbs/yr)</t>
  </si>
  <si>
    <t>TP Load Reductions (lbs/yr)</t>
  </si>
  <si>
    <t>FM04_Manuels_Branch_SiltStr</t>
  </si>
  <si>
    <t>FM05_Manuels_Branch_ConStr</t>
  </si>
  <si>
    <t>FM07_Brookhill_Utility_DrainImp</t>
  </si>
  <si>
    <t>FM09_FordStreetPreserve</t>
  </si>
  <si>
    <t>FM10_RiverFrontDevPhase1</t>
  </si>
  <si>
    <t>FM11_CarrellCanalWQCon</t>
  </si>
  <si>
    <t>FM12_AquashoresNeighborhood</t>
  </si>
  <si>
    <t>FM13_RidgewoodParkNbImp</t>
  </si>
  <si>
    <t>FM14_BillyHighStreetDrainImp</t>
  </si>
  <si>
    <t>Edgewood_Neighborhood_Imp</t>
  </si>
  <si>
    <t>Required Reductions</t>
  </si>
  <si>
    <t>% of Reductions</t>
  </si>
  <si>
    <t>PORT-01</t>
  </si>
  <si>
    <t>Included in LC-15</t>
  </si>
  <si>
    <t>Portico CDD</t>
  </si>
  <si>
    <t>Verandah East CDD</t>
  </si>
  <si>
    <t>Verandah West CDD</t>
  </si>
  <si>
    <t>VE-01</t>
  </si>
  <si>
    <t>VW-01</t>
  </si>
  <si>
    <t>PORT-02</t>
  </si>
  <si>
    <t>PORT-03</t>
  </si>
  <si>
    <t>PORT-04</t>
  </si>
  <si>
    <t>Land Preservation</t>
  </si>
  <si>
    <t>Stormwater Aeration System</t>
  </si>
  <si>
    <t>Conservation Lands</t>
  </si>
  <si>
    <t>Conversion of agricultural lands to natural conservation lands</t>
  </si>
  <si>
    <t>Aeration systems on surface water management ponds A1, A2, A3, A4, A5, A9, A10, B1, and B2.</t>
  </si>
  <si>
    <t>CS-A1 is a Modified Type H Inlet, CS-A2 is a Modified Type E Inlet, CS-B1 is a Modified Type C Inlet, CS-1B is a Modified Type H Inlet.</t>
  </si>
  <si>
    <t>Control Structures</t>
  </si>
  <si>
    <t>FM01CountryClubNBexTrench</t>
  </si>
  <si>
    <t>MidtownRedevelopment</t>
  </si>
  <si>
    <t>measured reductions</t>
  </si>
  <si>
    <t>report efficiencies</t>
  </si>
  <si>
    <t>BMP Implementation and Verification - Tidal Caloosahatchee</t>
  </si>
  <si>
    <t>BMP Implementation and Verification - West Caloosahatchee</t>
  </si>
  <si>
    <t>BMP Implementation and Verification - East Caloosahatchee</t>
  </si>
  <si>
    <t>Cost-share BMPs - Tidal Caloosahatchee</t>
  </si>
  <si>
    <t>Cost-share BMPs - West Caloosahatchee</t>
  </si>
  <si>
    <t>Cost-share BMPs - East Caloosahatchee</t>
  </si>
  <si>
    <t>CL-01</t>
  </si>
  <si>
    <t>CL-02</t>
  </si>
  <si>
    <t>CL-03</t>
  </si>
  <si>
    <t>TN_Septic</t>
  </si>
  <si>
    <t>TP_Septic</t>
  </si>
  <si>
    <t>Subwatershed</t>
  </si>
  <si>
    <t>Tidal Caloosahatchee; West Caloosahatchee</t>
  </si>
  <si>
    <t>West Caloosahatchee; East Caloosahatchee</t>
  </si>
  <si>
    <t>City of Moore Haven</t>
  </si>
  <si>
    <t>MH-01</t>
  </si>
  <si>
    <t>FDOT-31</t>
  </si>
  <si>
    <t>Six Mile Cypress Preserve North Hydrologic Restoration project</t>
  </si>
  <si>
    <t>Hydrologic restoration project.</t>
  </si>
  <si>
    <t>RAINGAGE</t>
  </si>
  <si>
    <t>FROM_S79</t>
  </si>
  <si>
    <t>SubbasinLU</t>
  </si>
  <si>
    <t>NEXRAD</t>
  </si>
  <si>
    <t>Page Field</t>
  </si>
  <si>
    <t>Downstream</t>
  </si>
  <si>
    <t>Sub Basin 137 LU 6</t>
  </si>
  <si>
    <t>Sub Basin 138 LU 6</t>
  </si>
  <si>
    <t>Barron WCD</t>
  </si>
  <si>
    <t>BD-01</t>
  </si>
  <si>
    <t>Public Education and Outreach</t>
  </si>
  <si>
    <t>Updates on BMAP and requirements during annual landowner meetings.</t>
  </si>
  <si>
    <t>BD-02</t>
  </si>
  <si>
    <t>FDACS BMP Assistance</t>
  </si>
  <si>
    <t>Provide assistance to FDACS, as needed, to encourage landowners to enroll in BMPs.</t>
  </si>
  <si>
    <t>BD-03</t>
  </si>
  <si>
    <t>Nutrient Controls</t>
  </si>
  <si>
    <t>No application of fertilizer in district's rights-of-way</t>
  </si>
  <si>
    <t>BD-04</t>
  </si>
  <si>
    <t>Canal/Ditch Bank Berms</t>
  </si>
  <si>
    <t>Minimize sediment transport by constructing berms on top of canal/ditch banks and promoting vegetation cover.</t>
  </si>
  <si>
    <t>Shoreline Stabilization</t>
  </si>
  <si>
    <t>BD-05</t>
  </si>
  <si>
    <t>Annual maintenance of water control structures.</t>
  </si>
  <si>
    <t>Coordinating Agency</t>
  </si>
  <si>
    <t>CA-02</t>
  </si>
  <si>
    <t>Lake Hicpochee Storage and Shallow Hydrologic Enhancement, Phase 1</t>
  </si>
  <si>
    <t>Provide shallow water storage, rehydrate a portion of lake bed to promote habitat restoration storage, and increase capacity for ancillary water quality benefit. Project will deliver excess stormwater runoff from C-19 canal to north end of lake as needed.</t>
  </si>
  <si>
    <t>CA-03</t>
  </si>
  <si>
    <t>Lake Hicpochee Storage and Shallow Hydrologic Enhancement Expansion</t>
  </si>
  <si>
    <t>Building on Phase I efforts, project will expand regional storage in the Caloosahatchee River Watershed and reduce flows lost to tide on over 2,600 acres of District lands.</t>
  </si>
  <si>
    <t>Clewiston Drainage District</t>
  </si>
  <si>
    <t>CD-01</t>
  </si>
  <si>
    <t>CD-02</t>
  </si>
  <si>
    <t>CD-03</t>
  </si>
  <si>
    <t>CD-04</t>
  </si>
  <si>
    <t>CD-05</t>
  </si>
  <si>
    <t>Aquatic Vegetation Control</t>
  </si>
  <si>
    <t>Mechanical removal of vegetation.</t>
  </si>
  <si>
    <t>Aquatic Vegetation Harvesting</t>
  </si>
  <si>
    <t>Collins Slough WCD</t>
  </si>
  <si>
    <t>CS-01</t>
  </si>
  <si>
    <t>CS-02</t>
  </si>
  <si>
    <t>CS-03</t>
  </si>
  <si>
    <t>CS-04</t>
  </si>
  <si>
    <t>Canal Cleaning Program</t>
  </si>
  <si>
    <t>Review and field evaluation of sediment accumulation and scheduling of removal, when necessary.</t>
  </si>
  <si>
    <t>Muck Removal/Restoration Dredging</t>
  </si>
  <si>
    <t>CS-05</t>
  </si>
  <si>
    <t>Disston Island Conservancy District</t>
  </si>
  <si>
    <t>DI-01</t>
  </si>
  <si>
    <t>DI-02</t>
  </si>
  <si>
    <t>DI-03</t>
  </si>
  <si>
    <t>DI-04</t>
  </si>
  <si>
    <t>Slow Velocity in the Main Canal</t>
  </si>
  <si>
    <t>Minimize sediment transport by slowing velocity in main canal near main discharge structure.</t>
  </si>
  <si>
    <t>DI-05</t>
  </si>
  <si>
    <t>Flaghole Drainage District</t>
  </si>
  <si>
    <t>FH-01</t>
  </si>
  <si>
    <t>FH-02</t>
  </si>
  <si>
    <t>FH-03</t>
  </si>
  <si>
    <t>FH-04</t>
  </si>
  <si>
    <t>Minimize sediment transport by slowing the velocity in main canal near main discharge structure.</t>
  </si>
  <si>
    <t>FH-05</t>
  </si>
  <si>
    <t>Hendry-Hilliard WCD</t>
  </si>
  <si>
    <t>HH-01</t>
  </si>
  <si>
    <t>HH-02</t>
  </si>
  <si>
    <t>HH-03</t>
  </si>
  <si>
    <t>HH-04</t>
  </si>
  <si>
    <t>HH-05</t>
  </si>
  <si>
    <t>Sugarland Drainage District</t>
  </si>
  <si>
    <t>SD-01</t>
  </si>
  <si>
    <t>SD-02</t>
  </si>
  <si>
    <t>SD-03</t>
  </si>
  <si>
    <t>SD-04</t>
  </si>
  <si>
    <t>SD-05</t>
  </si>
  <si>
    <t>CA-01</t>
  </si>
  <si>
    <t>CA-04</t>
  </si>
  <si>
    <t>CA-05</t>
  </si>
  <si>
    <t>CA-06</t>
  </si>
  <si>
    <t>CA-07</t>
  </si>
  <si>
    <t>C-43 West Basin Storage Reservoir</t>
  </si>
  <si>
    <t>Storage of 170,000 acre-feet of local stormwater runoff and releases from Lake Okeechobee. It will reduce volume of lake discharges in wet season and provide freshwater flow to the estuary in dry season to aid in essential flows for more stable salinities.</t>
  </si>
  <si>
    <t>BOMA Flow Equalization Basin (FEB)</t>
  </si>
  <si>
    <t>Expand regional storage in the Caloosahatchee River Watershed and reduce flows to the estuary on approximately 1,800 acres of SFWMD lands.</t>
  </si>
  <si>
    <t>C-43 Water Quality Treatment and Testing Facility, Phase II - Test Cells</t>
  </si>
  <si>
    <t>Evaluate the effectiveness of wetland treatment systems in reducing nitrogen at a test-scale.</t>
  </si>
  <si>
    <t>Caloosahatchee Reservoir Water Quality Feasibility Study</t>
  </si>
  <si>
    <t>Study will evaluate opportunities to improve the water quality leaving the C-43 West Basin Storage Reservoir that is currently under construction.</t>
  </si>
  <si>
    <t>Mudge Ranch</t>
  </si>
  <si>
    <t>304-acre project area, which has an estimated water storage benefit of 396 ac-ft/yr.</t>
  </si>
  <si>
    <t>Dispersed Water Management (DWM)</t>
  </si>
  <si>
    <t>Cow Slough WCD</t>
  </si>
  <si>
    <t>CSW-01</t>
  </si>
  <si>
    <t>CSW-02</t>
  </si>
  <si>
    <t>CSW-03</t>
  </si>
  <si>
    <t>CSW-04</t>
  </si>
  <si>
    <t>CSW-05</t>
  </si>
  <si>
    <t>CW-01</t>
  </si>
  <si>
    <t>CW-02</t>
  </si>
  <si>
    <t>CW-03</t>
  </si>
  <si>
    <t>County Line Drainage District</t>
  </si>
  <si>
    <t>CL-04</t>
  </si>
  <si>
    <t>CL-05</t>
  </si>
  <si>
    <t>Devil's Garden WCD</t>
  </si>
  <si>
    <t>DG-01</t>
  </si>
  <si>
    <t>DG-02</t>
  </si>
  <si>
    <t>DG-03</t>
  </si>
  <si>
    <t>DG-04</t>
  </si>
  <si>
    <t>DG-05</t>
  </si>
  <si>
    <t>Gerber Groves WCD</t>
  </si>
  <si>
    <t>GG-01</t>
  </si>
  <si>
    <t>GG-02</t>
  </si>
  <si>
    <t>GG-03</t>
  </si>
  <si>
    <t>GG-04</t>
  </si>
  <si>
    <t>GG-05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</si>
</sst>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
    <numFmt numFmtId="165" formatCode="#,##0.0"/>
    <numFmt numFmtId="166" formatCode="0.0%"/>
  </numFmts>
  <fonts count="9" x14ac:knownFonts="1">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sz val="10"/>
      <name val="Times New Roman"/>
      <family val="1"/>
    </font>
    <font>
      <sz val="10"/>
      <color rgb="FFFF0000"/>
      <name val="Times New Roman"/>
      <family val="1"/>
    </font>
    <font>
      <b/>
      <sz val="10"/>
      <name val="Arial"/>
      <family val="2"/>
    </font>
    <font>
      <sz val="10"/>
      <name val="Arial"/>
      <family val="2"/>
    </font>
    <font>
      <b/>
      <i/>
      <sz val="10"/>
      <color theme="1"/>
      <name val="Times New Roman"/>
      <family val="1"/>
    </font>
  </fonts>
  <fills count="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indexed="22"/>
      </patternFill>
    </fill>
  </fills>
  <borders count="4">
    <border>
      <left/>
      <right/>
      <top/>
      <bottom/>
      <diagonal/>
    </border>
    <border>
      <left style="thin">
        <color auto="1"/>
      </left>
      <right style="thin">
        <color auto="1"/>
      </right>
      <top style="thin">
        <color auto="1"/>
      </top>
      <bottom style="thin">
        <color auto="1"/>
      </bottom>
      <diagonal/>
    </border>
    <border>
      <left/>
      <right/>
      <top/>
      <bottom style="double">
        <color indexed="64"/>
      </bottom>
      <diagonal/>
    </border>
    <border>
      <left/>
      <right/>
      <top/>
      <bottom style="medium">
        <color indexed="64"/>
      </bottom>
      <diagonal/>
    </border>
  </borders>
  <cellStyleXfs count="3">
    <xf numFmtId="0" fontId="0" fillId="0" borderId="0"/>
    <xf numFmtId="0" fontId="1" fillId="0" borderId="0"/>
    <xf numFmtId="0" fontId="1" fillId="0" borderId="0"/>
  </cellStyleXfs>
  <cellXfs count="71">
    <xf numFmtId="0" fontId="0" fillId="0" borderId="0" xfId="0"/>
    <xf numFmtId="164" fontId="0" fillId="0" borderId="0" xfId="0" applyNumberFormat="1"/>
    <xf numFmtId="1" fontId="0" fillId="0" borderId="0" xfId="0" applyNumberFormat="1"/>
    <xf numFmtId="0" fontId="6" fillId="4" borderId="0" xfId="0" applyFont="1" applyFill="1" applyBorder="1" applyAlignment="1" applyProtection="1">
      <alignment horizontal="center"/>
    </xf>
    <xf numFmtId="0" fontId="7" fillId="0" borderId="0" xfId="0" applyFont="1" applyFill="1" applyBorder="1" applyAlignment="1" applyProtection="1"/>
    <xf numFmtId="0" fontId="2" fillId="0" borderId="0" xfId="0" applyFont="1"/>
    <xf numFmtId="0" fontId="2" fillId="0" borderId="0" xfId="0" applyFont="1" applyAlignment="1">
      <alignment horizontal="center"/>
    </xf>
    <xf numFmtId="0" fontId="3" fillId="0" borderId="0" xfId="0" applyFont="1" applyAlignment="1">
      <alignment wrapText="1"/>
    </xf>
    <xf numFmtId="0" fontId="5" fillId="0" borderId="0" xfId="0" applyFont="1" applyAlignment="1">
      <alignment wrapText="1"/>
    </xf>
    <xf numFmtId="165" fontId="3" fillId="0" borderId="0" xfId="0" applyNumberFormat="1" applyFont="1" applyFill="1"/>
    <xf numFmtId="165" fontId="2" fillId="0" borderId="0" xfId="0" applyNumberFormat="1" applyFont="1" applyAlignment="1">
      <alignment wrapText="1"/>
    </xf>
    <xf numFmtId="0" fontId="3" fillId="0" borderId="0" xfId="0" applyFont="1"/>
    <xf numFmtId="0" fontId="3" fillId="0" borderId="0" xfId="0" applyFont="1" applyAlignment="1">
      <alignment horizontal="center"/>
    </xf>
    <xf numFmtId="165" fontId="3" fillId="0" borderId="0" xfId="0" applyNumberFormat="1" applyFont="1" applyAlignment="1">
      <alignment wrapText="1"/>
    </xf>
    <xf numFmtId="0" fontId="2" fillId="3" borderId="3" xfId="0" applyFont="1" applyFill="1" applyBorder="1" applyAlignment="1">
      <alignment horizontal="center" wrapText="1"/>
    </xf>
    <xf numFmtId="0" fontId="4" fillId="0" borderId="0" xfId="0" applyFont="1" applyFill="1"/>
    <xf numFmtId="0" fontId="4" fillId="0" borderId="0" xfId="0" applyFont="1" applyFill="1" applyAlignment="1">
      <alignment horizontal="center"/>
    </xf>
    <xf numFmtId="0" fontId="4" fillId="0" borderId="0" xfId="0" applyFont="1" applyFill="1" applyBorder="1"/>
    <xf numFmtId="0" fontId="4" fillId="0" borderId="0" xfId="0" applyFont="1" applyBorder="1"/>
    <xf numFmtId="165" fontId="2" fillId="3" borderId="3" xfId="0" applyNumberFormat="1" applyFont="1" applyFill="1" applyBorder="1" applyAlignment="1">
      <alignment horizontal="center" wrapText="1"/>
    </xf>
    <xf numFmtId="165" fontId="2" fillId="0" borderId="0" xfId="0" applyNumberFormat="1" applyFont="1"/>
    <xf numFmtId="165" fontId="3" fillId="0" borderId="0" xfId="0" applyNumberFormat="1" applyFont="1"/>
    <xf numFmtId="0" fontId="3" fillId="0" borderId="0" xfId="0" applyFont="1" applyAlignment="1">
      <alignment horizontal="center" wrapText="1"/>
    </xf>
    <xf numFmtId="3" fontId="4" fillId="0" borderId="0" xfId="0" applyNumberFormat="1" applyFont="1" applyFill="1"/>
    <xf numFmtId="0" fontId="4" fillId="0" borderId="0" xfId="0" applyFont="1"/>
    <xf numFmtId="0" fontId="3" fillId="0" borderId="2" xfId="0" applyFont="1" applyBorder="1" applyAlignment="1">
      <alignment horizontal="center"/>
    </xf>
    <xf numFmtId="0" fontId="3" fillId="0" borderId="2" xfId="0" applyFont="1" applyBorder="1" applyAlignment="1">
      <alignment horizontal="center" wrapText="1"/>
    </xf>
    <xf numFmtId="3" fontId="3" fillId="0" borderId="2" xfId="0" applyNumberFormat="1" applyFont="1" applyBorder="1" applyAlignment="1">
      <alignment wrapText="1"/>
    </xf>
    <xf numFmtId="0" fontId="2" fillId="0" borderId="1" xfId="0" applyFont="1" applyFill="1" applyBorder="1" applyAlignment="1">
      <alignment horizontal="center" wrapText="1"/>
    </xf>
    <xf numFmtId="165" fontId="3" fillId="0" borderId="1" xfId="0" applyNumberFormat="1" applyFont="1" applyBorder="1"/>
    <xf numFmtId="0" fontId="8" fillId="0" borderId="1" xfId="0" applyFont="1" applyBorder="1"/>
    <xf numFmtId="165" fontId="3" fillId="0" borderId="2" xfId="0" applyNumberFormat="1" applyFont="1" applyBorder="1"/>
    <xf numFmtId="0" fontId="4" fillId="2" borderId="0" xfId="0" applyFont="1" applyFill="1"/>
    <xf numFmtId="0" fontId="4" fillId="2" borderId="0" xfId="0" applyFont="1" applyFill="1" applyBorder="1"/>
    <xf numFmtId="165" fontId="3" fillId="0" borderId="0" xfId="0" applyNumberFormat="1" applyFont="1" applyFill="1" applyAlignment="1"/>
    <xf numFmtId="166" fontId="3" fillId="0" borderId="0" xfId="0" applyNumberFormat="1" applyFont="1" applyFill="1"/>
    <xf numFmtId="166" fontId="2" fillId="3" borderId="3" xfId="0" applyNumberFormat="1" applyFont="1" applyFill="1" applyBorder="1" applyAlignment="1">
      <alignment horizontal="center" wrapText="1"/>
    </xf>
    <xf numFmtId="166" fontId="3" fillId="0" borderId="2" xfId="0" applyNumberFormat="1" applyFont="1" applyBorder="1" applyAlignment="1">
      <alignment horizontal="center"/>
    </xf>
    <xf numFmtId="165" fontId="2" fillId="0" borderId="1" xfId="0" applyNumberFormat="1" applyFont="1" applyFill="1" applyBorder="1" applyAlignment="1">
      <alignment horizontal="center" vertical="center" wrapText="1"/>
    </xf>
    <xf numFmtId="165" fontId="2" fillId="0" borderId="0" xfId="0" applyNumberFormat="1" applyFont="1" applyFill="1" applyBorder="1" applyAlignment="1">
      <alignment horizontal="center" vertical="center"/>
    </xf>
    <xf numFmtId="166" fontId="2" fillId="0" borderId="0" xfId="0" applyNumberFormat="1" applyFont="1" applyFill="1" applyBorder="1" applyAlignment="1">
      <alignment horizontal="center" vertical="center"/>
    </xf>
    <xf numFmtId="166" fontId="3" fillId="0" borderId="0" xfId="0" applyNumberFormat="1" applyFont="1"/>
    <xf numFmtId="3" fontId="3" fillId="0" borderId="1" xfId="0" applyNumberFormat="1" applyFont="1" applyFill="1" applyBorder="1"/>
    <xf numFmtId="3" fontId="3" fillId="0" borderId="0" xfId="0" applyNumberFormat="1" applyFont="1" applyFill="1" applyBorder="1"/>
    <xf numFmtId="165" fontId="3" fillId="0" borderId="0" xfId="0" applyNumberFormat="1" applyFont="1" applyFill="1" applyBorder="1"/>
    <xf numFmtId="166" fontId="3" fillId="0" borderId="0" xfId="0" applyNumberFormat="1" applyFont="1" applyFill="1" applyBorder="1"/>
    <xf numFmtId="3" fontId="8" fillId="0" borderId="1" xfId="0" applyNumberFormat="1" applyFont="1" applyFill="1" applyBorder="1"/>
    <xf numFmtId="0" fontId="4" fillId="0" borderId="0" xfId="0" applyFont="1" applyAlignment="1">
      <alignment horizontal="center" wrapText="1"/>
    </xf>
    <xf numFmtId="0" fontId="4" fillId="0" borderId="0" xfId="0" applyFont="1" applyFill="1" applyAlignment="1">
      <alignment horizontal="center" wrapText="1"/>
    </xf>
    <xf numFmtId="0" fontId="4" fillId="0" borderId="0" xfId="0" applyFont="1" applyBorder="1" applyAlignment="1">
      <alignment horizontal="center" wrapText="1"/>
    </xf>
    <xf numFmtId="0" fontId="4" fillId="0" borderId="0" xfId="0" applyFont="1" applyFill="1" applyBorder="1" applyAlignment="1">
      <alignment horizontal="center" wrapText="1"/>
    </xf>
    <xf numFmtId="0" fontId="4" fillId="0" borderId="2" xfId="0" applyFont="1" applyBorder="1" applyAlignment="1">
      <alignment horizontal="center" wrapText="1"/>
    </xf>
    <xf numFmtId="165" fontId="4" fillId="0" borderId="0" xfId="0" applyNumberFormat="1" applyFont="1" applyFill="1" applyAlignment="1">
      <alignment horizontal="center" wrapText="1"/>
    </xf>
    <xf numFmtId="165" fontId="4" fillId="0" borderId="0" xfId="0" applyNumberFormat="1" applyFont="1" applyAlignment="1">
      <alignment horizontal="center" wrapText="1"/>
    </xf>
    <xf numFmtId="3" fontId="4" fillId="0" borderId="0" xfId="0" applyNumberFormat="1" applyFont="1" applyFill="1" applyAlignment="1">
      <alignment horizontal="center" wrapText="1"/>
    </xf>
    <xf numFmtId="166" fontId="4" fillId="0" borderId="0" xfId="0" applyNumberFormat="1" applyFont="1" applyFill="1" applyAlignment="1">
      <alignment horizontal="center" wrapText="1"/>
    </xf>
    <xf numFmtId="165" fontId="4" fillId="0" borderId="0" xfId="0" applyNumberFormat="1" applyFont="1" applyFill="1" applyBorder="1" applyAlignment="1">
      <alignment horizontal="center" wrapText="1"/>
    </xf>
    <xf numFmtId="165" fontId="4" fillId="0" borderId="0" xfId="0" applyNumberFormat="1" applyFont="1" applyBorder="1" applyAlignment="1">
      <alignment horizontal="center" wrapText="1"/>
    </xf>
    <xf numFmtId="166" fontId="4" fillId="0" borderId="0" xfId="0" applyNumberFormat="1" applyFont="1" applyFill="1" applyBorder="1" applyAlignment="1">
      <alignment horizontal="center" wrapText="1"/>
    </xf>
    <xf numFmtId="3" fontId="4" fillId="0" borderId="0" xfId="0" applyNumberFormat="1" applyFont="1" applyFill="1" applyBorder="1" applyAlignment="1">
      <alignment horizontal="center" wrapText="1"/>
    </xf>
    <xf numFmtId="165" fontId="4" fillId="2" borderId="0" xfId="0" applyNumberFormat="1" applyFont="1" applyFill="1" applyBorder="1" applyAlignment="1">
      <alignment horizontal="center" wrapText="1"/>
    </xf>
    <xf numFmtId="0" fontId="4" fillId="0" borderId="0" xfId="0" applyNumberFormat="1" applyFont="1" applyFill="1" applyBorder="1" applyAlignment="1">
      <alignment horizontal="center" wrapText="1"/>
    </xf>
    <xf numFmtId="0" fontId="4" fillId="0" borderId="2" xfId="0" applyFont="1" applyFill="1" applyBorder="1" applyAlignment="1">
      <alignment horizontal="center" wrapText="1"/>
    </xf>
    <xf numFmtId="165" fontId="4" fillId="0" borderId="2" xfId="0" applyNumberFormat="1" applyFont="1" applyFill="1" applyBorder="1" applyAlignment="1">
      <alignment horizontal="center" wrapText="1"/>
    </xf>
    <xf numFmtId="3" fontId="4" fillId="0" borderId="2" xfId="0" applyNumberFormat="1" applyFont="1" applyFill="1" applyBorder="1" applyAlignment="1">
      <alignment horizontal="center" wrapText="1"/>
    </xf>
    <xf numFmtId="166" fontId="4" fillId="0" borderId="2" xfId="0" applyNumberFormat="1" applyFont="1" applyFill="1" applyBorder="1" applyAlignment="1">
      <alignment horizontal="center" wrapText="1"/>
    </xf>
    <xf numFmtId="165" fontId="4" fillId="0" borderId="2" xfId="0" applyNumberFormat="1" applyFont="1" applyBorder="1" applyAlignment="1">
      <alignment horizontal="center" wrapText="1"/>
    </xf>
    <xf numFmtId="0" fontId="3" fillId="0" borderId="1" xfId="0" applyFont="1" applyFill="1" applyBorder="1" applyAlignment="1">
      <alignment horizontal="left" wrapText="1"/>
    </xf>
    <xf numFmtId="165" fontId="3" fillId="0" borderId="1" xfId="0" applyNumberFormat="1" applyFont="1" applyFill="1" applyBorder="1" applyAlignment="1">
      <alignment horizontal="right" vertical="center" wrapText="1"/>
    </xf>
    <xf numFmtId="0" fontId="3" fillId="0" borderId="0" xfId="0" applyFont="1" applyFill="1"/>
    <xf numFmtId="0" fontId="3" fillId="0" borderId="0" xfId="0" applyFont="1" applyFill="1" applyAlignment="1">
      <alignment horizontal="center" wrapText="1"/>
    </xf>
  </cellXfs>
  <cellStyles count="3">
    <cellStyle name="Normal" xfId="0" builtinId="0"/>
    <cellStyle name="Normal 16" xfId="1" xr:uid="{201CA442-832F-473C-A5C6-8481CE36AED5}"/>
    <cellStyle name="Normal 2" xfId="2" xr:uid="{D7AFA907-CAB4-415A-9ACE-42F55B28F3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6"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persons/person.xml><?xml version="1.0" encoding="utf-8"?>
<personList xmlns="http://schemas.microsoft.com/office/spreadsheetml/2018/threadedcomments" xmlns:x="http://schemas.openxmlformats.org/spreadsheetml/2006/main">
  <person displayName="Tina Gordon" id="{6CA9C0AF-CEA4-43FA-ABF4-A0B5A69246CF}" userId="Tina Gordon" providerId="None"/>
  <person displayName="Cathleen Foerster" id="{23AB29B9-29E3-49DF-8A4C-EAA67834A4B8}" userId="Cathleen Foerster"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561C4-4A7E-4551-B71C-16690D88ACE0}">
  <sheetPr codeName="Sheet2"/>
  <dimension ref="A1:AM243"/>
  <sheetViews>
    <sheetView tabSelected="1" zoomScale="75" zoomScaleNormal="75" workbookViewId="0">
      <pane ySplit="4" topLeftCell="A50" activePane="bottomLeft" state="frozen"/>
      <selection pane="bottomLeft" activeCell="G78" sqref="G78"/>
    </sheetView>
  </sheetViews>
  <sheetFormatPr defaultRowHeight="13.2" x14ac:dyDescent="0.25"/>
  <cols>
    <col min="1" max="1" width="18.33203125" style="11" customWidth="1"/>
    <col min="2" max="2" width="12.44140625" style="12" bestFit="1" customWidth="1"/>
    <col min="3" max="3" width="29.88671875" style="7" customWidth="1"/>
    <col min="4" max="4" width="34.109375" style="7" bestFit="1" customWidth="1"/>
    <col min="5" max="5" width="21.6640625" style="13" bestFit="1" customWidth="1"/>
    <col min="6" max="6" width="21.6640625" style="13" customWidth="1"/>
    <col min="7" max="7" width="18.33203125" style="9" customWidth="1"/>
    <col min="8" max="11" width="17.5546875" style="9" customWidth="1"/>
    <col min="12" max="13" width="14.6640625" style="35" customWidth="1"/>
    <col min="14" max="15" width="14.6640625" style="9" customWidth="1"/>
    <col min="16" max="17" width="14.44140625" style="21" hidden="1" customWidth="1"/>
    <col min="18" max="18" width="11.5546875" style="21" bestFit="1" customWidth="1"/>
    <col min="19" max="19" width="10.44140625" style="11" bestFit="1" customWidth="1"/>
    <col min="20" max="20" width="14" style="11" bestFit="1" customWidth="1"/>
    <col min="21" max="21" width="12.44140625" style="11" bestFit="1" customWidth="1"/>
    <col min="22" max="22" width="1.33203125" style="69" customWidth="1"/>
    <col min="23" max="39" width="8.88671875" style="69"/>
    <col min="40" max="16384" width="8.88671875" style="11"/>
  </cols>
  <sheetData>
    <row r="1" spans="1:39" x14ac:dyDescent="0.25">
      <c r="A1" s="5" t="s">
        <v>419</v>
      </c>
      <c r="B1" s="6"/>
      <c r="D1" s="8"/>
      <c r="E1" s="34"/>
      <c r="F1" s="34"/>
      <c r="R1" s="9"/>
      <c r="S1" s="69"/>
    </row>
    <row r="2" spans="1:39" x14ac:dyDescent="0.25">
      <c r="A2" s="5" t="s">
        <v>418</v>
      </c>
      <c r="B2" s="6"/>
      <c r="E2" s="10"/>
      <c r="F2" s="10"/>
      <c r="P2" s="20"/>
      <c r="Q2" s="20"/>
      <c r="R2" s="20"/>
    </row>
    <row r="3" spans="1:39" ht="3.75" customHeight="1" x14ac:dyDescent="0.25"/>
    <row r="4" spans="1:39" s="22" customFormat="1" ht="44.25" customHeight="1" thickBot="1" x14ac:dyDescent="0.3">
      <c r="A4" s="14" t="s">
        <v>417</v>
      </c>
      <c r="B4" s="14" t="s">
        <v>416</v>
      </c>
      <c r="C4" s="14" t="s">
        <v>415</v>
      </c>
      <c r="D4" s="14" t="s">
        <v>414</v>
      </c>
      <c r="E4" s="14" t="s">
        <v>408</v>
      </c>
      <c r="F4" s="14" t="s">
        <v>546</v>
      </c>
      <c r="G4" s="14" t="s">
        <v>411</v>
      </c>
      <c r="H4" s="14" t="s">
        <v>437</v>
      </c>
      <c r="I4" s="14" t="s">
        <v>438</v>
      </c>
      <c r="J4" s="14" t="s">
        <v>439</v>
      </c>
      <c r="K4" s="14" t="s">
        <v>440</v>
      </c>
      <c r="L4" s="36" t="s">
        <v>410</v>
      </c>
      <c r="M4" s="36" t="s">
        <v>409</v>
      </c>
      <c r="N4" s="19" t="s">
        <v>443</v>
      </c>
      <c r="O4" s="19" t="s">
        <v>444</v>
      </c>
      <c r="P4" s="19" t="s">
        <v>441</v>
      </c>
      <c r="Q4" s="19" t="s">
        <v>442</v>
      </c>
      <c r="R4" s="14" t="s">
        <v>407</v>
      </c>
      <c r="S4" s="14" t="s">
        <v>0</v>
      </c>
      <c r="T4" s="14" t="s">
        <v>413</v>
      </c>
      <c r="U4" s="14" t="s">
        <v>412</v>
      </c>
      <c r="V4" s="70"/>
      <c r="W4" s="70"/>
      <c r="X4" s="70"/>
      <c r="Y4" s="70"/>
      <c r="Z4" s="70"/>
      <c r="AA4" s="70"/>
      <c r="AB4" s="70"/>
      <c r="AC4" s="70"/>
      <c r="AD4" s="70"/>
      <c r="AE4" s="70"/>
      <c r="AF4" s="70"/>
      <c r="AG4" s="70"/>
      <c r="AH4" s="70"/>
      <c r="AI4" s="70"/>
      <c r="AJ4" s="70"/>
      <c r="AK4" s="70"/>
      <c r="AL4" s="70"/>
      <c r="AM4" s="70"/>
    </row>
    <row r="5" spans="1:39" s="24" customFormat="1" ht="26.4" x14ac:dyDescent="0.25">
      <c r="A5" s="47" t="s">
        <v>562</v>
      </c>
      <c r="B5" s="48" t="s">
        <v>563</v>
      </c>
      <c r="C5" s="47" t="s">
        <v>564</v>
      </c>
      <c r="D5" s="47" t="s">
        <v>565</v>
      </c>
      <c r="E5" s="47" t="s">
        <v>4</v>
      </c>
      <c r="F5" s="47" t="s">
        <v>67</v>
      </c>
      <c r="G5" s="52" t="s">
        <v>7</v>
      </c>
      <c r="H5" s="52" t="s">
        <v>7</v>
      </c>
      <c r="I5" s="52" t="s">
        <v>7</v>
      </c>
      <c r="J5" s="52" t="s">
        <v>7</v>
      </c>
      <c r="K5" s="52" t="s">
        <v>7</v>
      </c>
      <c r="L5" s="52" t="s">
        <v>7</v>
      </c>
      <c r="M5" s="52" t="s">
        <v>7</v>
      </c>
      <c r="N5" s="52" t="s">
        <v>7</v>
      </c>
      <c r="O5" s="52" t="s">
        <v>7</v>
      </c>
      <c r="P5" s="53"/>
      <c r="Q5" s="53"/>
      <c r="R5" s="47" t="s">
        <v>110</v>
      </c>
      <c r="S5" s="47" t="s">
        <v>2</v>
      </c>
      <c r="T5" s="47" t="s">
        <v>2</v>
      </c>
      <c r="U5" s="47" t="s">
        <v>2</v>
      </c>
      <c r="V5" s="15"/>
      <c r="W5" s="15"/>
      <c r="X5" s="15"/>
      <c r="Y5" s="15"/>
      <c r="Z5" s="15"/>
      <c r="AA5" s="15"/>
      <c r="AB5" s="15"/>
      <c r="AC5" s="15"/>
      <c r="AD5" s="15"/>
      <c r="AE5" s="15"/>
      <c r="AF5" s="15"/>
      <c r="AG5" s="15"/>
      <c r="AH5" s="15"/>
      <c r="AI5" s="15"/>
      <c r="AJ5" s="15"/>
      <c r="AK5" s="15"/>
      <c r="AL5" s="15"/>
      <c r="AM5" s="15"/>
    </row>
    <row r="6" spans="1:39" s="24" customFormat="1" ht="39.6" x14ac:dyDescent="0.25">
      <c r="A6" s="47" t="s">
        <v>562</v>
      </c>
      <c r="B6" s="48" t="s">
        <v>566</v>
      </c>
      <c r="C6" s="47" t="s">
        <v>567</v>
      </c>
      <c r="D6" s="47" t="s">
        <v>568</v>
      </c>
      <c r="E6" s="47" t="s">
        <v>119</v>
      </c>
      <c r="F6" s="47" t="s">
        <v>67</v>
      </c>
      <c r="G6" s="52" t="s">
        <v>7</v>
      </c>
      <c r="H6" s="52" t="s">
        <v>7</v>
      </c>
      <c r="I6" s="52" t="s">
        <v>7</v>
      </c>
      <c r="J6" s="52" t="s">
        <v>7</v>
      </c>
      <c r="K6" s="52" t="s">
        <v>7</v>
      </c>
      <c r="L6" s="52" t="s">
        <v>7</v>
      </c>
      <c r="M6" s="52" t="s">
        <v>7</v>
      </c>
      <c r="N6" s="52" t="s">
        <v>7</v>
      </c>
      <c r="O6" s="52" t="s">
        <v>7</v>
      </c>
      <c r="P6" s="53"/>
      <c r="Q6" s="53"/>
      <c r="R6" s="47" t="s">
        <v>110</v>
      </c>
      <c r="S6" s="47" t="s">
        <v>2</v>
      </c>
      <c r="T6" s="47" t="s">
        <v>2</v>
      </c>
      <c r="U6" s="47" t="s">
        <v>2</v>
      </c>
      <c r="V6" s="15"/>
      <c r="W6" s="15"/>
      <c r="X6" s="15"/>
      <c r="Y6" s="15"/>
      <c r="Z6" s="15"/>
      <c r="AA6" s="15"/>
      <c r="AB6" s="15"/>
      <c r="AC6" s="15"/>
      <c r="AD6" s="15"/>
      <c r="AE6" s="15"/>
      <c r="AF6" s="15"/>
      <c r="AG6" s="15"/>
      <c r="AH6" s="15"/>
      <c r="AI6" s="15"/>
      <c r="AJ6" s="15"/>
      <c r="AK6" s="15"/>
      <c r="AL6" s="15"/>
      <c r="AM6" s="15"/>
    </row>
    <row r="7" spans="1:39" s="24" customFormat="1" ht="26.4" x14ac:dyDescent="0.25">
      <c r="A7" s="47" t="s">
        <v>562</v>
      </c>
      <c r="B7" s="48" t="s">
        <v>569</v>
      </c>
      <c r="C7" s="47" t="s">
        <v>570</v>
      </c>
      <c r="D7" s="47" t="s">
        <v>571</v>
      </c>
      <c r="E7" s="47" t="s">
        <v>138</v>
      </c>
      <c r="F7" s="47" t="s">
        <v>67</v>
      </c>
      <c r="G7" s="52" t="s">
        <v>7</v>
      </c>
      <c r="H7" s="52" t="s">
        <v>7</v>
      </c>
      <c r="I7" s="52" t="s">
        <v>7</v>
      </c>
      <c r="J7" s="52" t="s">
        <v>7</v>
      </c>
      <c r="K7" s="52" t="s">
        <v>7</v>
      </c>
      <c r="L7" s="52" t="s">
        <v>7</v>
      </c>
      <c r="M7" s="52" t="s">
        <v>7</v>
      </c>
      <c r="N7" s="52" t="s">
        <v>7</v>
      </c>
      <c r="O7" s="52" t="s">
        <v>7</v>
      </c>
      <c r="P7" s="53"/>
      <c r="Q7" s="53"/>
      <c r="R7" s="47" t="s">
        <v>6</v>
      </c>
      <c r="S7" s="47" t="s">
        <v>2</v>
      </c>
      <c r="T7" s="47" t="s">
        <v>2</v>
      </c>
      <c r="U7" s="47" t="s">
        <v>2</v>
      </c>
      <c r="V7" s="15"/>
      <c r="W7" s="15"/>
      <c r="X7" s="15"/>
      <c r="Y7" s="15"/>
      <c r="Z7" s="15"/>
      <c r="AA7" s="15"/>
      <c r="AB7" s="15"/>
      <c r="AC7" s="15"/>
      <c r="AD7" s="15"/>
      <c r="AE7" s="15"/>
      <c r="AF7" s="15"/>
      <c r="AG7" s="15"/>
      <c r="AH7" s="15"/>
      <c r="AI7" s="15"/>
      <c r="AJ7" s="15"/>
      <c r="AK7" s="15"/>
      <c r="AL7" s="15"/>
      <c r="AM7" s="15"/>
    </row>
    <row r="8" spans="1:39" s="24" customFormat="1" ht="39.6" x14ac:dyDescent="0.25">
      <c r="A8" s="47" t="s">
        <v>562</v>
      </c>
      <c r="B8" s="48" t="s">
        <v>572</v>
      </c>
      <c r="C8" s="47" t="s">
        <v>573</v>
      </c>
      <c r="D8" s="47" t="s">
        <v>574</v>
      </c>
      <c r="E8" s="47" t="s">
        <v>575</v>
      </c>
      <c r="F8" s="47" t="s">
        <v>67</v>
      </c>
      <c r="G8" s="52" t="s">
        <v>7</v>
      </c>
      <c r="H8" s="52" t="s">
        <v>7</v>
      </c>
      <c r="I8" s="52" t="s">
        <v>7</v>
      </c>
      <c r="J8" s="52" t="s">
        <v>7</v>
      </c>
      <c r="K8" s="52" t="s">
        <v>7</v>
      </c>
      <c r="L8" s="52" t="s">
        <v>7</v>
      </c>
      <c r="M8" s="52" t="s">
        <v>7</v>
      </c>
      <c r="N8" s="52" t="s">
        <v>7</v>
      </c>
      <c r="O8" s="52" t="s">
        <v>7</v>
      </c>
      <c r="P8" s="53"/>
      <c r="Q8" s="53"/>
      <c r="R8" s="47" t="s">
        <v>110</v>
      </c>
      <c r="S8" s="47" t="s">
        <v>2</v>
      </c>
      <c r="T8" s="47" t="s">
        <v>2</v>
      </c>
      <c r="U8" s="47" t="s">
        <v>2</v>
      </c>
      <c r="V8" s="15"/>
      <c r="W8" s="15"/>
      <c r="X8" s="15"/>
      <c r="Y8" s="15"/>
      <c r="Z8" s="15"/>
      <c r="AA8" s="15"/>
      <c r="AB8" s="15"/>
      <c r="AC8" s="15"/>
      <c r="AD8" s="15"/>
      <c r="AE8" s="15"/>
      <c r="AF8" s="15"/>
      <c r="AG8" s="15"/>
      <c r="AH8" s="15"/>
      <c r="AI8" s="15"/>
      <c r="AJ8" s="15"/>
      <c r="AK8" s="15"/>
      <c r="AL8" s="15"/>
      <c r="AM8" s="15"/>
    </row>
    <row r="9" spans="1:39" s="24" customFormat="1" ht="26.4" x14ac:dyDescent="0.25">
      <c r="A9" s="47" t="s">
        <v>562</v>
      </c>
      <c r="B9" s="48" t="s">
        <v>576</v>
      </c>
      <c r="C9" s="47" t="s">
        <v>530</v>
      </c>
      <c r="D9" s="47" t="s">
        <v>577</v>
      </c>
      <c r="E9" s="47" t="s">
        <v>31</v>
      </c>
      <c r="F9" s="47" t="s">
        <v>67</v>
      </c>
      <c r="G9" s="52" t="s">
        <v>7</v>
      </c>
      <c r="H9" s="52" t="s">
        <v>7</v>
      </c>
      <c r="I9" s="52" t="s">
        <v>7</v>
      </c>
      <c r="J9" s="52" t="s">
        <v>7</v>
      </c>
      <c r="K9" s="52" t="s">
        <v>7</v>
      </c>
      <c r="L9" s="52" t="s">
        <v>7</v>
      </c>
      <c r="M9" s="52" t="s">
        <v>7</v>
      </c>
      <c r="N9" s="52" t="s">
        <v>7</v>
      </c>
      <c r="O9" s="52" t="s">
        <v>7</v>
      </c>
      <c r="P9" s="53"/>
      <c r="Q9" s="53"/>
      <c r="R9" s="47" t="s">
        <v>110</v>
      </c>
      <c r="S9" s="47" t="s">
        <v>2</v>
      </c>
      <c r="T9" s="47" t="s">
        <v>2</v>
      </c>
      <c r="U9" s="47" t="s">
        <v>2</v>
      </c>
      <c r="V9" s="15"/>
      <c r="W9" s="15"/>
      <c r="X9" s="15"/>
      <c r="Y9" s="15"/>
      <c r="Z9" s="15"/>
      <c r="AA9" s="15"/>
      <c r="AB9" s="15"/>
      <c r="AC9" s="15"/>
      <c r="AD9" s="15"/>
      <c r="AE9" s="15"/>
      <c r="AF9" s="15"/>
      <c r="AG9" s="15"/>
      <c r="AH9" s="15"/>
      <c r="AI9" s="15"/>
      <c r="AJ9" s="15"/>
      <c r="AK9" s="15"/>
      <c r="AL9" s="15"/>
      <c r="AM9" s="15"/>
    </row>
    <row r="10" spans="1:39" s="24" customFormat="1" ht="92.4" x14ac:dyDescent="0.25">
      <c r="A10" s="47" t="s">
        <v>578</v>
      </c>
      <c r="B10" s="48" t="s">
        <v>630</v>
      </c>
      <c r="C10" s="47" t="s">
        <v>635</v>
      </c>
      <c r="D10" s="47" t="s">
        <v>636</v>
      </c>
      <c r="E10" s="47" t="s">
        <v>63</v>
      </c>
      <c r="F10" s="47" t="s">
        <v>121</v>
      </c>
      <c r="G10" s="52">
        <v>10700</v>
      </c>
      <c r="H10" s="52" t="s">
        <v>7</v>
      </c>
      <c r="I10" s="52" t="s">
        <v>7</v>
      </c>
      <c r="J10" s="52" t="s">
        <v>7</v>
      </c>
      <c r="K10" s="52" t="s">
        <v>7</v>
      </c>
      <c r="L10" s="52" t="s">
        <v>7</v>
      </c>
      <c r="M10" s="52" t="s">
        <v>7</v>
      </c>
      <c r="N10" s="52" t="s">
        <v>7</v>
      </c>
      <c r="O10" s="52" t="s">
        <v>7</v>
      </c>
      <c r="P10" s="53"/>
      <c r="Q10" s="53"/>
      <c r="R10" s="47" t="s">
        <v>58</v>
      </c>
      <c r="S10" s="47" t="s">
        <v>2</v>
      </c>
      <c r="T10" s="47">
        <v>2023</v>
      </c>
      <c r="U10" s="47" t="s">
        <v>2</v>
      </c>
      <c r="V10" s="15"/>
      <c r="W10" s="15"/>
      <c r="X10" s="15"/>
      <c r="Y10" s="15"/>
      <c r="Z10" s="15"/>
      <c r="AA10" s="15"/>
      <c r="AB10" s="15"/>
      <c r="AC10" s="15"/>
      <c r="AD10" s="15"/>
      <c r="AE10" s="15"/>
      <c r="AF10" s="15"/>
      <c r="AG10" s="15"/>
      <c r="AH10" s="15"/>
      <c r="AI10" s="15"/>
      <c r="AJ10" s="15"/>
      <c r="AK10" s="15"/>
      <c r="AL10" s="15"/>
      <c r="AM10" s="15"/>
    </row>
    <row r="11" spans="1:39" s="24" customFormat="1" ht="92.4" x14ac:dyDescent="0.25">
      <c r="A11" s="47" t="s">
        <v>578</v>
      </c>
      <c r="B11" s="48" t="s">
        <v>579</v>
      </c>
      <c r="C11" s="47" t="s">
        <v>580</v>
      </c>
      <c r="D11" s="47" t="s">
        <v>581</v>
      </c>
      <c r="E11" s="47" t="s">
        <v>63</v>
      </c>
      <c r="F11" s="47" t="s">
        <v>67</v>
      </c>
      <c r="G11" s="52">
        <v>670</v>
      </c>
      <c r="H11" s="52" t="s">
        <v>7</v>
      </c>
      <c r="I11" s="52" t="s">
        <v>7</v>
      </c>
      <c r="J11" s="52" t="s">
        <v>7</v>
      </c>
      <c r="K11" s="52" t="s">
        <v>7</v>
      </c>
      <c r="L11" s="52" t="s">
        <v>7</v>
      </c>
      <c r="M11" s="52" t="s">
        <v>7</v>
      </c>
      <c r="N11" s="52" t="s">
        <v>7</v>
      </c>
      <c r="O11" s="52" t="s">
        <v>7</v>
      </c>
      <c r="P11" s="53"/>
      <c r="Q11" s="53"/>
      <c r="R11" s="47" t="s">
        <v>6</v>
      </c>
      <c r="S11" s="47" t="s">
        <v>2</v>
      </c>
      <c r="T11" s="47">
        <v>2019</v>
      </c>
      <c r="U11" s="47" t="s">
        <v>2</v>
      </c>
      <c r="V11" s="15"/>
      <c r="W11" s="15"/>
      <c r="X11" s="15"/>
      <c r="Y11" s="15"/>
      <c r="Z11" s="15"/>
      <c r="AA11" s="15"/>
      <c r="AB11" s="15"/>
      <c r="AC11" s="15"/>
      <c r="AD11" s="15"/>
      <c r="AE11" s="15"/>
      <c r="AF11" s="15"/>
      <c r="AG11" s="15"/>
      <c r="AH11" s="15"/>
      <c r="AI11" s="15"/>
      <c r="AJ11" s="15"/>
      <c r="AK11" s="15"/>
      <c r="AL11" s="15"/>
      <c r="AM11" s="15"/>
    </row>
    <row r="12" spans="1:39" s="24" customFormat="1" ht="66" x14ac:dyDescent="0.25">
      <c r="A12" s="47" t="s">
        <v>578</v>
      </c>
      <c r="B12" s="48" t="s">
        <v>582</v>
      </c>
      <c r="C12" s="47" t="s">
        <v>583</v>
      </c>
      <c r="D12" s="47" t="s">
        <v>584</v>
      </c>
      <c r="E12" s="47" t="s">
        <v>63</v>
      </c>
      <c r="F12" s="47" t="s">
        <v>67</v>
      </c>
      <c r="G12" s="52">
        <v>2648</v>
      </c>
      <c r="H12" s="52" t="s">
        <v>7</v>
      </c>
      <c r="I12" s="52" t="s">
        <v>7</v>
      </c>
      <c r="J12" s="52" t="s">
        <v>7</v>
      </c>
      <c r="K12" s="52" t="s">
        <v>7</v>
      </c>
      <c r="L12" s="52" t="s">
        <v>7</v>
      </c>
      <c r="M12" s="52" t="s">
        <v>7</v>
      </c>
      <c r="N12" s="52" t="s">
        <v>7</v>
      </c>
      <c r="O12" s="52" t="s">
        <v>7</v>
      </c>
      <c r="P12" s="53"/>
      <c r="Q12" s="53"/>
      <c r="R12" s="47" t="s">
        <v>58</v>
      </c>
      <c r="S12" s="47" t="s">
        <v>2</v>
      </c>
      <c r="T12" s="47" t="s">
        <v>20</v>
      </c>
      <c r="U12" s="47" t="s">
        <v>2</v>
      </c>
      <c r="V12" s="15"/>
      <c r="W12" s="15"/>
      <c r="X12" s="15"/>
      <c r="Y12" s="15"/>
      <c r="Z12" s="15"/>
      <c r="AA12" s="15"/>
      <c r="AB12" s="15"/>
      <c r="AC12" s="15"/>
      <c r="AD12" s="15"/>
      <c r="AE12" s="15"/>
      <c r="AF12" s="15"/>
      <c r="AG12" s="15"/>
      <c r="AH12" s="15"/>
      <c r="AI12" s="15"/>
      <c r="AJ12" s="15"/>
      <c r="AK12" s="15"/>
      <c r="AL12" s="15"/>
      <c r="AM12" s="15"/>
    </row>
    <row r="13" spans="1:39" s="24" customFormat="1" ht="66" x14ac:dyDescent="0.25">
      <c r="A13" s="47" t="s">
        <v>578</v>
      </c>
      <c r="B13" s="48" t="s">
        <v>631</v>
      </c>
      <c r="C13" s="47" t="s">
        <v>637</v>
      </c>
      <c r="D13" s="47" t="s">
        <v>638</v>
      </c>
      <c r="E13" s="47" t="s">
        <v>63</v>
      </c>
      <c r="F13" s="47" t="s">
        <v>121</v>
      </c>
      <c r="G13" s="52">
        <v>1797</v>
      </c>
      <c r="H13" s="52" t="s">
        <v>7</v>
      </c>
      <c r="I13" s="52" t="s">
        <v>7</v>
      </c>
      <c r="J13" s="52" t="s">
        <v>7</v>
      </c>
      <c r="K13" s="52" t="s">
        <v>7</v>
      </c>
      <c r="L13" s="52" t="s">
        <v>7</v>
      </c>
      <c r="M13" s="52" t="s">
        <v>7</v>
      </c>
      <c r="N13" s="52" t="s">
        <v>7</v>
      </c>
      <c r="O13" s="52" t="s">
        <v>7</v>
      </c>
      <c r="P13" s="53"/>
      <c r="Q13" s="53"/>
      <c r="R13" s="47" t="s">
        <v>110</v>
      </c>
      <c r="S13" s="47" t="s">
        <v>2</v>
      </c>
      <c r="T13" s="47" t="s">
        <v>20</v>
      </c>
      <c r="U13" s="47" t="s">
        <v>2</v>
      </c>
      <c r="V13" s="15"/>
      <c r="W13" s="15"/>
      <c r="X13" s="15"/>
      <c r="Y13" s="15"/>
      <c r="Z13" s="15"/>
      <c r="AA13" s="15"/>
      <c r="AB13" s="15"/>
      <c r="AC13" s="15"/>
      <c r="AD13" s="15"/>
      <c r="AE13" s="15"/>
      <c r="AF13" s="15"/>
      <c r="AG13" s="15"/>
      <c r="AH13" s="15"/>
      <c r="AI13" s="15"/>
      <c r="AJ13" s="15"/>
      <c r="AK13" s="15"/>
      <c r="AL13" s="15"/>
      <c r="AM13" s="15"/>
    </row>
    <row r="14" spans="1:39" s="24" customFormat="1" ht="39.6" x14ac:dyDescent="0.25">
      <c r="A14" s="47" t="s">
        <v>578</v>
      </c>
      <c r="B14" s="48" t="s">
        <v>632</v>
      </c>
      <c r="C14" s="47" t="s">
        <v>639</v>
      </c>
      <c r="D14" s="47" t="s">
        <v>640</v>
      </c>
      <c r="E14" s="47" t="s">
        <v>302</v>
      </c>
      <c r="F14" s="47" t="s">
        <v>121</v>
      </c>
      <c r="G14" s="52" t="s">
        <v>20</v>
      </c>
      <c r="H14" s="52" t="s">
        <v>7</v>
      </c>
      <c r="I14" s="52" t="s">
        <v>7</v>
      </c>
      <c r="J14" s="52" t="s">
        <v>7</v>
      </c>
      <c r="K14" s="52" t="s">
        <v>7</v>
      </c>
      <c r="L14" s="52" t="s">
        <v>7</v>
      </c>
      <c r="M14" s="52" t="s">
        <v>7</v>
      </c>
      <c r="N14" s="52" t="s">
        <v>7</v>
      </c>
      <c r="O14" s="52" t="s">
        <v>7</v>
      </c>
      <c r="P14" s="53"/>
      <c r="Q14" s="53"/>
      <c r="R14" s="47" t="s">
        <v>110</v>
      </c>
      <c r="S14" s="47" t="s">
        <v>2</v>
      </c>
      <c r="T14" s="47" t="s">
        <v>20</v>
      </c>
      <c r="U14" s="47" t="s">
        <v>2</v>
      </c>
      <c r="V14" s="15"/>
      <c r="W14" s="15"/>
      <c r="X14" s="15"/>
      <c r="Y14" s="15"/>
      <c r="Z14" s="15"/>
      <c r="AA14" s="15"/>
      <c r="AB14" s="15"/>
      <c r="AC14" s="15"/>
      <c r="AD14" s="15"/>
      <c r="AE14" s="15"/>
      <c r="AF14" s="15"/>
      <c r="AG14" s="15"/>
      <c r="AH14" s="15"/>
      <c r="AI14" s="15"/>
      <c r="AJ14" s="15"/>
      <c r="AK14" s="15"/>
      <c r="AL14" s="15"/>
      <c r="AM14" s="15"/>
    </row>
    <row r="15" spans="1:39" s="24" customFormat="1" ht="52.8" x14ac:dyDescent="0.25">
      <c r="A15" s="47" t="s">
        <v>578</v>
      </c>
      <c r="B15" s="48" t="s">
        <v>633</v>
      </c>
      <c r="C15" s="47" t="s">
        <v>641</v>
      </c>
      <c r="D15" s="47" t="s">
        <v>642</v>
      </c>
      <c r="E15" s="47" t="s">
        <v>302</v>
      </c>
      <c r="F15" s="47" t="s">
        <v>121</v>
      </c>
      <c r="G15" s="52" t="s">
        <v>7</v>
      </c>
      <c r="H15" s="52" t="s">
        <v>7</v>
      </c>
      <c r="I15" s="52" t="s">
        <v>7</v>
      </c>
      <c r="J15" s="52" t="s">
        <v>7</v>
      </c>
      <c r="K15" s="52" t="s">
        <v>7</v>
      </c>
      <c r="L15" s="52" t="s">
        <v>7</v>
      </c>
      <c r="M15" s="52" t="s">
        <v>7</v>
      </c>
      <c r="N15" s="52" t="s">
        <v>7</v>
      </c>
      <c r="O15" s="52" t="s">
        <v>7</v>
      </c>
      <c r="P15" s="53"/>
      <c r="Q15" s="53"/>
      <c r="R15" s="47" t="s">
        <v>58</v>
      </c>
      <c r="S15" s="47" t="s">
        <v>2</v>
      </c>
      <c r="T15" s="47">
        <v>2020</v>
      </c>
      <c r="U15" s="47" t="s">
        <v>2</v>
      </c>
      <c r="V15" s="15"/>
      <c r="W15" s="15"/>
      <c r="X15" s="15"/>
      <c r="Y15" s="15"/>
      <c r="Z15" s="15"/>
      <c r="AA15" s="15"/>
      <c r="AB15" s="15"/>
      <c r="AC15" s="15"/>
      <c r="AD15" s="15"/>
      <c r="AE15" s="15"/>
      <c r="AF15" s="15"/>
      <c r="AG15" s="15"/>
      <c r="AH15" s="15"/>
      <c r="AI15" s="15"/>
      <c r="AJ15" s="15"/>
      <c r="AK15" s="15"/>
      <c r="AL15" s="15"/>
      <c r="AM15" s="15"/>
    </row>
    <row r="16" spans="1:39" s="24" customFormat="1" ht="39.6" x14ac:dyDescent="0.25">
      <c r="A16" s="47" t="s">
        <v>578</v>
      </c>
      <c r="B16" s="48" t="s">
        <v>634</v>
      </c>
      <c r="C16" s="47" t="s">
        <v>643</v>
      </c>
      <c r="D16" s="47" t="s">
        <v>644</v>
      </c>
      <c r="E16" s="47" t="s">
        <v>645</v>
      </c>
      <c r="F16" s="47" t="s">
        <v>121</v>
      </c>
      <c r="G16" s="52">
        <v>304</v>
      </c>
      <c r="H16" s="52" t="s">
        <v>7</v>
      </c>
      <c r="I16" s="52" t="s">
        <v>7</v>
      </c>
      <c r="J16" s="52" t="s">
        <v>7</v>
      </c>
      <c r="K16" s="52" t="s">
        <v>7</v>
      </c>
      <c r="L16" s="52" t="s">
        <v>7</v>
      </c>
      <c r="M16" s="52" t="s">
        <v>7</v>
      </c>
      <c r="N16" s="52" t="s">
        <v>7</v>
      </c>
      <c r="O16" s="52" t="s">
        <v>7</v>
      </c>
      <c r="P16" s="53"/>
      <c r="Q16" s="53"/>
      <c r="R16" s="47" t="s">
        <v>6</v>
      </c>
      <c r="S16" s="47" t="s">
        <v>2</v>
      </c>
      <c r="T16" s="47">
        <v>2014</v>
      </c>
      <c r="U16" s="47" t="s">
        <v>2</v>
      </c>
      <c r="V16" s="15"/>
      <c r="W16" s="15"/>
      <c r="X16" s="15"/>
      <c r="Y16" s="15"/>
      <c r="Z16" s="15"/>
      <c r="AA16" s="15"/>
      <c r="AB16" s="15"/>
      <c r="AC16" s="15"/>
      <c r="AD16" s="15"/>
      <c r="AE16" s="15"/>
      <c r="AF16" s="15"/>
      <c r="AG16" s="15"/>
      <c r="AH16" s="15"/>
      <c r="AI16" s="15"/>
      <c r="AJ16" s="15"/>
      <c r="AK16" s="15"/>
      <c r="AL16" s="15"/>
      <c r="AM16" s="15"/>
    </row>
    <row r="17" spans="1:39" s="24" customFormat="1" ht="39.6" x14ac:dyDescent="0.25">
      <c r="A17" s="47" t="s">
        <v>10</v>
      </c>
      <c r="B17" s="48" t="s">
        <v>11</v>
      </c>
      <c r="C17" s="47" t="s">
        <v>389</v>
      </c>
      <c r="D17" s="47" t="s">
        <v>445</v>
      </c>
      <c r="E17" s="47" t="s">
        <v>4</v>
      </c>
      <c r="F17" s="47" t="s">
        <v>8</v>
      </c>
      <c r="G17" s="52">
        <v>26404.029910125137</v>
      </c>
      <c r="H17" s="54">
        <v>154986.90481076759</v>
      </c>
      <c r="I17" s="54">
        <v>57471.601855545567</v>
      </c>
      <c r="J17" s="54">
        <v>170174.81634618359</v>
      </c>
      <c r="K17" s="54">
        <v>58731.30695444587</v>
      </c>
      <c r="L17" s="55">
        <v>0.06</v>
      </c>
      <c r="M17" s="55">
        <v>0.06</v>
      </c>
      <c r="N17" s="52">
        <f t="shared" ref="N17" si="0">H17*L17</f>
        <v>9299.2142886460551</v>
      </c>
      <c r="O17" s="52">
        <f t="shared" ref="O17" si="1">I17*M17</f>
        <v>3448.2961113327337</v>
      </c>
      <c r="P17" s="53">
        <f t="shared" ref="P17" si="2">L17*J17</f>
        <v>10210.488980771015</v>
      </c>
      <c r="Q17" s="53">
        <f t="shared" ref="Q17" si="3">M17*K17</f>
        <v>3523.878417266752</v>
      </c>
      <c r="R17" s="47" t="s">
        <v>6</v>
      </c>
      <c r="S17" s="47" t="s">
        <v>2</v>
      </c>
      <c r="T17" s="47" t="s">
        <v>7</v>
      </c>
      <c r="U17" s="47" t="s">
        <v>2</v>
      </c>
      <c r="V17" s="15"/>
      <c r="W17" s="15"/>
      <c r="X17" s="15"/>
      <c r="Y17" s="15"/>
      <c r="Z17" s="15"/>
      <c r="AA17" s="15"/>
      <c r="AB17" s="15"/>
      <c r="AC17" s="15"/>
      <c r="AD17" s="15"/>
      <c r="AE17" s="15"/>
      <c r="AF17" s="15"/>
      <c r="AG17" s="15"/>
      <c r="AH17" s="15"/>
      <c r="AI17" s="15"/>
      <c r="AJ17" s="15"/>
      <c r="AK17" s="15"/>
      <c r="AL17" s="15"/>
      <c r="AM17" s="15"/>
    </row>
    <row r="18" spans="1:39" s="24" customFormat="1" ht="26.4" x14ac:dyDescent="0.25">
      <c r="A18" s="47" t="s">
        <v>10</v>
      </c>
      <c r="B18" s="48" t="s">
        <v>12</v>
      </c>
      <c r="C18" s="47" t="s">
        <v>406</v>
      </c>
      <c r="D18" s="47" t="s">
        <v>13</v>
      </c>
      <c r="E18" s="47" t="s">
        <v>14</v>
      </c>
      <c r="F18" s="47" t="s">
        <v>8</v>
      </c>
      <c r="G18" s="52">
        <v>0</v>
      </c>
      <c r="H18" s="54">
        <v>0</v>
      </c>
      <c r="I18" s="54">
        <v>0</v>
      </c>
      <c r="J18" s="54">
        <v>0</v>
      </c>
      <c r="K18" s="54">
        <v>0</v>
      </c>
      <c r="L18" s="55">
        <v>0</v>
      </c>
      <c r="M18" s="55">
        <v>0</v>
      </c>
      <c r="N18" s="52">
        <f t="shared" ref="N18:N25" si="4">H18*L18</f>
        <v>0</v>
      </c>
      <c r="O18" s="52">
        <f t="shared" ref="O18:O25" si="5">I18*M18</f>
        <v>0</v>
      </c>
      <c r="P18" s="53">
        <f t="shared" ref="P18:P25" si="6">L18*J18</f>
        <v>0</v>
      </c>
      <c r="Q18" s="53">
        <f t="shared" ref="Q18:Q25" si="7">M18*K18</f>
        <v>0</v>
      </c>
      <c r="R18" s="47" t="s">
        <v>6</v>
      </c>
      <c r="S18" s="47" t="s">
        <v>2</v>
      </c>
      <c r="T18" s="47" t="s">
        <v>15</v>
      </c>
      <c r="U18" s="47" t="s">
        <v>2</v>
      </c>
      <c r="V18" s="15"/>
      <c r="W18" s="15"/>
      <c r="X18" s="15"/>
      <c r="Y18" s="15"/>
      <c r="Z18" s="15"/>
      <c r="AA18" s="15"/>
      <c r="AB18" s="15"/>
      <c r="AC18" s="15"/>
      <c r="AD18" s="15"/>
      <c r="AE18" s="15"/>
      <c r="AF18" s="15"/>
      <c r="AG18" s="15"/>
      <c r="AH18" s="15"/>
      <c r="AI18" s="15"/>
      <c r="AJ18" s="15"/>
      <c r="AK18" s="15"/>
      <c r="AL18" s="15"/>
      <c r="AM18" s="15"/>
    </row>
    <row r="19" spans="1:39" s="24" customFormat="1" ht="26.4" x14ac:dyDescent="0.25">
      <c r="A19" s="47" t="s">
        <v>10</v>
      </c>
      <c r="B19" s="48" t="s">
        <v>16</v>
      </c>
      <c r="C19" s="47" t="s">
        <v>405</v>
      </c>
      <c r="D19" s="47" t="s">
        <v>13</v>
      </c>
      <c r="E19" s="47" t="s">
        <v>14</v>
      </c>
      <c r="F19" s="47" t="s">
        <v>8</v>
      </c>
      <c r="G19" s="52">
        <f>'Loads from clipping'!B2</f>
        <v>847.90398350535997</v>
      </c>
      <c r="H19" s="52">
        <f>'Loads from clipping'!C2</f>
        <v>3679.2109178265005</v>
      </c>
      <c r="I19" s="52">
        <f>'Loads from clipping'!D2</f>
        <v>560.16715224655002</v>
      </c>
      <c r="J19" s="52">
        <f>'Loads from clipping'!E2</f>
        <v>4165.4766985581</v>
      </c>
      <c r="K19" s="52">
        <f>'Loads from clipping'!F2</f>
        <v>579.61572883569011</v>
      </c>
      <c r="L19" s="55">
        <v>0</v>
      </c>
      <c r="M19" s="55">
        <v>0</v>
      </c>
      <c r="N19" s="52">
        <f t="shared" si="4"/>
        <v>0</v>
      </c>
      <c r="O19" s="52">
        <f t="shared" si="5"/>
        <v>0</v>
      </c>
      <c r="P19" s="53">
        <f t="shared" si="6"/>
        <v>0</v>
      </c>
      <c r="Q19" s="53">
        <f t="shared" si="7"/>
        <v>0</v>
      </c>
      <c r="R19" s="47" t="s">
        <v>6</v>
      </c>
      <c r="S19" s="47" t="s">
        <v>2</v>
      </c>
      <c r="T19" s="47" t="s">
        <v>15</v>
      </c>
      <c r="U19" s="47" t="s">
        <v>2</v>
      </c>
      <c r="V19" s="15"/>
      <c r="W19" s="15"/>
      <c r="X19" s="15"/>
      <c r="Y19" s="15"/>
      <c r="Z19" s="15"/>
      <c r="AA19" s="15"/>
      <c r="AB19" s="15"/>
      <c r="AC19" s="15"/>
      <c r="AD19" s="15"/>
      <c r="AE19" s="15"/>
      <c r="AF19" s="15"/>
      <c r="AG19" s="15"/>
      <c r="AH19" s="15"/>
      <c r="AI19" s="15"/>
      <c r="AJ19" s="15"/>
      <c r="AK19" s="15"/>
      <c r="AL19" s="15"/>
      <c r="AM19" s="15"/>
    </row>
    <row r="20" spans="1:39" s="24" customFormat="1" ht="26.4" x14ac:dyDescent="0.25">
      <c r="A20" s="47" t="s">
        <v>10</v>
      </c>
      <c r="B20" s="48" t="s">
        <v>17</v>
      </c>
      <c r="C20" s="47" t="s">
        <v>404</v>
      </c>
      <c r="D20" s="47" t="s">
        <v>13</v>
      </c>
      <c r="E20" s="47" t="s">
        <v>14</v>
      </c>
      <c r="F20" s="47" t="s">
        <v>8</v>
      </c>
      <c r="G20" s="52">
        <f>'Loads from clipping'!B3</f>
        <v>847.47613424332712</v>
      </c>
      <c r="H20" s="52">
        <f>'Loads from clipping'!C3</f>
        <v>4448.4262692209913</v>
      </c>
      <c r="I20" s="52">
        <f>'Loads from clipping'!D3</f>
        <v>2601.3413268050422</v>
      </c>
      <c r="J20" s="52">
        <f>'Loads from clipping'!E3</f>
        <v>5036.3559968563077</v>
      </c>
      <c r="K20" s="52">
        <f>'Loads from clipping'!F3</f>
        <v>2691.6579150318903</v>
      </c>
      <c r="L20" s="55">
        <v>0</v>
      </c>
      <c r="M20" s="55">
        <v>0</v>
      </c>
      <c r="N20" s="52">
        <f t="shared" si="4"/>
        <v>0</v>
      </c>
      <c r="O20" s="52">
        <f t="shared" si="5"/>
        <v>0</v>
      </c>
      <c r="P20" s="53">
        <f t="shared" si="6"/>
        <v>0</v>
      </c>
      <c r="Q20" s="53">
        <f t="shared" si="7"/>
        <v>0</v>
      </c>
      <c r="R20" s="47" t="s">
        <v>6</v>
      </c>
      <c r="S20" s="47" t="s">
        <v>2</v>
      </c>
      <c r="T20" s="47" t="s">
        <v>15</v>
      </c>
      <c r="U20" s="47" t="s">
        <v>2</v>
      </c>
      <c r="V20" s="15"/>
      <c r="W20" s="15"/>
      <c r="X20" s="15"/>
      <c r="Y20" s="15"/>
      <c r="Z20" s="15"/>
      <c r="AA20" s="15"/>
      <c r="AB20" s="15"/>
      <c r="AC20" s="15"/>
      <c r="AD20" s="15"/>
      <c r="AE20" s="15"/>
      <c r="AF20" s="15"/>
      <c r="AG20" s="15"/>
      <c r="AH20" s="15"/>
      <c r="AI20" s="15"/>
      <c r="AJ20" s="15"/>
      <c r="AK20" s="15"/>
      <c r="AL20" s="15"/>
      <c r="AM20" s="15"/>
    </row>
    <row r="21" spans="1:39" s="24" customFormat="1" ht="26.4" x14ac:dyDescent="0.25">
      <c r="A21" s="47" t="s">
        <v>10</v>
      </c>
      <c r="B21" s="48" t="s">
        <v>18</v>
      </c>
      <c r="C21" s="47" t="s">
        <v>403</v>
      </c>
      <c r="D21" s="47" t="s">
        <v>13</v>
      </c>
      <c r="E21" s="47" t="s">
        <v>14</v>
      </c>
      <c r="F21" s="47" t="s">
        <v>8</v>
      </c>
      <c r="G21" s="52">
        <f>'Loads from clipping'!B4</f>
        <v>1175.50788076</v>
      </c>
      <c r="H21" s="52">
        <f>'Loads from clipping'!C4</f>
        <v>5319.4670066884</v>
      </c>
      <c r="I21" s="52">
        <f>'Loads from clipping'!D4</f>
        <v>1245.8161554918599</v>
      </c>
      <c r="J21" s="52">
        <f>'Loads from clipping'!E4</f>
        <v>6022.5185127928007</v>
      </c>
      <c r="K21" s="52">
        <f>'Loads from clipping'!F4</f>
        <v>1289.0699428992402</v>
      </c>
      <c r="L21" s="55">
        <v>0</v>
      </c>
      <c r="M21" s="55">
        <v>0</v>
      </c>
      <c r="N21" s="52">
        <f t="shared" si="4"/>
        <v>0</v>
      </c>
      <c r="O21" s="52">
        <f t="shared" si="5"/>
        <v>0</v>
      </c>
      <c r="P21" s="53">
        <f t="shared" si="6"/>
        <v>0</v>
      </c>
      <c r="Q21" s="53">
        <f t="shared" si="7"/>
        <v>0</v>
      </c>
      <c r="R21" s="47" t="s">
        <v>6</v>
      </c>
      <c r="S21" s="47" t="s">
        <v>2</v>
      </c>
      <c r="T21" s="47" t="s">
        <v>15</v>
      </c>
      <c r="U21" s="47" t="s">
        <v>2</v>
      </c>
      <c r="V21" s="15"/>
      <c r="W21" s="15"/>
      <c r="X21" s="15"/>
      <c r="Y21" s="15"/>
      <c r="Z21" s="15"/>
      <c r="AA21" s="15"/>
      <c r="AB21" s="15"/>
      <c r="AC21" s="15"/>
      <c r="AD21" s="15"/>
      <c r="AE21" s="15"/>
      <c r="AF21" s="15"/>
      <c r="AG21" s="15"/>
      <c r="AH21" s="15"/>
      <c r="AI21" s="15"/>
      <c r="AJ21" s="15"/>
      <c r="AK21" s="15"/>
      <c r="AL21" s="15"/>
      <c r="AM21" s="15"/>
    </row>
    <row r="22" spans="1:39" s="24" customFormat="1" ht="26.4" x14ac:dyDescent="0.25">
      <c r="A22" s="47" t="s">
        <v>10</v>
      </c>
      <c r="B22" s="48" t="s">
        <v>19</v>
      </c>
      <c r="C22" s="47" t="s">
        <v>402</v>
      </c>
      <c r="D22" s="47" t="s">
        <v>13</v>
      </c>
      <c r="E22" s="47" t="s">
        <v>14</v>
      </c>
      <c r="F22" s="47" t="s">
        <v>8</v>
      </c>
      <c r="G22" s="52">
        <f>'Loads from clipping'!B5</f>
        <v>1047.4546411123849</v>
      </c>
      <c r="H22" s="52">
        <f>'Loads from clipping'!C5</f>
        <v>4885.1863474900947</v>
      </c>
      <c r="I22" s="52">
        <f>'Loads from clipping'!D5</f>
        <v>1326.8572196937107</v>
      </c>
      <c r="J22" s="52">
        <f>'Loads from clipping'!E5</f>
        <v>5511.5097225854652</v>
      </c>
      <c r="K22" s="52">
        <f>'Loads from clipping'!F5</f>
        <v>1370.9469278838599</v>
      </c>
      <c r="L22" s="55">
        <v>0</v>
      </c>
      <c r="M22" s="55">
        <v>0</v>
      </c>
      <c r="N22" s="52">
        <f t="shared" si="4"/>
        <v>0</v>
      </c>
      <c r="O22" s="52">
        <f t="shared" si="5"/>
        <v>0</v>
      </c>
      <c r="P22" s="53">
        <f t="shared" si="6"/>
        <v>0</v>
      </c>
      <c r="Q22" s="53">
        <f t="shared" si="7"/>
        <v>0</v>
      </c>
      <c r="R22" s="47" t="s">
        <v>6</v>
      </c>
      <c r="S22" s="47" t="s">
        <v>2</v>
      </c>
      <c r="T22" s="47" t="s">
        <v>15</v>
      </c>
      <c r="U22" s="47" t="s">
        <v>2</v>
      </c>
      <c r="V22" s="15"/>
      <c r="W22" s="15"/>
      <c r="X22" s="15"/>
      <c r="Y22" s="15"/>
      <c r="Z22" s="15"/>
      <c r="AA22" s="15"/>
      <c r="AB22" s="15"/>
      <c r="AC22" s="15"/>
      <c r="AD22" s="15"/>
      <c r="AE22" s="15"/>
      <c r="AF22" s="15"/>
      <c r="AG22" s="15"/>
      <c r="AH22" s="15"/>
      <c r="AI22" s="15"/>
      <c r="AJ22" s="15"/>
      <c r="AK22" s="15"/>
      <c r="AL22" s="15"/>
      <c r="AM22" s="15"/>
    </row>
    <row r="23" spans="1:39" s="24" customFormat="1" ht="26.4" x14ac:dyDescent="0.25">
      <c r="A23" s="47" t="s">
        <v>10</v>
      </c>
      <c r="B23" s="48" t="s">
        <v>21</v>
      </c>
      <c r="C23" s="47" t="s">
        <v>401</v>
      </c>
      <c r="D23" s="47" t="s">
        <v>13</v>
      </c>
      <c r="E23" s="47" t="s">
        <v>14</v>
      </c>
      <c r="F23" s="47" t="s">
        <v>8</v>
      </c>
      <c r="G23" s="52">
        <f>'Loads from clipping'!B6</f>
        <v>999.15406432894497</v>
      </c>
      <c r="H23" s="52">
        <f>'Loads from clipping'!C6</f>
        <v>6372.2574197537497</v>
      </c>
      <c r="I23" s="52">
        <f>'Loads from clipping'!D6</f>
        <v>4512.4558119789999</v>
      </c>
      <c r="J23" s="52">
        <f>'Loads from clipping'!E6</f>
        <v>6896.512209520899</v>
      </c>
      <c r="K23" s="52">
        <f>'Loads from clipping'!F6</f>
        <v>4561.0628708738323</v>
      </c>
      <c r="L23" s="55">
        <v>0</v>
      </c>
      <c r="M23" s="55">
        <v>0</v>
      </c>
      <c r="N23" s="52">
        <f t="shared" si="4"/>
        <v>0</v>
      </c>
      <c r="O23" s="52">
        <f t="shared" si="5"/>
        <v>0</v>
      </c>
      <c r="P23" s="53">
        <f t="shared" si="6"/>
        <v>0</v>
      </c>
      <c r="Q23" s="53">
        <f t="shared" si="7"/>
        <v>0</v>
      </c>
      <c r="R23" s="47" t="s">
        <v>6</v>
      </c>
      <c r="S23" s="47" t="s">
        <v>2</v>
      </c>
      <c r="T23" s="47" t="s">
        <v>15</v>
      </c>
      <c r="U23" s="47" t="s">
        <v>2</v>
      </c>
      <c r="V23" s="15"/>
      <c r="W23" s="15"/>
      <c r="X23" s="15"/>
      <c r="Y23" s="15"/>
      <c r="Z23" s="15"/>
      <c r="AA23" s="15"/>
      <c r="AB23" s="15"/>
      <c r="AC23" s="15"/>
      <c r="AD23" s="15"/>
      <c r="AE23" s="15"/>
      <c r="AF23" s="15"/>
      <c r="AG23" s="15"/>
      <c r="AH23" s="15"/>
      <c r="AI23" s="15"/>
      <c r="AJ23" s="15"/>
      <c r="AK23" s="15"/>
      <c r="AL23" s="15"/>
      <c r="AM23" s="15"/>
    </row>
    <row r="24" spans="1:39" s="24" customFormat="1" ht="26.4" x14ac:dyDescent="0.25">
      <c r="A24" s="47" t="s">
        <v>10</v>
      </c>
      <c r="B24" s="48" t="s">
        <v>22</v>
      </c>
      <c r="C24" s="47" t="s">
        <v>23</v>
      </c>
      <c r="D24" s="47" t="s">
        <v>24</v>
      </c>
      <c r="E24" s="47" t="s">
        <v>25</v>
      </c>
      <c r="F24" s="47" t="s">
        <v>8</v>
      </c>
      <c r="G24" s="52">
        <v>0</v>
      </c>
      <c r="H24" s="54">
        <v>0</v>
      </c>
      <c r="I24" s="54">
        <v>0</v>
      </c>
      <c r="J24" s="54">
        <v>0</v>
      </c>
      <c r="K24" s="54">
        <v>0</v>
      </c>
      <c r="L24" s="55">
        <v>0</v>
      </c>
      <c r="M24" s="55">
        <v>0</v>
      </c>
      <c r="N24" s="52">
        <f t="shared" si="4"/>
        <v>0</v>
      </c>
      <c r="O24" s="52">
        <f t="shared" si="5"/>
        <v>0</v>
      </c>
      <c r="P24" s="53">
        <f t="shared" si="6"/>
        <v>0</v>
      </c>
      <c r="Q24" s="53">
        <f t="shared" si="7"/>
        <v>0</v>
      </c>
      <c r="R24" s="47" t="s">
        <v>6</v>
      </c>
      <c r="S24" s="47" t="s">
        <v>2</v>
      </c>
      <c r="T24" s="47" t="s">
        <v>15</v>
      </c>
      <c r="U24" s="47" t="s">
        <v>2</v>
      </c>
      <c r="V24" s="15"/>
      <c r="W24" s="15"/>
      <c r="X24" s="15"/>
      <c r="Y24" s="15"/>
      <c r="Z24" s="15"/>
      <c r="AA24" s="15"/>
      <c r="AB24" s="15"/>
      <c r="AC24" s="15"/>
      <c r="AD24" s="15"/>
      <c r="AE24" s="15"/>
      <c r="AF24" s="15"/>
      <c r="AG24" s="15"/>
      <c r="AH24" s="15"/>
      <c r="AI24" s="15"/>
      <c r="AJ24" s="15"/>
      <c r="AK24" s="15"/>
      <c r="AL24" s="15"/>
      <c r="AM24" s="15"/>
    </row>
    <row r="25" spans="1:39" s="24" customFormat="1" ht="26.4" x14ac:dyDescent="0.25">
      <c r="A25" s="47" t="s">
        <v>10</v>
      </c>
      <c r="B25" s="48" t="s">
        <v>26</v>
      </c>
      <c r="C25" s="47" t="s">
        <v>400</v>
      </c>
      <c r="D25" s="47" t="s">
        <v>27</v>
      </c>
      <c r="E25" s="47" t="s">
        <v>25</v>
      </c>
      <c r="F25" s="47" t="s">
        <v>8</v>
      </c>
      <c r="G25" s="52">
        <v>0</v>
      </c>
      <c r="H25" s="54">
        <v>0</v>
      </c>
      <c r="I25" s="54">
        <v>0</v>
      </c>
      <c r="J25" s="54">
        <v>0</v>
      </c>
      <c r="K25" s="54">
        <v>0</v>
      </c>
      <c r="L25" s="55">
        <v>0</v>
      </c>
      <c r="M25" s="55">
        <v>0</v>
      </c>
      <c r="N25" s="56">
        <f t="shared" si="4"/>
        <v>0</v>
      </c>
      <c r="O25" s="56">
        <f t="shared" si="5"/>
        <v>0</v>
      </c>
      <c r="P25" s="57">
        <f t="shared" si="6"/>
        <v>0</v>
      </c>
      <c r="Q25" s="57">
        <f t="shared" si="7"/>
        <v>0</v>
      </c>
      <c r="R25" s="47" t="s">
        <v>6</v>
      </c>
      <c r="S25" s="47" t="s">
        <v>2</v>
      </c>
      <c r="T25" s="47" t="s">
        <v>15</v>
      </c>
      <c r="U25" s="47" t="s">
        <v>2</v>
      </c>
      <c r="V25" s="15"/>
      <c r="W25" s="15"/>
      <c r="X25" s="15"/>
      <c r="Y25" s="15"/>
      <c r="Z25" s="15"/>
      <c r="AA25" s="15"/>
      <c r="AB25" s="15"/>
      <c r="AC25" s="15"/>
      <c r="AD25" s="15"/>
      <c r="AE25" s="15"/>
      <c r="AF25" s="15"/>
      <c r="AG25" s="15"/>
      <c r="AH25" s="15"/>
      <c r="AI25" s="15"/>
      <c r="AJ25" s="15"/>
      <c r="AK25" s="15"/>
      <c r="AL25" s="15"/>
      <c r="AM25" s="15"/>
    </row>
    <row r="26" spans="1:39" s="15" customFormat="1" ht="26.4" x14ac:dyDescent="0.25">
      <c r="A26" s="48" t="s">
        <v>10</v>
      </c>
      <c r="B26" s="48" t="s">
        <v>28</v>
      </c>
      <c r="C26" s="48" t="s">
        <v>29</v>
      </c>
      <c r="D26" s="48" t="s">
        <v>30</v>
      </c>
      <c r="E26" s="48" t="s">
        <v>31</v>
      </c>
      <c r="F26" s="48" t="s">
        <v>8</v>
      </c>
      <c r="G26" s="52">
        <f>'Loads from clipping'!B9</f>
        <v>2086.2887925751324</v>
      </c>
      <c r="H26" s="52">
        <f>'Loads from clipping'!C9</f>
        <v>10539.15550021014</v>
      </c>
      <c r="I26" s="52">
        <f>'Loads from clipping'!D9</f>
        <v>4495.0124713733167</v>
      </c>
      <c r="J26" s="52">
        <f>'Loads from clipping'!E9</f>
        <v>11806.066117262306</v>
      </c>
      <c r="K26" s="52">
        <f>'Loads from clipping'!F9</f>
        <v>4596.3301056755308</v>
      </c>
      <c r="L26" s="55">
        <v>0.41899999999999998</v>
      </c>
      <c r="M26" s="55">
        <v>0.75900000000000001</v>
      </c>
      <c r="N26" s="52">
        <f>H26*L26</f>
        <v>4415.9061545880486</v>
      </c>
      <c r="O26" s="52">
        <f>I26*M26</f>
        <v>3411.7144657723475</v>
      </c>
      <c r="P26" s="52">
        <f>J26*L26</f>
        <v>4946.741703132906</v>
      </c>
      <c r="Q26" s="52">
        <f>K26*M26</f>
        <v>3488.6145502077279</v>
      </c>
      <c r="R26" s="48" t="s">
        <v>6</v>
      </c>
      <c r="S26" s="48" t="s">
        <v>2</v>
      </c>
      <c r="T26" s="48" t="s">
        <v>15</v>
      </c>
      <c r="U26" s="48" t="s">
        <v>2</v>
      </c>
      <c r="X26" s="23"/>
    </row>
    <row r="27" spans="1:39" s="15" customFormat="1" ht="26.4" x14ac:dyDescent="0.25">
      <c r="A27" s="48" t="s">
        <v>10</v>
      </c>
      <c r="B27" s="48" t="s">
        <v>32</v>
      </c>
      <c r="C27" s="48" t="s">
        <v>33</v>
      </c>
      <c r="D27" s="48" t="s">
        <v>34</v>
      </c>
      <c r="E27" s="48" t="s">
        <v>35</v>
      </c>
      <c r="F27" s="48" t="s">
        <v>8</v>
      </c>
      <c r="G27" s="52">
        <f>'Loads from clipping'!B9</f>
        <v>2086.2887925751324</v>
      </c>
      <c r="H27" s="52">
        <f>'Loads from clipping'!C9-N26</f>
        <v>6123.2493456220909</v>
      </c>
      <c r="I27" s="52">
        <f>'Loads from clipping'!D9-O26</f>
        <v>1083.2980056009692</v>
      </c>
      <c r="J27" s="52">
        <f>'Loads from clipping'!E9-P26</f>
        <v>6859.3244141293999</v>
      </c>
      <c r="K27" s="52">
        <f>'Loads from clipping'!F9-Q26</f>
        <v>1107.7155554678029</v>
      </c>
      <c r="L27" s="55">
        <v>0.13</v>
      </c>
      <c r="M27" s="55">
        <v>0.13</v>
      </c>
      <c r="N27" s="52">
        <f>H27*L27</f>
        <v>796.02241493087183</v>
      </c>
      <c r="O27" s="52">
        <f>I27*M27</f>
        <v>140.82874072812601</v>
      </c>
      <c r="P27" s="52">
        <f>J27*L27</f>
        <v>891.71217383682199</v>
      </c>
      <c r="Q27" s="52">
        <f>K27*M27</f>
        <v>144.00302221081438</v>
      </c>
      <c r="R27" s="48" t="s">
        <v>6</v>
      </c>
      <c r="S27" s="48" t="s">
        <v>2</v>
      </c>
      <c r="T27" s="48" t="s">
        <v>15</v>
      </c>
      <c r="U27" s="48" t="s">
        <v>2</v>
      </c>
      <c r="W27" s="23"/>
    </row>
    <row r="28" spans="1:39" s="24" customFormat="1" ht="39.6" x14ac:dyDescent="0.25">
      <c r="A28" s="47" t="s">
        <v>10</v>
      </c>
      <c r="B28" s="48" t="s">
        <v>36</v>
      </c>
      <c r="C28" s="47" t="s">
        <v>399</v>
      </c>
      <c r="D28" s="47" t="s">
        <v>37</v>
      </c>
      <c r="E28" s="47" t="s">
        <v>31</v>
      </c>
      <c r="F28" s="47" t="s">
        <v>8</v>
      </c>
      <c r="G28" s="52" t="s">
        <v>7</v>
      </c>
      <c r="H28" s="54" t="s">
        <v>7</v>
      </c>
      <c r="I28" s="54" t="s">
        <v>7</v>
      </c>
      <c r="J28" s="54" t="s">
        <v>7</v>
      </c>
      <c r="K28" s="54" t="s">
        <v>7</v>
      </c>
      <c r="L28" s="55" t="s">
        <v>7</v>
      </c>
      <c r="M28" s="55" t="s">
        <v>7</v>
      </c>
      <c r="N28" s="52" t="s">
        <v>7</v>
      </c>
      <c r="O28" s="52" t="s">
        <v>7</v>
      </c>
      <c r="P28" s="52" t="s">
        <v>7</v>
      </c>
      <c r="Q28" s="52" t="s">
        <v>7</v>
      </c>
      <c r="R28" s="47" t="s">
        <v>6</v>
      </c>
      <c r="S28" s="47" t="s">
        <v>2</v>
      </c>
      <c r="T28" s="47" t="s">
        <v>15</v>
      </c>
      <c r="U28" s="47" t="s">
        <v>2</v>
      </c>
      <c r="V28" s="15"/>
      <c r="W28" s="15"/>
      <c r="X28" s="15"/>
      <c r="Y28" s="15"/>
      <c r="Z28" s="15"/>
      <c r="AA28" s="15"/>
      <c r="AB28" s="15"/>
      <c r="AC28" s="15"/>
      <c r="AD28" s="15"/>
      <c r="AE28" s="15"/>
      <c r="AF28" s="15"/>
      <c r="AG28" s="15"/>
      <c r="AH28" s="15"/>
      <c r="AI28" s="15"/>
      <c r="AJ28" s="15"/>
      <c r="AK28" s="15"/>
      <c r="AL28" s="15"/>
      <c r="AM28" s="15"/>
    </row>
    <row r="29" spans="1:39" s="24" customFormat="1" ht="39.6" x14ac:dyDescent="0.25">
      <c r="A29" s="47" t="s">
        <v>10</v>
      </c>
      <c r="B29" s="50" t="s">
        <v>38</v>
      </c>
      <c r="C29" s="49" t="s">
        <v>398</v>
      </c>
      <c r="D29" s="49" t="s">
        <v>37</v>
      </c>
      <c r="E29" s="49" t="s">
        <v>31</v>
      </c>
      <c r="F29" s="49" t="s">
        <v>8</v>
      </c>
      <c r="G29" s="52" t="s">
        <v>7</v>
      </c>
      <c r="H29" s="54" t="s">
        <v>7</v>
      </c>
      <c r="I29" s="54" t="s">
        <v>7</v>
      </c>
      <c r="J29" s="54" t="s">
        <v>7</v>
      </c>
      <c r="K29" s="54" t="s">
        <v>7</v>
      </c>
      <c r="L29" s="55" t="s">
        <v>7</v>
      </c>
      <c r="M29" s="55" t="s">
        <v>7</v>
      </c>
      <c r="N29" s="52" t="s">
        <v>7</v>
      </c>
      <c r="O29" s="52" t="s">
        <v>7</v>
      </c>
      <c r="P29" s="52" t="s">
        <v>7</v>
      </c>
      <c r="Q29" s="52" t="s">
        <v>7</v>
      </c>
      <c r="R29" s="49" t="s">
        <v>6</v>
      </c>
      <c r="S29" s="49" t="s">
        <v>2</v>
      </c>
      <c r="T29" s="49" t="s">
        <v>15</v>
      </c>
      <c r="U29" s="49" t="s">
        <v>2</v>
      </c>
      <c r="V29" s="15"/>
      <c r="W29" s="15"/>
      <c r="X29" s="15"/>
      <c r="Y29" s="15"/>
      <c r="Z29" s="15"/>
      <c r="AA29" s="15"/>
      <c r="AB29" s="15"/>
      <c r="AC29" s="15"/>
      <c r="AD29" s="15"/>
      <c r="AE29" s="15"/>
      <c r="AF29" s="15"/>
      <c r="AG29" s="15"/>
      <c r="AH29" s="15"/>
      <c r="AI29" s="15"/>
      <c r="AJ29" s="15"/>
      <c r="AK29" s="15"/>
      <c r="AL29" s="15"/>
      <c r="AM29" s="15"/>
    </row>
    <row r="30" spans="1:39" s="15" customFormat="1" ht="26.4" x14ac:dyDescent="0.25">
      <c r="A30" s="48" t="s">
        <v>10</v>
      </c>
      <c r="B30" s="50" t="s">
        <v>39</v>
      </c>
      <c r="C30" s="50" t="s">
        <v>40</v>
      </c>
      <c r="D30" s="50" t="s">
        <v>41</v>
      </c>
      <c r="E30" s="50" t="s">
        <v>40</v>
      </c>
      <c r="F30" s="50" t="s">
        <v>8</v>
      </c>
      <c r="G30" s="56" t="s">
        <v>7</v>
      </c>
      <c r="H30" s="54" t="s">
        <v>7</v>
      </c>
      <c r="I30" s="54" t="s">
        <v>7</v>
      </c>
      <c r="J30" s="54" t="s">
        <v>7</v>
      </c>
      <c r="K30" s="54" t="s">
        <v>7</v>
      </c>
      <c r="L30" s="55" t="s">
        <v>7</v>
      </c>
      <c r="M30" s="55" t="s">
        <v>7</v>
      </c>
      <c r="N30" s="52" t="s">
        <v>20</v>
      </c>
      <c r="O30" s="52" t="s">
        <v>20</v>
      </c>
      <c r="P30" s="52" t="s">
        <v>20</v>
      </c>
      <c r="Q30" s="52" t="s">
        <v>20</v>
      </c>
      <c r="R30" s="50" t="s">
        <v>6</v>
      </c>
      <c r="S30" s="50">
        <v>2015</v>
      </c>
      <c r="T30" s="50" t="s">
        <v>7</v>
      </c>
      <c r="U30" s="50" t="s">
        <v>2</v>
      </c>
    </row>
    <row r="31" spans="1:39" s="15" customFormat="1" ht="26.4" x14ac:dyDescent="0.25">
      <c r="A31" s="48" t="s">
        <v>10</v>
      </c>
      <c r="B31" s="50" t="s">
        <v>42</v>
      </c>
      <c r="C31" s="50" t="s">
        <v>43</v>
      </c>
      <c r="D31" s="50" t="s">
        <v>44</v>
      </c>
      <c r="E31" s="50" t="s">
        <v>45</v>
      </c>
      <c r="F31" s="50" t="s">
        <v>8</v>
      </c>
      <c r="G31" s="56" t="s">
        <v>7</v>
      </c>
      <c r="H31" s="54" t="s">
        <v>7</v>
      </c>
      <c r="I31" s="54" t="s">
        <v>7</v>
      </c>
      <c r="J31" s="54" t="s">
        <v>7</v>
      </c>
      <c r="K31" s="54" t="s">
        <v>7</v>
      </c>
      <c r="L31" s="55" t="s">
        <v>7</v>
      </c>
      <c r="M31" s="55" t="s">
        <v>7</v>
      </c>
      <c r="N31" s="52">
        <f>0.934413494658589*P31</f>
        <v>66419.045613827169</v>
      </c>
      <c r="O31" s="52" t="s">
        <v>20</v>
      </c>
      <c r="P31" s="52">
        <v>71081</v>
      </c>
      <c r="Q31" s="52" t="s">
        <v>20</v>
      </c>
      <c r="R31" s="50" t="s">
        <v>6</v>
      </c>
      <c r="S31" s="50" t="s">
        <v>2</v>
      </c>
      <c r="T31" s="50">
        <v>2015</v>
      </c>
      <c r="U31" s="50" t="s">
        <v>2</v>
      </c>
    </row>
    <row r="32" spans="1:39" s="15" customFormat="1" ht="26.4" x14ac:dyDescent="0.25">
      <c r="A32" s="48" t="s">
        <v>10</v>
      </c>
      <c r="B32" s="50" t="s">
        <v>46</v>
      </c>
      <c r="C32" s="50" t="s">
        <v>47</v>
      </c>
      <c r="D32" s="50" t="s">
        <v>48</v>
      </c>
      <c r="E32" s="50" t="s">
        <v>49</v>
      </c>
      <c r="F32" s="50" t="s">
        <v>8</v>
      </c>
      <c r="G32" s="56" t="s">
        <v>7</v>
      </c>
      <c r="H32" s="54" t="s">
        <v>7</v>
      </c>
      <c r="I32" s="54" t="s">
        <v>7</v>
      </c>
      <c r="J32" s="54" t="s">
        <v>7</v>
      </c>
      <c r="K32" s="54" t="s">
        <v>7</v>
      </c>
      <c r="L32" s="55" t="s">
        <v>7</v>
      </c>
      <c r="M32" s="55" t="s">
        <v>7</v>
      </c>
      <c r="N32" s="52" t="s">
        <v>20</v>
      </c>
      <c r="O32" s="52" t="s">
        <v>20</v>
      </c>
      <c r="P32" s="52" t="s">
        <v>20</v>
      </c>
      <c r="Q32" s="52" t="s">
        <v>20</v>
      </c>
      <c r="R32" s="50" t="s">
        <v>6</v>
      </c>
      <c r="S32" s="50">
        <v>2015</v>
      </c>
      <c r="T32" s="50">
        <v>2015</v>
      </c>
      <c r="U32" s="50" t="s">
        <v>2</v>
      </c>
    </row>
    <row r="33" spans="1:39" s="24" customFormat="1" ht="26.4" x14ac:dyDescent="0.25">
      <c r="A33" s="47" t="s">
        <v>10</v>
      </c>
      <c r="B33" s="50" t="s">
        <v>50</v>
      </c>
      <c r="C33" s="49" t="s">
        <v>51</v>
      </c>
      <c r="D33" s="49" t="s">
        <v>52</v>
      </c>
      <c r="E33" s="49" t="s">
        <v>25</v>
      </c>
      <c r="F33" s="49" t="s">
        <v>8</v>
      </c>
      <c r="G33" s="52">
        <v>0</v>
      </c>
      <c r="H33" s="54">
        <v>0</v>
      </c>
      <c r="I33" s="54">
        <v>0</v>
      </c>
      <c r="J33" s="54">
        <v>0</v>
      </c>
      <c r="K33" s="54">
        <v>0</v>
      </c>
      <c r="L33" s="55">
        <v>0</v>
      </c>
      <c r="M33" s="55">
        <v>0</v>
      </c>
      <c r="N33" s="52" t="s">
        <v>20</v>
      </c>
      <c r="O33" s="52" t="s">
        <v>20</v>
      </c>
      <c r="P33" s="52" t="s">
        <v>20</v>
      </c>
      <c r="Q33" s="52" t="s">
        <v>20</v>
      </c>
      <c r="R33" s="49" t="s">
        <v>6</v>
      </c>
      <c r="S33" s="49" t="s">
        <v>2</v>
      </c>
      <c r="T33" s="49">
        <v>2018</v>
      </c>
      <c r="U33" s="49" t="s">
        <v>2</v>
      </c>
      <c r="V33" s="15"/>
      <c r="W33" s="15"/>
      <c r="X33" s="15"/>
      <c r="Y33" s="15"/>
      <c r="Z33" s="15"/>
      <c r="AA33" s="15"/>
      <c r="AB33" s="15"/>
      <c r="AC33" s="15"/>
      <c r="AD33" s="15"/>
      <c r="AE33" s="15"/>
      <c r="AF33" s="15"/>
      <c r="AG33" s="15"/>
      <c r="AH33" s="15"/>
      <c r="AI33" s="15"/>
      <c r="AJ33" s="15"/>
      <c r="AK33" s="15"/>
      <c r="AL33" s="15"/>
      <c r="AM33" s="15"/>
    </row>
    <row r="34" spans="1:39" s="15" customFormat="1" ht="66" x14ac:dyDescent="0.25">
      <c r="A34" s="48" t="s">
        <v>10</v>
      </c>
      <c r="B34" s="50" t="s">
        <v>54</v>
      </c>
      <c r="C34" s="50" t="s">
        <v>55</v>
      </c>
      <c r="D34" s="50" t="s">
        <v>56</v>
      </c>
      <c r="E34" s="50" t="s">
        <v>57</v>
      </c>
      <c r="F34" s="50" t="s">
        <v>8</v>
      </c>
      <c r="G34" s="56" t="s">
        <v>7</v>
      </c>
      <c r="H34" s="54" t="s">
        <v>7</v>
      </c>
      <c r="I34" s="54" t="s">
        <v>7</v>
      </c>
      <c r="J34" s="54" t="s">
        <v>7</v>
      </c>
      <c r="K34" s="54" t="s">
        <v>7</v>
      </c>
      <c r="L34" s="55" t="s">
        <v>7</v>
      </c>
      <c r="M34" s="55" t="s">
        <v>7</v>
      </c>
      <c r="N34" s="52" t="s">
        <v>20</v>
      </c>
      <c r="O34" s="52" t="s">
        <v>20</v>
      </c>
      <c r="P34" s="52" t="s">
        <v>20</v>
      </c>
      <c r="Q34" s="52" t="s">
        <v>20</v>
      </c>
      <c r="R34" s="50" t="s">
        <v>58</v>
      </c>
      <c r="S34" s="50" t="s">
        <v>2</v>
      </c>
      <c r="T34" s="50" t="s">
        <v>20</v>
      </c>
      <c r="U34" s="50" t="s">
        <v>2</v>
      </c>
    </row>
    <row r="35" spans="1:39" s="17" customFormat="1" ht="66" x14ac:dyDescent="0.25">
      <c r="A35" s="50" t="s">
        <v>10</v>
      </c>
      <c r="B35" s="50" t="s">
        <v>60</v>
      </c>
      <c r="C35" s="50" t="s">
        <v>61</v>
      </c>
      <c r="D35" s="50" t="s">
        <v>62</v>
      </c>
      <c r="E35" s="50" t="s">
        <v>63</v>
      </c>
      <c r="F35" s="50" t="s">
        <v>8</v>
      </c>
      <c r="G35" s="56">
        <f>G176</f>
        <v>9.4330233960300003</v>
      </c>
      <c r="H35" s="56">
        <f>H176-N176</f>
        <v>38.480419264077</v>
      </c>
      <c r="I35" s="56">
        <f>I176-O176</f>
        <v>30.758863774592697</v>
      </c>
      <c r="J35" s="56">
        <f>J176-P176</f>
        <v>39.117136258071</v>
      </c>
      <c r="K35" s="56">
        <f>K176-Q176</f>
        <v>30.7959081913746</v>
      </c>
      <c r="L35" s="58">
        <v>0.35</v>
      </c>
      <c r="M35" s="58">
        <v>0.61</v>
      </c>
      <c r="N35" s="56">
        <f t="shared" ref="N35:O47" si="8">H35*L35</f>
        <v>13.468146742426949</v>
      </c>
      <c r="O35" s="56">
        <f t="shared" si="8"/>
        <v>18.762906902501545</v>
      </c>
      <c r="P35" s="56">
        <f t="shared" ref="P35:Q47" si="9">L35*J35</f>
        <v>13.690997690324849</v>
      </c>
      <c r="Q35" s="56">
        <f t="shared" si="9"/>
        <v>18.785503996738505</v>
      </c>
      <c r="R35" s="50" t="s">
        <v>58</v>
      </c>
      <c r="S35" s="50" t="s">
        <v>2</v>
      </c>
      <c r="T35" s="50" t="s">
        <v>20</v>
      </c>
      <c r="U35" s="50" t="s">
        <v>20</v>
      </c>
    </row>
    <row r="36" spans="1:39" s="17" customFormat="1" ht="26.4" x14ac:dyDescent="0.25">
      <c r="A36" s="50" t="s">
        <v>585</v>
      </c>
      <c r="B36" s="50" t="s">
        <v>586</v>
      </c>
      <c r="C36" s="50" t="s">
        <v>564</v>
      </c>
      <c r="D36" s="50" t="s">
        <v>565</v>
      </c>
      <c r="E36" s="50" t="s">
        <v>4</v>
      </c>
      <c r="F36" s="50" t="s">
        <v>67</v>
      </c>
      <c r="G36" s="56" t="s">
        <v>7</v>
      </c>
      <c r="H36" s="56" t="s">
        <v>7</v>
      </c>
      <c r="I36" s="56" t="s">
        <v>7</v>
      </c>
      <c r="J36" s="56" t="s">
        <v>7</v>
      </c>
      <c r="K36" s="56" t="s">
        <v>7</v>
      </c>
      <c r="L36" s="56" t="s">
        <v>7</v>
      </c>
      <c r="M36" s="56" t="s">
        <v>7</v>
      </c>
      <c r="N36" s="56" t="s">
        <v>7</v>
      </c>
      <c r="O36" s="56" t="s">
        <v>7</v>
      </c>
      <c r="P36" s="56" t="s">
        <v>7</v>
      </c>
      <c r="Q36" s="56" t="s">
        <v>7</v>
      </c>
      <c r="R36" s="50" t="s">
        <v>110</v>
      </c>
      <c r="S36" s="50" t="s">
        <v>2</v>
      </c>
      <c r="T36" s="50" t="s">
        <v>2</v>
      </c>
      <c r="U36" s="50" t="s">
        <v>2</v>
      </c>
    </row>
    <row r="37" spans="1:39" s="17" customFormat="1" ht="39.6" x14ac:dyDescent="0.25">
      <c r="A37" s="50" t="s">
        <v>585</v>
      </c>
      <c r="B37" s="50" t="s">
        <v>587</v>
      </c>
      <c r="C37" s="50" t="s">
        <v>567</v>
      </c>
      <c r="D37" s="50" t="s">
        <v>568</v>
      </c>
      <c r="E37" s="50" t="s">
        <v>119</v>
      </c>
      <c r="F37" s="50" t="s">
        <v>67</v>
      </c>
      <c r="G37" s="56" t="s">
        <v>7</v>
      </c>
      <c r="H37" s="56" t="s">
        <v>7</v>
      </c>
      <c r="I37" s="56" t="s">
        <v>7</v>
      </c>
      <c r="J37" s="56" t="s">
        <v>7</v>
      </c>
      <c r="K37" s="56" t="s">
        <v>7</v>
      </c>
      <c r="L37" s="56" t="s">
        <v>7</v>
      </c>
      <c r="M37" s="56" t="s">
        <v>7</v>
      </c>
      <c r="N37" s="56" t="s">
        <v>7</v>
      </c>
      <c r="O37" s="56" t="s">
        <v>7</v>
      </c>
      <c r="P37" s="56" t="s">
        <v>7</v>
      </c>
      <c r="Q37" s="56" t="s">
        <v>7</v>
      </c>
      <c r="R37" s="50" t="s">
        <v>110</v>
      </c>
      <c r="S37" s="50" t="s">
        <v>2</v>
      </c>
      <c r="T37" s="50" t="s">
        <v>2</v>
      </c>
      <c r="U37" s="50" t="s">
        <v>2</v>
      </c>
    </row>
    <row r="38" spans="1:39" s="17" customFormat="1" ht="26.4" x14ac:dyDescent="0.25">
      <c r="A38" s="50" t="s">
        <v>585</v>
      </c>
      <c r="B38" s="50" t="s">
        <v>588</v>
      </c>
      <c r="C38" s="50" t="s">
        <v>570</v>
      </c>
      <c r="D38" s="50" t="s">
        <v>571</v>
      </c>
      <c r="E38" s="50" t="s">
        <v>138</v>
      </c>
      <c r="F38" s="50" t="s">
        <v>67</v>
      </c>
      <c r="G38" s="56" t="s">
        <v>7</v>
      </c>
      <c r="H38" s="56" t="s">
        <v>7</v>
      </c>
      <c r="I38" s="56" t="s">
        <v>7</v>
      </c>
      <c r="J38" s="56" t="s">
        <v>7</v>
      </c>
      <c r="K38" s="56" t="s">
        <v>7</v>
      </c>
      <c r="L38" s="56" t="s">
        <v>7</v>
      </c>
      <c r="M38" s="56" t="s">
        <v>7</v>
      </c>
      <c r="N38" s="56" t="s">
        <v>7</v>
      </c>
      <c r="O38" s="56" t="s">
        <v>7</v>
      </c>
      <c r="P38" s="56" t="s">
        <v>7</v>
      </c>
      <c r="Q38" s="56" t="s">
        <v>7</v>
      </c>
      <c r="R38" s="50" t="s">
        <v>6</v>
      </c>
      <c r="S38" s="50" t="s">
        <v>2</v>
      </c>
      <c r="T38" s="50" t="s">
        <v>2</v>
      </c>
      <c r="U38" s="50" t="s">
        <v>2</v>
      </c>
    </row>
    <row r="39" spans="1:39" s="17" customFormat="1" ht="26.4" x14ac:dyDescent="0.25">
      <c r="A39" s="50" t="s">
        <v>585</v>
      </c>
      <c r="B39" s="50" t="s">
        <v>589</v>
      </c>
      <c r="C39" s="50" t="s">
        <v>530</v>
      </c>
      <c r="D39" s="50" t="s">
        <v>577</v>
      </c>
      <c r="E39" s="50" t="s">
        <v>31</v>
      </c>
      <c r="F39" s="50" t="s">
        <v>67</v>
      </c>
      <c r="G39" s="56" t="s">
        <v>7</v>
      </c>
      <c r="H39" s="56" t="s">
        <v>7</v>
      </c>
      <c r="I39" s="56" t="s">
        <v>7</v>
      </c>
      <c r="J39" s="56" t="s">
        <v>7</v>
      </c>
      <c r="K39" s="56" t="s">
        <v>7</v>
      </c>
      <c r="L39" s="56" t="s">
        <v>7</v>
      </c>
      <c r="M39" s="56" t="s">
        <v>7</v>
      </c>
      <c r="N39" s="56" t="s">
        <v>7</v>
      </c>
      <c r="O39" s="56" t="s">
        <v>7</v>
      </c>
      <c r="P39" s="56" t="s">
        <v>7</v>
      </c>
      <c r="Q39" s="56" t="s">
        <v>7</v>
      </c>
      <c r="R39" s="50" t="s">
        <v>110</v>
      </c>
      <c r="S39" s="50" t="s">
        <v>2</v>
      </c>
      <c r="T39" s="50" t="s">
        <v>2</v>
      </c>
      <c r="U39" s="50" t="s">
        <v>2</v>
      </c>
    </row>
    <row r="40" spans="1:39" s="17" customFormat="1" ht="26.4" x14ac:dyDescent="0.25">
      <c r="A40" s="50" t="s">
        <v>585</v>
      </c>
      <c r="B40" s="50" t="s">
        <v>590</v>
      </c>
      <c r="C40" s="50" t="s">
        <v>591</v>
      </c>
      <c r="D40" s="50" t="s">
        <v>592</v>
      </c>
      <c r="E40" s="50" t="s">
        <v>593</v>
      </c>
      <c r="F40" s="50" t="s">
        <v>67</v>
      </c>
      <c r="G40" s="56" t="s">
        <v>7</v>
      </c>
      <c r="H40" s="56" t="s">
        <v>7</v>
      </c>
      <c r="I40" s="56" t="s">
        <v>7</v>
      </c>
      <c r="J40" s="56" t="s">
        <v>7</v>
      </c>
      <c r="K40" s="56" t="s">
        <v>7</v>
      </c>
      <c r="L40" s="56" t="s">
        <v>7</v>
      </c>
      <c r="M40" s="56" t="s">
        <v>7</v>
      </c>
      <c r="N40" s="56" t="s">
        <v>7</v>
      </c>
      <c r="O40" s="56" t="s">
        <v>7</v>
      </c>
      <c r="P40" s="56" t="s">
        <v>7</v>
      </c>
      <c r="Q40" s="56" t="s">
        <v>7</v>
      </c>
      <c r="R40" s="50" t="s">
        <v>110</v>
      </c>
      <c r="S40" s="50" t="s">
        <v>2</v>
      </c>
      <c r="T40" s="50" t="s">
        <v>2</v>
      </c>
      <c r="U40" s="50" t="s">
        <v>2</v>
      </c>
    </row>
    <row r="41" spans="1:39" s="18" customFormat="1" ht="66" x14ac:dyDescent="0.25">
      <c r="A41" s="49" t="s">
        <v>1</v>
      </c>
      <c r="B41" s="50" t="s">
        <v>3</v>
      </c>
      <c r="C41" s="49" t="s">
        <v>389</v>
      </c>
      <c r="D41" s="49" t="s">
        <v>5</v>
      </c>
      <c r="E41" s="49" t="s">
        <v>4</v>
      </c>
      <c r="F41" s="49" t="s">
        <v>547</v>
      </c>
      <c r="G41" s="56">
        <v>4141.6103762457014</v>
      </c>
      <c r="H41" s="59">
        <v>23132.31804386661</v>
      </c>
      <c r="I41" s="59">
        <v>3861.7785228313305</v>
      </c>
      <c r="J41" s="59">
        <v>25917.201268633999</v>
      </c>
      <c r="K41" s="59">
        <v>4193.3763085306273</v>
      </c>
      <c r="L41" s="58">
        <v>5.5E-2</v>
      </c>
      <c r="M41" s="58">
        <v>5.5E-2</v>
      </c>
      <c r="N41" s="56">
        <f t="shared" si="8"/>
        <v>1272.2774924126636</v>
      </c>
      <c r="O41" s="56">
        <f t="shared" si="8"/>
        <v>212.39781875572319</v>
      </c>
      <c r="P41" s="57">
        <f t="shared" si="9"/>
        <v>1425.44606977487</v>
      </c>
      <c r="Q41" s="57">
        <f t="shared" si="9"/>
        <v>230.63569696918449</v>
      </c>
      <c r="R41" s="49" t="s">
        <v>9</v>
      </c>
      <c r="S41" s="49" t="s">
        <v>2</v>
      </c>
      <c r="T41" s="49" t="s">
        <v>7</v>
      </c>
      <c r="U41" s="49" t="s">
        <v>2</v>
      </c>
      <c r="V41" s="17"/>
      <c r="W41" s="17"/>
      <c r="X41" s="17"/>
      <c r="Y41" s="17"/>
      <c r="Z41" s="17"/>
      <c r="AA41" s="17"/>
      <c r="AB41" s="17"/>
      <c r="AC41" s="17"/>
      <c r="AD41" s="17"/>
      <c r="AE41" s="17"/>
      <c r="AF41" s="17"/>
      <c r="AG41" s="17"/>
      <c r="AH41" s="17"/>
      <c r="AI41" s="17"/>
      <c r="AJ41" s="17"/>
      <c r="AK41" s="17"/>
      <c r="AL41" s="17"/>
      <c r="AM41" s="17"/>
    </row>
    <row r="42" spans="1:39" s="18" customFormat="1" ht="26.4" x14ac:dyDescent="0.25">
      <c r="A42" s="49" t="s">
        <v>655</v>
      </c>
      <c r="B42" s="50" t="s">
        <v>541</v>
      </c>
      <c r="C42" s="49" t="s">
        <v>564</v>
      </c>
      <c r="D42" s="49" t="s">
        <v>565</v>
      </c>
      <c r="E42" s="49" t="s">
        <v>4</v>
      </c>
      <c r="F42" s="49" t="s">
        <v>121</v>
      </c>
      <c r="G42" s="56" t="s">
        <v>7</v>
      </c>
      <c r="H42" s="56" t="s">
        <v>7</v>
      </c>
      <c r="I42" s="56" t="s">
        <v>7</v>
      </c>
      <c r="J42" s="56" t="s">
        <v>7</v>
      </c>
      <c r="K42" s="56" t="s">
        <v>7</v>
      </c>
      <c r="L42" s="56" t="s">
        <v>7</v>
      </c>
      <c r="M42" s="56" t="s">
        <v>7</v>
      </c>
      <c r="N42" s="56" t="s">
        <v>7</v>
      </c>
      <c r="O42" s="56" t="s">
        <v>7</v>
      </c>
      <c r="P42" s="57"/>
      <c r="Q42" s="57"/>
      <c r="R42" s="49" t="s">
        <v>110</v>
      </c>
      <c r="S42" s="49" t="s">
        <v>2</v>
      </c>
      <c r="T42" s="49" t="s">
        <v>2</v>
      </c>
      <c r="U42" s="49" t="s">
        <v>2</v>
      </c>
      <c r="V42" s="17"/>
      <c r="W42" s="17"/>
      <c r="X42" s="17"/>
      <c r="Y42" s="17"/>
      <c r="Z42" s="17"/>
      <c r="AA42" s="17"/>
      <c r="AB42" s="17"/>
      <c r="AC42" s="17"/>
      <c r="AD42" s="17"/>
      <c r="AE42" s="17"/>
      <c r="AF42" s="17"/>
      <c r="AG42" s="17"/>
      <c r="AH42" s="17"/>
      <c r="AI42" s="17"/>
      <c r="AJ42" s="17"/>
      <c r="AK42" s="17"/>
      <c r="AL42" s="17"/>
      <c r="AM42" s="17"/>
    </row>
    <row r="43" spans="1:39" s="18" customFormat="1" ht="39.6" x14ac:dyDescent="0.25">
      <c r="A43" s="49" t="s">
        <v>655</v>
      </c>
      <c r="B43" s="50" t="s">
        <v>542</v>
      </c>
      <c r="C43" s="49" t="s">
        <v>567</v>
      </c>
      <c r="D43" s="49" t="s">
        <v>568</v>
      </c>
      <c r="E43" s="49" t="s">
        <v>119</v>
      </c>
      <c r="F43" s="49" t="s">
        <v>121</v>
      </c>
      <c r="G43" s="56" t="s">
        <v>7</v>
      </c>
      <c r="H43" s="56" t="s">
        <v>7</v>
      </c>
      <c r="I43" s="56" t="s">
        <v>7</v>
      </c>
      <c r="J43" s="56" t="s">
        <v>7</v>
      </c>
      <c r="K43" s="56" t="s">
        <v>7</v>
      </c>
      <c r="L43" s="56" t="s">
        <v>7</v>
      </c>
      <c r="M43" s="56" t="s">
        <v>7</v>
      </c>
      <c r="N43" s="56" t="s">
        <v>7</v>
      </c>
      <c r="O43" s="56" t="s">
        <v>7</v>
      </c>
      <c r="P43" s="57"/>
      <c r="Q43" s="57"/>
      <c r="R43" s="49" t="s">
        <v>110</v>
      </c>
      <c r="S43" s="49" t="s">
        <v>2</v>
      </c>
      <c r="T43" s="49" t="s">
        <v>2</v>
      </c>
      <c r="U43" s="49" t="s">
        <v>2</v>
      </c>
      <c r="V43" s="17"/>
      <c r="W43" s="17"/>
      <c r="X43" s="17"/>
      <c r="Y43" s="17"/>
      <c r="Z43" s="17"/>
      <c r="AA43" s="17"/>
      <c r="AB43" s="17"/>
      <c r="AC43" s="17"/>
      <c r="AD43" s="17"/>
      <c r="AE43" s="17"/>
      <c r="AF43" s="17"/>
      <c r="AG43" s="17"/>
      <c r="AH43" s="17"/>
      <c r="AI43" s="17"/>
      <c r="AJ43" s="17"/>
      <c r="AK43" s="17"/>
      <c r="AL43" s="17"/>
      <c r="AM43" s="17"/>
    </row>
    <row r="44" spans="1:39" s="18" customFormat="1" ht="26.4" x14ac:dyDescent="0.25">
      <c r="A44" s="49" t="s">
        <v>655</v>
      </c>
      <c r="B44" s="50" t="s">
        <v>543</v>
      </c>
      <c r="C44" s="49" t="s">
        <v>570</v>
      </c>
      <c r="D44" s="49" t="s">
        <v>571</v>
      </c>
      <c r="E44" s="49" t="s">
        <v>138</v>
      </c>
      <c r="F44" s="49" t="s">
        <v>121</v>
      </c>
      <c r="G44" s="56" t="s">
        <v>7</v>
      </c>
      <c r="H44" s="56" t="s">
        <v>7</v>
      </c>
      <c r="I44" s="56" t="s">
        <v>7</v>
      </c>
      <c r="J44" s="56" t="s">
        <v>7</v>
      </c>
      <c r="K44" s="56" t="s">
        <v>7</v>
      </c>
      <c r="L44" s="56" t="s">
        <v>7</v>
      </c>
      <c r="M44" s="56" t="s">
        <v>7</v>
      </c>
      <c r="N44" s="56" t="s">
        <v>7</v>
      </c>
      <c r="O44" s="56" t="s">
        <v>7</v>
      </c>
      <c r="P44" s="57"/>
      <c r="Q44" s="57"/>
      <c r="R44" s="49" t="s">
        <v>6</v>
      </c>
      <c r="S44" s="49" t="s">
        <v>2</v>
      </c>
      <c r="T44" s="49" t="s">
        <v>2</v>
      </c>
      <c r="U44" s="49" t="s">
        <v>2</v>
      </c>
      <c r="V44" s="17"/>
      <c r="W44" s="17"/>
      <c r="X44" s="17"/>
      <c r="Y44" s="17"/>
      <c r="Z44" s="17"/>
      <c r="AA44" s="17"/>
      <c r="AB44" s="17"/>
      <c r="AC44" s="17"/>
      <c r="AD44" s="17"/>
      <c r="AE44" s="17"/>
      <c r="AF44" s="17"/>
      <c r="AG44" s="17"/>
      <c r="AH44" s="17"/>
      <c r="AI44" s="17"/>
      <c r="AJ44" s="17"/>
      <c r="AK44" s="17"/>
      <c r="AL44" s="17"/>
      <c r="AM44" s="17"/>
    </row>
    <row r="45" spans="1:39" s="18" customFormat="1" ht="39.6" x14ac:dyDescent="0.25">
      <c r="A45" s="49" t="s">
        <v>655</v>
      </c>
      <c r="B45" s="50" t="s">
        <v>656</v>
      </c>
      <c r="C45" s="49" t="s">
        <v>599</v>
      </c>
      <c r="D45" s="49" t="s">
        <v>600</v>
      </c>
      <c r="E45" s="49" t="s">
        <v>601</v>
      </c>
      <c r="F45" s="49" t="s">
        <v>121</v>
      </c>
      <c r="G45" s="56" t="s">
        <v>7</v>
      </c>
      <c r="H45" s="56" t="s">
        <v>7</v>
      </c>
      <c r="I45" s="56" t="s">
        <v>7</v>
      </c>
      <c r="J45" s="56" t="s">
        <v>7</v>
      </c>
      <c r="K45" s="56" t="s">
        <v>7</v>
      </c>
      <c r="L45" s="56" t="s">
        <v>7</v>
      </c>
      <c r="M45" s="56" t="s">
        <v>7</v>
      </c>
      <c r="N45" s="56" t="s">
        <v>7</v>
      </c>
      <c r="O45" s="56" t="s">
        <v>7</v>
      </c>
      <c r="P45" s="57"/>
      <c r="Q45" s="57"/>
      <c r="R45" s="49" t="s">
        <v>110</v>
      </c>
      <c r="S45" s="49" t="s">
        <v>2</v>
      </c>
      <c r="T45" s="49" t="s">
        <v>2</v>
      </c>
      <c r="U45" s="49" t="s">
        <v>2</v>
      </c>
      <c r="V45" s="17"/>
      <c r="W45" s="17"/>
      <c r="X45" s="17"/>
      <c r="Y45" s="17"/>
      <c r="Z45" s="17"/>
      <c r="AA45" s="17"/>
      <c r="AB45" s="17"/>
      <c r="AC45" s="17"/>
      <c r="AD45" s="17"/>
      <c r="AE45" s="17"/>
      <c r="AF45" s="17"/>
      <c r="AG45" s="17"/>
      <c r="AH45" s="17"/>
      <c r="AI45" s="17"/>
      <c r="AJ45" s="17"/>
      <c r="AK45" s="17"/>
      <c r="AL45" s="17"/>
      <c r="AM45" s="17"/>
    </row>
    <row r="46" spans="1:39" s="18" customFormat="1" ht="26.4" x14ac:dyDescent="0.25">
      <c r="A46" s="49" t="s">
        <v>655</v>
      </c>
      <c r="B46" s="50" t="s">
        <v>657</v>
      </c>
      <c r="C46" s="49" t="s">
        <v>530</v>
      </c>
      <c r="D46" s="49" t="s">
        <v>577</v>
      </c>
      <c r="E46" s="49" t="s">
        <v>31</v>
      </c>
      <c r="F46" s="49" t="s">
        <v>121</v>
      </c>
      <c r="G46" s="56" t="s">
        <v>7</v>
      </c>
      <c r="H46" s="56" t="s">
        <v>7</v>
      </c>
      <c r="I46" s="56" t="s">
        <v>7</v>
      </c>
      <c r="J46" s="56" t="s">
        <v>7</v>
      </c>
      <c r="K46" s="56" t="s">
        <v>7</v>
      </c>
      <c r="L46" s="56" t="s">
        <v>7</v>
      </c>
      <c r="M46" s="56" t="s">
        <v>7</v>
      </c>
      <c r="N46" s="56" t="s">
        <v>7</v>
      </c>
      <c r="O46" s="56" t="s">
        <v>7</v>
      </c>
      <c r="P46" s="57"/>
      <c r="Q46" s="57"/>
      <c r="R46" s="49" t="s">
        <v>110</v>
      </c>
      <c r="S46" s="49" t="s">
        <v>2</v>
      </c>
      <c r="T46" s="49" t="s">
        <v>2</v>
      </c>
      <c r="U46" s="49" t="s">
        <v>2</v>
      </c>
      <c r="V46" s="17"/>
      <c r="W46" s="17"/>
      <c r="X46" s="17"/>
      <c r="Y46" s="17"/>
      <c r="Z46" s="17"/>
      <c r="AA46" s="17"/>
      <c r="AB46" s="17"/>
      <c r="AC46" s="17"/>
      <c r="AD46" s="17"/>
      <c r="AE46" s="17"/>
      <c r="AF46" s="17"/>
      <c r="AG46" s="17"/>
      <c r="AH46" s="17"/>
      <c r="AI46" s="17"/>
      <c r="AJ46" s="17"/>
      <c r="AK46" s="17"/>
      <c r="AL46" s="17"/>
      <c r="AM46" s="17"/>
    </row>
    <row r="47" spans="1:39" s="17" customFormat="1" ht="26.4" x14ac:dyDescent="0.25">
      <c r="A47" s="50" t="s">
        <v>64</v>
      </c>
      <c r="B47" s="50" t="s">
        <v>652</v>
      </c>
      <c r="C47" s="50" t="s">
        <v>65</v>
      </c>
      <c r="D47" s="50" t="s">
        <v>66</v>
      </c>
      <c r="E47" s="50" t="s">
        <v>4</v>
      </c>
      <c r="F47" s="50" t="s">
        <v>67</v>
      </c>
      <c r="G47" s="56">
        <v>1941.0455734352743</v>
      </c>
      <c r="H47" s="59">
        <v>6482.2135929620745</v>
      </c>
      <c r="I47" s="59">
        <v>982.30177269836781</v>
      </c>
      <c r="J47" s="59">
        <v>7173.7166537845433</v>
      </c>
      <c r="K47" s="59">
        <v>1110.6642016341063</v>
      </c>
      <c r="L47" s="58">
        <v>0.03</v>
      </c>
      <c r="M47" s="58">
        <v>0.03</v>
      </c>
      <c r="N47" s="56">
        <f t="shared" si="8"/>
        <v>194.46640778886223</v>
      </c>
      <c r="O47" s="56">
        <f t="shared" si="8"/>
        <v>29.469053180951033</v>
      </c>
      <c r="P47" s="56">
        <f t="shared" si="9"/>
        <v>215.21149961353629</v>
      </c>
      <c r="Q47" s="56">
        <f t="shared" si="9"/>
        <v>33.319926049023188</v>
      </c>
      <c r="R47" s="50" t="s">
        <v>58</v>
      </c>
      <c r="S47" s="50" t="s">
        <v>2</v>
      </c>
      <c r="T47" s="50" t="s">
        <v>7</v>
      </c>
      <c r="U47" s="50" t="s">
        <v>2</v>
      </c>
    </row>
    <row r="48" spans="1:39" s="15" customFormat="1" ht="26.4" x14ac:dyDescent="0.25">
      <c r="A48" s="50" t="s">
        <v>64</v>
      </c>
      <c r="B48" s="50" t="s">
        <v>653</v>
      </c>
      <c r="C48" s="50" t="s">
        <v>68</v>
      </c>
      <c r="D48" s="50" t="s">
        <v>66</v>
      </c>
      <c r="E48" s="50" t="s">
        <v>40</v>
      </c>
      <c r="F48" s="50" t="s">
        <v>67</v>
      </c>
      <c r="G48" s="56" t="s">
        <v>7</v>
      </c>
      <c r="H48" s="56" t="s">
        <v>7</v>
      </c>
      <c r="I48" s="56" t="s">
        <v>7</v>
      </c>
      <c r="J48" s="56" t="s">
        <v>7</v>
      </c>
      <c r="K48" s="56" t="s">
        <v>7</v>
      </c>
      <c r="L48" s="58" t="s">
        <v>7</v>
      </c>
      <c r="M48" s="58" t="s">
        <v>7</v>
      </c>
      <c r="N48" s="56">
        <f>0.87172715277925*P48</f>
        <v>74.096807986236243</v>
      </c>
      <c r="O48" s="56">
        <f>0.83898611347705*Q48</f>
        <v>45.305250127760701</v>
      </c>
      <c r="P48" s="56">
        <v>85</v>
      </c>
      <c r="Q48" s="56">
        <v>54</v>
      </c>
      <c r="R48" s="50" t="s">
        <v>58</v>
      </c>
      <c r="S48" s="50" t="s">
        <v>2</v>
      </c>
      <c r="T48" s="50" t="s">
        <v>7</v>
      </c>
      <c r="U48" s="50" t="s">
        <v>2</v>
      </c>
    </row>
    <row r="49" spans="1:21" s="15" customFormat="1" ht="26.4" x14ac:dyDescent="0.25">
      <c r="A49" s="50" t="s">
        <v>64</v>
      </c>
      <c r="B49" s="50" t="s">
        <v>654</v>
      </c>
      <c r="C49" s="50" t="s">
        <v>69</v>
      </c>
      <c r="D49" s="50" t="s">
        <v>66</v>
      </c>
      <c r="E49" s="50" t="s">
        <v>49</v>
      </c>
      <c r="F49" s="50" t="s">
        <v>67</v>
      </c>
      <c r="G49" s="56" t="s">
        <v>7</v>
      </c>
      <c r="H49" s="56" t="s">
        <v>7</v>
      </c>
      <c r="I49" s="56" t="s">
        <v>7</v>
      </c>
      <c r="J49" s="56" t="s">
        <v>7</v>
      </c>
      <c r="K49" s="56" t="s">
        <v>7</v>
      </c>
      <c r="L49" s="58" t="s">
        <v>7</v>
      </c>
      <c r="M49" s="58" t="s">
        <v>7</v>
      </c>
      <c r="N49" s="56">
        <f>0.87172715277925*P49</f>
        <v>10.460725833350999</v>
      </c>
      <c r="O49" s="56">
        <f>0.83898611347705*Q49</f>
        <v>6.7118889078163999</v>
      </c>
      <c r="P49" s="56">
        <v>12</v>
      </c>
      <c r="Q49" s="56">
        <v>8</v>
      </c>
      <c r="R49" s="50" t="s">
        <v>58</v>
      </c>
      <c r="S49" s="50" t="s">
        <v>2</v>
      </c>
      <c r="T49" s="50" t="s">
        <v>7</v>
      </c>
      <c r="U49" s="50" t="s">
        <v>2</v>
      </c>
    </row>
    <row r="50" spans="1:21" s="15" customFormat="1" ht="26.4" x14ac:dyDescent="0.25">
      <c r="A50" s="50" t="s">
        <v>594</v>
      </c>
      <c r="B50" s="50" t="s">
        <v>595</v>
      </c>
      <c r="C50" s="50" t="s">
        <v>564</v>
      </c>
      <c r="D50" s="50" t="s">
        <v>565</v>
      </c>
      <c r="E50" s="50" t="s">
        <v>4</v>
      </c>
      <c r="F50" s="50" t="s">
        <v>67</v>
      </c>
      <c r="G50" s="56" t="s">
        <v>7</v>
      </c>
      <c r="H50" s="56" t="s">
        <v>7</v>
      </c>
      <c r="I50" s="56" t="s">
        <v>7</v>
      </c>
      <c r="J50" s="56" t="s">
        <v>7</v>
      </c>
      <c r="K50" s="56" t="s">
        <v>7</v>
      </c>
      <c r="L50" s="56" t="s">
        <v>7</v>
      </c>
      <c r="M50" s="56" t="s">
        <v>7</v>
      </c>
      <c r="N50" s="56" t="s">
        <v>7</v>
      </c>
      <c r="O50" s="56" t="s">
        <v>7</v>
      </c>
      <c r="P50" s="56"/>
      <c r="Q50" s="56"/>
      <c r="R50" s="50" t="s">
        <v>110</v>
      </c>
      <c r="S50" s="50" t="s">
        <v>2</v>
      </c>
      <c r="T50" s="50" t="s">
        <v>2</v>
      </c>
      <c r="U50" s="50" t="s">
        <v>2</v>
      </c>
    </row>
    <row r="51" spans="1:21" s="15" customFormat="1" ht="39.6" x14ac:dyDescent="0.25">
      <c r="A51" s="50" t="s">
        <v>594</v>
      </c>
      <c r="B51" s="50" t="s">
        <v>596</v>
      </c>
      <c r="C51" s="50" t="s">
        <v>567</v>
      </c>
      <c r="D51" s="50" t="s">
        <v>568</v>
      </c>
      <c r="E51" s="50" t="s">
        <v>119</v>
      </c>
      <c r="F51" s="50" t="s">
        <v>67</v>
      </c>
      <c r="G51" s="56" t="s">
        <v>7</v>
      </c>
      <c r="H51" s="56" t="s">
        <v>7</v>
      </c>
      <c r="I51" s="56" t="s">
        <v>7</v>
      </c>
      <c r="J51" s="56" t="s">
        <v>7</v>
      </c>
      <c r="K51" s="56" t="s">
        <v>7</v>
      </c>
      <c r="L51" s="56" t="s">
        <v>7</v>
      </c>
      <c r="M51" s="56" t="s">
        <v>7</v>
      </c>
      <c r="N51" s="56" t="s">
        <v>7</v>
      </c>
      <c r="O51" s="56" t="s">
        <v>7</v>
      </c>
      <c r="P51" s="56"/>
      <c r="Q51" s="56"/>
      <c r="R51" s="50" t="s">
        <v>110</v>
      </c>
      <c r="S51" s="50" t="s">
        <v>2</v>
      </c>
      <c r="T51" s="50" t="s">
        <v>2</v>
      </c>
      <c r="U51" s="50" t="s">
        <v>2</v>
      </c>
    </row>
    <row r="52" spans="1:21" s="15" customFormat="1" ht="26.4" x14ac:dyDescent="0.25">
      <c r="A52" s="50" t="s">
        <v>594</v>
      </c>
      <c r="B52" s="50" t="s">
        <v>597</v>
      </c>
      <c r="C52" s="50" t="s">
        <v>570</v>
      </c>
      <c r="D52" s="50" t="s">
        <v>571</v>
      </c>
      <c r="E52" s="50" t="s">
        <v>138</v>
      </c>
      <c r="F52" s="50" t="s">
        <v>67</v>
      </c>
      <c r="G52" s="56" t="s">
        <v>7</v>
      </c>
      <c r="H52" s="56" t="s">
        <v>7</v>
      </c>
      <c r="I52" s="56" t="s">
        <v>7</v>
      </c>
      <c r="J52" s="56" t="s">
        <v>7</v>
      </c>
      <c r="K52" s="56" t="s">
        <v>7</v>
      </c>
      <c r="L52" s="56" t="s">
        <v>7</v>
      </c>
      <c r="M52" s="56" t="s">
        <v>7</v>
      </c>
      <c r="N52" s="56" t="s">
        <v>7</v>
      </c>
      <c r="O52" s="56" t="s">
        <v>7</v>
      </c>
      <c r="P52" s="56"/>
      <c r="Q52" s="56"/>
      <c r="R52" s="50" t="s">
        <v>6</v>
      </c>
      <c r="S52" s="50" t="s">
        <v>2</v>
      </c>
      <c r="T52" s="50" t="s">
        <v>2</v>
      </c>
      <c r="U52" s="50" t="s">
        <v>2</v>
      </c>
    </row>
    <row r="53" spans="1:21" s="15" customFormat="1" ht="39.6" x14ac:dyDescent="0.25">
      <c r="A53" s="50" t="s">
        <v>594</v>
      </c>
      <c r="B53" s="50" t="s">
        <v>598</v>
      </c>
      <c r="C53" s="50" t="s">
        <v>599</v>
      </c>
      <c r="D53" s="50" t="s">
        <v>600</v>
      </c>
      <c r="E53" s="50" t="s">
        <v>601</v>
      </c>
      <c r="F53" s="50" t="s">
        <v>67</v>
      </c>
      <c r="G53" s="56" t="s">
        <v>7</v>
      </c>
      <c r="H53" s="56" t="s">
        <v>7</v>
      </c>
      <c r="I53" s="56" t="s">
        <v>7</v>
      </c>
      <c r="J53" s="56" t="s">
        <v>7</v>
      </c>
      <c r="K53" s="56" t="s">
        <v>7</v>
      </c>
      <c r="L53" s="56" t="s">
        <v>7</v>
      </c>
      <c r="M53" s="56" t="s">
        <v>7</v>
      </c>
      <c r="N53" s="56" t="s">
        <v>7</v>
      </c>
      <c r="O53" s="56" t="s">
        <v>7</v>
      </c>
      <c r="P53" s="56"/>
      <c r="Q53" s="56"/>
      <c r="R53" s="50" t="s">
        <v>110</v>
      </c>
      <c r="S53" s="50" t="s">
        <v>2</v>
      </c>
      <c r="T53" s="50" t="s">
        <v>2</v>
      </c>
      <c r="U53" s="50" t="s">
        <v>2</v>
      </c>
    </row>
    <row r="54" spans="1:21" s="15" customFormat="1" ht="26.4" x14ac:dyDescent="0.25">
      <c r="A54" s="50" t="s">
        <v>594</v>
      </c>
      <c r="B54" s="50" t="s">
        <v>602</v>
      </c>
      <c r="C54" s="50" t="s">
        <v>530</v>
      </c>
      <c r="D54" s="50" t="s">
        <v>577</v>
      </c>
      <c r="E54" s="50" t="s">
        <v>31</v>
      </c>
      <c r="F54" s="50" t="s">
        <v>67</v>
      </c>
      <c r="G54" s="56" t="s">
        <v>7</v>
      </c>
      <c r="H54" s="56" t="s">
        <v>7</v>
      </c>
      <c r="I54" s="56" t="s">
        <v>7</v>
      </c>
      <c r="J54" s="56" t="s">
        <v>7</v>
      </c>
      <c r="K54" s="56" t="s">
        <v>7</v>
      </c>
      <c r="L54" s="56" t="s">
        <v>7</v>
      </c>
      <c r="M54" s="56" t="s">
        <v>7</v>
      </c>
      <c r="N54" s="56" t="s">
        <v>7</v>
      </c>
      <c r="O54" s="56" t="s">
        <v>7</v>
      </c>
      <c r="P54" s="56"/>
      <c r="Q54" s="56"/>
      <c r="R54" s="50" t="s">
        <v>110</v>
      </c>
      <c r="S54" s="50" t="s">
        <v>2</v>
      </c>
      <c r="T54" s="50" t="s">
        <v>2</v>
      </c>
      <c r="U54" s="50" t="s">
        <v>2</v>
      </c>
    </row>
    <row r="55" spans="1:21" s="15" customFormat="1" ht="26.4" x14ac:dyDescent="0.25">
      <c r="A55" s="50" t="s">
        <v>646</v>
      </c>
      <c r="B55" s="50" t="s">
        <v>647</v>
      </c>
      <c r="C55" s="50" t="s">
        <v>564</v>
      </c>
      <c r="D55" s="50" t="s">
        <v>565</v>
      </c>
      <c r="E55" s="50" t="s">
        <v>4</v>
      </c>
      <c r="F55" s="50" t="s">
        <v>121</v>
      </c>
      <c r="G55" s="56" t="s">
        <v>7</v>
      </c>
      <c r="H55" s="56" t="s">
        <v>7</v>
      </c>
      <c r="I55" s="56" t="s">
        <v>7</v>
      </c>
      <c r="J55" s="56" t="s">
        <v>7</v>
      </c>
      <c r="K55" s="56" t="s">
        <v>7</v>
      </c>
      <c r="L55" s="56" t="s">
        <v>7</v>
      </c>
      <c r="M55" s="56" t="s">
        <v>7</v>
      </c>
      <c r="N55" s="56" t="s">
        <v>7</v>
      </c>
      <c r="O55" s="56" t="s">
        <v>7</v>
      </c>
      <c r="P55" s="56"/>
      <c r="Q55" s="56"/>
      <c r="R55" s="50" t="s">
        <v>110</v>
      </c>
      <c r="S55" s="50" t="s">
        <v>2</v>
      </c>
      <c r="T55" s="50" t="s">
        <v>2</v>
      </c>
      <c r="U55" s="50" t="s">
        <v>2</v>
      </c>
    </row>
    <row r="56" spans="1:21" s="15" customFormat="1" ht="39.6" x14ac:dyDescent="0.25">
      <c r="A56" s="50" t="s">
        <v>646</v>
      </c>
      <c r="B56" s="50" t="s">
        <v>648</v>
      </c>
      <c r="C56" s="50" t="s">
        <v>567</v>
      </c>
      <c r="D56" s="50" t="s">
        <v>568</v>
      </c>
      <c r="E56" s="50" t="s">
        <v>119</v>
      </c>
      <c r="F56" s="50" t="s">
        <v>121</v>
      </c>
      <c r="G56" s="56" t="s">
        <v>7</v>
      </c>
      <c r="H56" s="56" t="s">
        <v>7</v>
      </c>
      <c r="I56" s="56" t="s">
        <v>7</v>
      </c>
      <c r="J56" s="56" t="s">
        <v>7</v>
      </c>
      <c r="K56" s="56" t="s">
        <v>7</v>
      </c>
      <c r="L56" s="56" t="s">
        <v>7</v>
      </c>
      <c r="M56" s="56" t="s">
        <v>7</v>
      </c>
      <c r="N56" s="56" t="s">
        <v>7</v>
      </c>
      <c r="O56" s="56" t="s">
        <v>7</v>
      </c>
      <c r="P56" s="56"/>
      <c r="Q56" s="56"/>
      <c r="R56" s="50" t="s">
        <v>110</v>
      </c>
      <c r="S56" s="50" t="s">
        <v>2</v>
      </c>
      <c r="T56" s="50" t="s">
        <v>2</v>
      </c>
      <c r="U56" s="50" t="s">
        <v>2</v>
      </c>
    </row>
    <row r="57" spans="1:21" s="15" customFormat="1" ht="26.4" x14ac:dyDescent="0.25">
      <c r="A57" s="50" t="s">
        <v>646</v>
      </c>
      <c r="B57" s="50" t="s">
        <v>649</v>
      </c>
      <c r="C57" s="50" t="s">
        <v>570</v>
      </c>
      <c r="D57" s="50" t="s">
        <v>571</v>
      </c>
      <c r="E57" s="50" t="s">
        <v>138</v>
      </c>
      <c r="F57" s="50" t="s">
        <v>121</v>
      </c>
      <c r="G57" s="56" t="s">
        <v>7</v>
      </c>
      <c r="H57" s="56" t="s">
        <v>7</v>
      </c>
      <c r="I57" s="56" t="s">
        <v>7</v>
      </c>
      <c r="J57" s="56" t="s">
        <v>7</v>
      </c>
      <c r="K57" s="56" t="s">
        <v>7</v>
      </c>
      <c r="L57" s="56" t="s">
        <v>7</v>
      </c>
      <c r="M57" s="56" t="s">
        <v>7</v>
      </c>
      <c r="N57" s="56" t="s">
        <v>7</v>
      </c>
      <c r="O57" s="56" t="s">
        <v>7</v>
      </c>
      <c r="P57" s="56"/>
      <c r="Q57" s="56"/>
      <c r="R57" s="50" t="s">
        <v>6</v>
      </c>
      <c r="S57" s="50" t="s">
        <v>2</v>
      </c>
      <c r="T57" s="50" t="s">
        <v>2</v>
      </c>
      <c r="U57" s="50" t="s">
        <v>2</v>
      </c>
    </row>
    <row r="58" spans="1:21" s="15" customFormat="1" ht="39.6" x14ac:dyDescent="0.25">
      <c r="A58" s="50" t="s">
        <v>646</v>
      </c>
      <c r="B58" s="50" t="s">
        <v>650</v>
      </c>
      <c r="C58" s="50" t="s">
        <v>573</v>
      </c>
      <c r="D58" s="50" t="s">
        <v>574</v>
      </c>
      <c r="E58" s="50" t="s">
        <v>575</v>
      </c>
      <c r="F58" s="50" t="s">
        <v>121</v>
      </c>
      <c r="G58" s="56" t="s">
        <v>7</v>
      </c>
      <c r="H58" s="56" t="s">
        <v>7</v>
      </c>
      <c r="I58" s="56" t="s">
        <v>7</v>
      </c>
      <c r="J58" s="56" t="s">
        <v>7</v>
      </c>
      <c r="K58" s="56" t="s">
        <v>7</v>
      </c>
      <c r="L58" s="56" t="s">
        <v>7</v>
      </c>
      <c r="M58" s="56" t="s">
        <v>7</v>
      </c>
      <c r="N58" s="56" t="s">
        <v>7</v>
      </c>
      <c r="O58" s="56" t="s">
        <v>7</v>
      </c>
      <c r="P58" s="56"/>
      <c r="Q58" s="56"/>
      <c r="R58" s="50" t="s">
        <v>110</v>
      </c>
      <c r="S58" s="50" t="s">
        <v>2</v>
      </c>
      <c r="T58" s="50" t="s">
        <v>2</v>
      </c>
      <c r="U58" s="50" t="s">
        <v>2</v>
      </c>
    </row>
    <row r="59" spans="1:21" s="15" customFormat="1" ht="26.4" x14ac:dyDescent="0.25">
      <c r="A59" s="50" t="s">
        <v>646</v>
      </c>
      <c r="B59" s="50" t="s">
        <v>651</v>
      </c>
      <c r="C59" s="50" t="s">
        <v>530</v>
      </c>
      <c r="D59" s="50" t="s">
        <v>577</v>
      </c>
      <c r="E59" s="50" t="s">
        <v>31</v>
      </c>
      <c r="F59" s="50" t="s">
        <v>121</v>
      </c>
      <c r="G59" s="56" t="s">
        <v>7</v>
      </c>
      <c r="H59" s="56" t="s">
        <v>7</v>
      </c>
      <c r="I59" s="56" t="s">
        <v>7</v>
      </c>
      <c r="J59" s="56" t="s">
        <v>7</v>
      </c>
      <c r="K59" s="56" t="s">
        <v>7</v>
      </c>
      <c r="L59" s="56" t="s">
        <v>7</v>
      </c>
      <c r="M59" s="56" t="s">
        <v>7</v>
      </c>
      <c r="N59" s="56" t="s">
        <v>7</v>
      </c>
      <c r="O59" s="56" t="s">
        <v>7</v>
      </c>
      <c r="P59" s="56"/>
      <c r="Q59" s="56"/>
      <c r="R59" s="50" t="s">
        <v>110</v>
      </c>
      <c r="S59" s="50" t="s">
        <v>2</v>
      </c>
      <c r="T59" s="50" t="s">
        <v>2</v>
      </c>
      <c r="U59" s="50" t="s">
        <v>2</v>
      </c>
    </row>
    <row r="60" spans="1:21" s="15" customFormat="1" ht="26.4" x14ac:dyDescent="0.25">
      <c r="A60" s="50" t="s">
        <v>658</v>
      </c>
      <c r="B60" s="50" t="s">
        <v>659</v>
      </c>
      <c r="C60" s="50" t="s">
        <v>564</v>
      </c>
      <c r="D60" s="50" t="s">
        <v>565</v>
      </c>
      <c r="E60" s="50" t="s">
        <v>4</v>
      </c>
      <c r="F60" s="50" t="s">
        <v>121</v>
      </c>
      <c r="G60" s="56" t="s">
        <v>7</v>
      </c>
      <c r="H60" s="56" t="s">
        <v>7</v>
      </c>
      <c r="I60" s="56" t="s">
        <v>7</v>
      </c>
      <c r="J60" s="56" t="s">
        <v>7</v>
      </c>
      <c r="K60" s="56" t="s">
        <v>7</v>
      </c>
      <c r="L60" s="56" t="s">
        <v>7</v>
      </c>
      <c r="M60" s="56" t="s">
        <v>7</v>
      </c>
      <c r="N60" s="56" t="s">
        <v>7</v>
      </c>
      <c r="O60" s="56" t="s">
        <v>7</v>
      </c>
      <c r="P60" s="56"/>
      <c r="Q60" s="56"/>
      <c r="R60" s="50" t="s">
        <v>110</v>
      </c>
      <c r="S60" s="50" t="s">
        <v>2</v>
      </c>
      <c r="T60" s="50" t="s">
        <v>2</v>
      </c>
      <c r="U60" s="50" t="s">
        <v>2</v>
      </c>
    </row>
    <row r="61" spans="1:21" s="15" customFormat="1" ht="39.6" x14ac:dyDescent="0.25">
      <c r="A61" s="50" t="s">
        <v>658</v>
      </c>
      <c r="B61" s="50" t="s">
        <v>660</v>
      </c>
      <c r="C61" s="50" t="s">
        <v>567</v>
      </c>
      <c r="D61" s="50" t="s">
        <v>568</v>
      </c>
      <c r="E61" s="50" t="s">
        <v>119</v>
      </c>
      <c r="F61" s="50" t="s">
        <v>121</v>
      </c>
      <c r="G61" s="56" t="s">
        <v>7</v>
      </c>
      <c r="H61" s="56" t="s">
        <v>7</v>
      </c>
      <c r="I61" s="56" t="s">
        <v>7</v>
      </c>
      <c r="J61" s="56" t="s">
        <v>7</v>
      </c>
      <c r="K61" s="56" t="s">
        <v>7</v>
      </c>
      <c r="L61" s="56" t="s">
        <v>7</v>
      </c>
      <c r="M61" s="56" t="s">
        <v>7</v>
      </c>
      <c r="N61" s="56" t="s">
        <v>7</v>
      </c>
      <c r="O61" s="56" t="s">
        <v>7</v>
      </c>
      <c r="P61" s="56"/>
      <c r="Q61" s="56"/>
      <c r="R61" s="50" t="s">
        <v>110</v>
      </c>
      <c r="S61" s="50" t="s">
        <v>2</v>
      </c>
      <c r="T61" s="50" t="s">
        <v>2</v>
      </c>
      <c r="U61" s="50" t="s">
        <v>2</v>
      </c>
    </row>
    <row r="62" spans="1:21" s="15" customFormat="1" ht="26.4" x14ac:dyDescent="0.25">
      <c r="A62" s="50" t="s">
        <v>658</v>
      </c>
      <c r="B62" s="50" t="s">
        <v>661</v>
      </c>
      <c r="C62" s="50" t="s">
        <v>570</v>
      </c>
      <c r="D62" s="50" t="s">
        <v>571</v>
      </c>
      <c r="E62" s="50" t="s">
        <v>138</v>
      </c>
      <c r="F62" s="50" t="s">
        <v>121</v>
      </c>
      <c r="G62" s="56" t="s">
        <v>7</v>
      </c>
      <c r="H62" s="56" t="s">
        <v>7</v>
      </c>
      <c r="I62" s="56" t="s">
        <v>7</v>
      </c>
      <c r="J62" s="56" t="s">
        <v>7</v>
      </c>
      <c r="K62" s="56" t="s">
        <v>7</v>
      </c>
      <c r="L62" s="56" t="s">
        <v>7</v>
      </c>
      <c r="M62" s="56" t="s">
        <v>7</v>
      </c>
      <c r="N62" s="56" t="s">
        <v>7</v>
      </c>
      <c r="O62" s="56" t="s">
        <v>7</v>
      </c>
      <c r="P62" s="56"/>
      <c r="Q62" s="56"/>
      <c r="R62" s="50" t="s">
        <v>6</v>
      </c>
      <c r="S62" s="50" t="s">
        <v>2</v>
      </c>
      <c r="T62" s="50" t="s">
        <v>2</v>
      </c>
      <c r="U62" s="50" t="s">
        <v>2</v>
      </c>
    </row>
    <row r="63" spans="1:21" s="15" customFormat="1" ht="39.6" x14ac:dyDescent="0.25">
      <c r="A63" s="50" t="s">
        <v>658</v>
      </c>
      <c r="B63" s="50" t="s">
        <v>662</v>
      </c>
      <c r="C63" s="50" t="s">
        <v>599</v>
      </c>
      <c r="D63" s="50" t="s">
        <v>600</v>
      </c>
      <c r="E63" s="50" t="s">
        <v>601</v>
      </c>
      <c r="F63" s="50" t="s">
        <v>121</v>
      </c>
      <c r="G63" s="56" t="s">
        <v>7</v>
      </c>
      <c r="H63" s="56" t="s">
        <v>7</v>
      </c>
      <c r="I63" s="56" t="s">
        <v>7</v>
      </c>
      <c r="J63" s="56" t="s">
        <v>7</v>
      </c>
      <c r="K63" s="56" t="s">
        <v>7</v>
      </c>
      <c r="L63" s="56" t="s">
        <v>7</v>
      </c>
      <c r="M63" s="56" t="s">
        <v>7</v>
      </c>
      <c r="N63" s="56" t="s">
        <v>7</v>
      </c>
      <c r="O63" s="56" t="s">
        <v>7</v>
      </c>
      <c r="P63" s="56"/>
      <c r="Q63" s="56"/>
      <c r="R63" s="50" t="s">
        <v>110</v>
      </c>
      <c r="S63" s="50" t="s">
        <v>2</v>
      </c>
      <c r="T63" s="50" t="s">
        <v>2</v>
      </c>
      <c r="U63" s="50" t="s">
        <v>2</v>
      </c>
    </row>
    <row r="64" spans="1:21" s="15" customFormat="1" ht="26.4" x14ac:dyDescent="0.25">
      <c r="A64" s="50" t="s">
        <v>658</v>
      </c>
      <c r="B64" s="50" t="s">
        <v>663</v>
      </c>
      <c r="C64" s="50" t="s">
        <v>530</v>
      </c>
      <c r="D64" s="50" t="s">
        <v>577</v>
      </c>
      <c r="E64" s="50" t="s">
        <v>31</v>
      </c>
      <c r="F64" s="50" t="s">
        <v>121</v>
      </c>
      <c r="G64" s="56" t="s">
        <v>7</v>
      </c>
      <c r="H64" s="56" t="s">
        <v>7</v>
      </c>
      <c r="I64" s="56" t="s">
        <v>7</v>
      </c>
      <c r="J64" s="56" t="s">
        <v>7</v>
      </c>
      <c r="K64" s="56" t="s">
        <v>7</v>
      </c>
      <c r="L64" s="56" t="s">
        <v>7</v>
      </c>
      <c r="M64" s="56" t="s">
        <v>7</v>
      </c>
      <c r="N64" s="56" t="s">
        <v>7</v>
      </c>
      <c r="O64" s="56" t="s">
        <v>7</v>
      </c>
      <c r="P64" s="56"/>
      <c r="Q64" s="56"/>
      <c r="R64" s="50" t="s">
        <v>110</v>
      </c>
      <c r="S64" s="50" t="s">
        <v>2</v>
      </c>
      <c r="T64" s="50" t="s">
        <v>2</v>
      </c>
      <c r="U64" s="50" t="s">
        <v>2</v>
      </c>
    </row>
    <row r="65" spans="1:39" s="15" customFormat="1" ht="26.4" x14ac:dyDescent="0.25">
      <c r="A65" s="50" t="s">
        <v>603</v>
      </c>
      <c r="B65" s="50" t="s">
        <v>604</v>
      </c>
      <c r="C65" s="50" t="s">
        <v>564</v>
      </c>
      <c r="D65" s="50" t="s">
        <v>565</v>
      </c>
      <c r="E65" s="50" t="s">
        <v>4</v>
      </c>
      <c r="F65" s="50" t="s">
        <v>67</v>
      </c>
      <c r="G65" s="56" t="s">
        <v>7</v>
      </c>
      <c r="H65" s="56" t="s">
        <v>7</v>
      </c>
      <c r="I65" s="56" t="s">
        <v>7</v>
      </c>
      <c r="J65" s="56" t="s">
        <v>7</v>
      </c>
      <c r="K65" s="56" t="s">
        <v>7</v>
      </c>
      <c r="L65" s="56" t="s">
        <v>7</v>
      </c>
      <c r="M65" s="56" t="s">
        <v>7</v>
      </c>
      <c r="N65" s="56" t="s">
        <v>7</v>
      </c>
      <c r="O65" s="56" t="s">
        <v>7</v>
      </c>
      <c r="P65" s="56"/>
      <c r="Q65" s="56"/>
      <c r="R65" s="50" t="s">
        <v>110</v>
      </c>
      <c r="S65" s="50" t="s">
        <v>2</v>
      </c>
      <c r="T65" s="50" t="s">
        <v>2</v>
      </c>
      <c r="U65" s="50" t="s">
        <v>2</v>
      </c>
    </row>
    <row r="66" spans="1:39" s="15" customFormat="1" ht="39.6" x14ac:dyDescent="0.25">
      <c r="A66" s="50" t="s">
        <v>603</v>
      </c>
      <c r="B66" s="50" t="s">
        <v>605</v>
      </c>
      <c r="C66" s="50" t="s">
        <v>567</v>
      </c>
      <c r="D66" s="50" t="s">
        <v>568</v>
      </c>
      <c r="E66" s="50" t="s">
        <v>119</v>
      </c>
      <c r="F66" s="50" t="s">
        <v>67</v>
      </c>
      <c r="G66" s="56" t="s">
        <v>7</v>
      </c>
      <c r="H66" s="56" t="s">
        <v>7</v>
      </c>
      <c r="I66" s="56" t="s">
        <v>7</v>
      </c>
      <c r="J66" s="56" t="s">
        <v>7</v>
      </c>
      <c r="K66" s="56" t="s">
        <v>7</v>
      </c>
      <c r="L66" s="56" t="s">
        <v>7</v>
      </c>
      <c r="M66" s="56" t="s">
        <v>7</v>
      </c>
      <c r="N66" s="56" t="s">
        <v>7</v>
      </c>
      <c r="O66" s="56" t="s">
        <v>7</v>
      </c>
      <c r="P66" s="56"/>
      <c r="Q66" s="56"/>
      <c r="R66" s="50" t="s">
        <v>110</v>
      </c>
      <c r="S66" s="50" t="s">
        <v>2</v>
      </c>
      <c r="T66" s="50" t="s">
        <v>2</v>
      </c>
      <c r="U66" s="50" t="s">
        <v>2</v>
      </c>
    </row>
    <row r="67" spans="1:39" s="15" customFormat="1" ht="26.4" x14ac:dyDescent="0.25">
      <c r="A67" s="50" t="s">
        <v>603</v>
      </c>
      <c r="B67" s="50" t="s">
        <v>606</v>
      </c>
      <c r="C67" s="50" t="s">
        <v>570</v>
      </c>
      <c r="D67" s="50" t="s">
        <v>571</v>
      </c>
      <c r="E67" s="50" t="s">
        <v>138</v>
      </c>
      <c r="F67" s="50" t="s">
        <v>67</v>
      </c>
      <c r="G67" s="56" t="s">
        <v>7</v>
      </c>
      <c r="H67" s="56" t="s">
        <v>7</v>
      </c>
      <c r="I67" s="56" t="s">
        <v>7</v>
      </c>
      <c r="J67" s="56" t="s">
        <v>7</v>
      </c>
      <c r="K67" s="56" t="s">
        <v>7</v>
      </c>
      <c r="L67" s="56" t="s">
        <v>7</v>
      </c>
      <c r="M67" s="56" t="s">
        <v>7</v>
      </c>
      <c r="N67" s="56" t="s">
        <v>7</v>
      </c>
      <c r="O67" s="56" t="s">
        <v>7</v>
      </c>
      <c r="P67" s="56"/>
      <c r="Q67" s="56"/>
      <c r="R67" s="50" t="s">
        <v>6</v>
      </c>
      <c r="S67" s="50" t="s">
        <v>2</v>
      </c>
      <c r="T67" s="50" t="s">
        <v>2</v>
      </c>
      <c r="U67" s="50" t="s">
        <v>2</v>
      </c>
    </row>
    <row r="68" spans="1:39" s="15" customFormat="1" ht="39.6" x14ac:dyDescent="0.25">
      <c r="A68" s="50" t="s">
        <v>603</v>
      </c>
      <c r="B68" s="50" t="s">
        <v>607</v>
      </c>
      <c r="C68" s="50" t="s">
        <v>608</v>
      </c>
      <c r="D68" s="50" t="s">
        <v>609</v>
      </c>
      <c r="E68" s="50" t="s">
        <v>31</v>
      </c>
      <c r="F68" s="50" t="s">
        <v>67</v>
      </c>
      <c r="G68" s="56" t="s">
        <v>7</v>
      </c>
      <c r="H68" s="56" t="s">
        <v>7</v>
      </c>
      <c r="I68" s="56" t="s">
        <v>7</v>
      </c>
      <c r="J68" s="56" t="s">
        <v>7</v>
      </c>
      <c r="K68" s="56" t="s">
        <v>7</v>
      </c>
      <c r="L68" s="56" t="s">
        <v>7</v>
      </c>
      <c r="M68" s="56" t="s">
        <v>7</v>
      </c>
      <c r="N68" s="56" t="s">
        <v>7</v>
      </c>
      <c r="O68" s="56" t="s">
        <v>7</v>
      </c>
      <c r="P68" s="56"/>
      <c r="Q68" s="56"/>
      <c r="R68" s="50" t="s">
        <v>110</v>
      </c>
      <c r="S68" s="50" t="s">
        <v>2</v>
      </c>
      <c r="T68" s="50" t="s">
        <v>2</v>
      </c>
      <c r="U68" s="50" t="s">
        <v>2</v>
      </c>
    </row>
    <row r="69" spans="1:39" s="15" customFormat="1" ht="26.4" x14ac:dyDescent="0.25">
      <c r="A69" s="50" t="s">
        <v>603</v>
      </c>
      <c r="B69" s="50" t="s">
        <v>610</v>
      </c>
      <c r="C69" s="50" t="s">
        <v>530</v>
      </c>
      <c r="D69" s="50" t="s">
        <v>577</v>
      </c>
      <c r="E69" s="50" t="s">
        <v>31</v>
      </c>
      <c r="F69" s="50" t="s">
        <v>67</v>
      </c>
      <c r="G69" s="56" t="s">
        <v>7</v>
      </c>
      <c r="H69" s="56" t="s">
        <v>7</v>
      </c>
      <c r="I69" s="56" t="s">
        <v>7</v>
      </c>
      <c r="J69" s="56" t="s">
        <v>7</v>
      </c>
      <c r="K69" s="56" t="s">
        <v>7</v>
      </c>
      <c r="L69" s="56" t="s">
        <v>7</v>
      </c>
      <c r="M69" s="56" t="s">
        <v>7</v>
      </c>
      <c r="N69" s="56" t="s">
        <v>7</v>
      </c>
      <c r="O69" s="56" t="s">
        <v>7</v>
      </c>
      <c r="P69" s="56"/>
      <c r="Q69" s="56"/>
      <c r="R69" s="50" t="s">
        <v>110</v>
      </c>
      <c r="S69" s="50" t="s">
        <v>2</v>
      </c>
      <c r="T69" s="50" t="s">
        <v>2</v>
      </c>
      <c r="U69" s="50" t="s">
        <v>2</v>
      </c>
    </row>
    <row r="70" spans="1:39" s="15" customFormat="1" ht="66" x14ac:dyDescent="0.25">
      <c r="A70" s="50" t="s">
        <v>116</v>
      </c>
      <c r="B70" s="50" t="s">
        <v>117</v>
      </c>
      <c r="C70" s="50" t="s">
        <v>535</v>
      </c>
      <c r="D70" s="50" t="s">
        <v>118</v>
      </c>
      <c r="E70" s="50" t="s">
        <v>119</v>
      </c>
      <c r="F70" s="50" t="s">
        <v>8</v>
      </c>
      <c r="G70" s="56">
        <v>36618.663110239737</v>
      </c>
      <c r="H70" s="59" t="s">
        <v>7</v>
      </c>
      <c r="I70" s="59" t="s">
        <v>7</v>
      </c>
      <c r="J70" s="59" t="s">
        <v>7</v>
      </c>
      <c r="K70" s="59" t="s">
        <v>7</v>
      </c>
      <c r="L70" s="58" t="s">
        <v>7</v>
      </c>
      <c r="M70" s="58" t="s">
        <v>7</v>
      </c>
      <c r="N70" s="56">
        <v>40297.23492273048</v>
      </c>
      <c r="O70" s="56">
        <v>1605.7267727748454</v>
      </c>
      <c r="P70" s="56">
        <v>47010.75970747682</v>
      </c>
      <c r="Q70" s="56">
        <v>1817.6371544669423</v>
      </c>
      <c r="R70" s="50" t="s">
        <v>6</v>
      </c>
      <c r="S70" s="50" t="s">
        <v>7</v>
      </c>
      <c r="T70" s="50" t="s">
        <v>7</v>
      </c>
      <c r="U70" s="50" t="s">
        <v>7</v>
      </c>
    </row>
    <row r="71" spans="1:39" s="15" customFormat="1" ht="66" x14ac:dyDescent="0.25">
      <c r="A71" s="50" t="s">
        <v>116</v>
      </c>
      <c r="B71" s="50" t="s">
        <v>120</v>
      </c>
      <c r="C71" s="50" t="s">
        <v>536</v>
      </c>
      <c r="D71" s="50" t="s">
        <v>118</v>
      </c>
      <c r="E71" s="50" t="s">
        <v>119</v>
      </c>
      <c r="F71" s="50" t="s">
        <v>121</v>
      </c>
      <c r="G71" s="56">
        <v>125099.75371469659</v>
      </c>
      <c r="H71" s="59" t="s">
        <v>7</v>
      </c>
      <c r="I71" s="59" t="s">
        <v>7</v>
      </c>
      <c r="J71" s="59" t="s">
        <v>7</v>
      </c>
      <c r="K71" s="59" t="s">
        <v>7</v>
      </c>
      <c r="L71" s="58" t="s">
        <v>7</v>
      </c>
      <c r="M71" s="58" t="s">
        <v>7</v>
      </c>
      <c r="N71" s="56">
        <v>151950.68491852115</v>
      </c>
      <c r="O71" s="56">
        <v>9352.6574302391891</v>
      </c>
      <c r="P71" s="56">
        <v>170439.75346966484</v>
      </c>
      <c r="Q71" s="56">
        <v>10565.313383139068</v>
      </c>
      <c r="R71" s="50" t="s">
        <v>6</v>
      </c>
      <c r="S71" s="50" t="s">
        <v>2</v>
      </c>
      <c r="T71" s="50" t="s">
        <v>7</v>
      </c>
      <c r="U71" s="50" t="s">
        <v>7</v>
      </c>
    </row>
    <row r="72" spans="1:39" s="15" customFormat="1" ht="66" x14ac:dyDescent="0.25">
      <c r="A72" s="50" t="s">
        <v>116</v>
      </c>
      <c r="B72" s="50" t="s">
        <v>122</v>
      </c>
      <c r="C72" s="50" t="s">
        <v>537</v>
      </c>
      <c r="D72" s="50" t="s">
        <v>118</v>
      </c>
      <c r="E72" s="50" t="s">
        <v>119</v>
      </c>
      <c r="F72" s="50" t="s">
        <v>67</v>
      </c>
      <c r="G72" s="56">
        <v>132988.29787996373</v>
      </c>
      <c r="H72" s="59" t="s">
        <v>7</v>
      </c>
      <c r="I72" s="59" t="s">
        <v>7</v>
      </c>
      <c r="J72" s="59" t="s">
        <v>7</v>
      </c>
      <c r="K72" s="59" t="s">
        <v>7</v>
      </c>
      <c r="L72" s="58" t="s">
        <v>7</v>
      </c>
      <c r="M72" s="58" t="s">
        <v>7</v>
      </c>
      <c r="N72" s="56">
        <v>103030.17884808843</v>
      </c>
      <c r="O72" s="56">
        <v>4749.2460352249955</v>
      </c>
      <c r="P72" s="56">
        <v>117056.35980157129</v>
      </c>
      <c r="Q72" s="56">
        <v>5618.9286233234807</v>
      </c>
      <c r="R72" s="50" t="s">
        <v>6</v>
      </c>
      <c r="S72" s="50" t="s">
        <v>2</v>
      </c>
      <c r="T72" s="50" t="s">
        <v>7</v>
      </c>
      <c r="U72" s="50" t="s">
        <v>7</v>
      </c>
    </row>
    <row r="73" spans="1:39" s="15" customFormat="1" ht="26.4" x14ac:dyDescent="0.25">
      <c r="A73" s="50" t="s">
        <v>116</v>
      </c>
      <c r="B73" s="50" t="s">
        <v>123</v>
      </c>
      <c r="C73" s="50" t="s">
        <v>538</v>
      </c>
      <c r="D73" s="50" t="s">
        <v>124</v>
      </c>
      <c r="E73" s="50" t="s">
        <v>119</v>
      </c>
      <c r="F73" s="50" t="s">
        <v>8</v>
      </c>
      <c r="G73" s="59" t="s">
        <v>7</v>
      </c>
      <c r="H73" s="59" t="s">
        <v>7</v>
      </c>
      <c r="I73" s="59" t="s">
        <v>7</v>
      </c>
      <c r="J73" s="59" t="s">
        <v>7</v>
      </c>
      <c r="K73" s="59" t="s">
        <v>7</v>
      </c>
      <c r="L73" s="58" t="s">
        <v>7</v>
      </c>
      <c r="M73" s="58" t="s">
        <v>7</v>
      </c>
      <c r="N73" s="56">
        <v>20202.717250264785</v>
      </c>
      <c r="O73" s="56">
        <v>1254.9082908748187</v>
      </c>
      <c r="P73" s="60"/>
      <c r="Q73" s="60"/>
      <c r="R73" s="50" t="s">
        <v>6</v>
      </c>
      <c r="S73" s="50" t="s">
        <v>2</v>
      </c>
      <c r="T73" s="50" t="s">
        <v>7</v>
      </c>
      <c r="U73" s="50" t="s">
        <v>20</v>
      </c>
    </row>
    <row r="74" spans="1:39" s="15" customFormat="1" ht="26.4" x14ac:dyDescent="0.25">
      <c r="A74" s="50" t="s">
        <v>116</v>
      </c>
      <c r="B74" s="50" t="s">
        <v>125</v>
      </c>
      <c r="C74" s="50" t="s">
        <v>539</v>
      </c>
      <c r="D74" s="50" t="s">
        <v>124</v>
      </c>
      <c r="E74" s="50" t="s">
        <v>119</v>
      </c>
      <c r="F74" s="50" t="s">
        <v>121</v>
      </c>
      <c r="G74" s="59" t="s">
        <v>7</v>
      </c>
      <c r="H74" s="59" t="s">
        <v>7</v>
      </c>
      <c r="I74" s="59" t="s">
        <v>7</v>
      </c>
      <c r="J74" s="59" t="s">
        <v>7</v>
      </c>
      <c r="K74" s="59" t="s">
        <v>7</v>
      </c>
      <c r="L74" s="58" t="s">
        <v>7</v>
      </c>
      <c r="M74" s="58" t="s">
        <v>7</v>
      </c>
      <c r="N74" s="56">
        <v>26873.408849600462</v>
      </c>
      <c r="O74" s="56">
        <v>1556.1792481877096</v>
      </c>
      <c r="P74" s="60"/>
      <c r="Q74" s="60"/>
      <c r="R74" s="50" t="s">
        <v>6</v>
      </c>
      <c r="S74" s="50" t="s">
        <v>2</v>
      </c>
      <c r="T74" s="50" t="s">
        <v>7</v>
      </c>
      <c r="U74" s="50" t="s">
        <v>20</v>
      </c>
    </row>
    <row r="75" spans="1:39" s="15" customFormat="1" ht="26.4" x14ac:dyDescent="0.25">
      <c r="A75" s="50" t="s">
        <v>116</v>
      </c>
      <c r="B75" s="50" t="s">
        <v>126</v>
      </c>
      <c r="C75" s="48" t="s">
        <v>540</v>
      </c>
      <c r="D75" s="48" t="s">
        <v>124</v>
      </c>
      <c r="E75" s="48" t="s">
        <v>119</v>
      </c>
      <c r="F75" s="50" t="s">
        <v>67</v>
      </c>
      <c r="G75" s="59" t="s">
        <v>7</v>
      </c>
      <c r="H75" s="59" t="s">
        <v>7</v>
      </c>
      <c r="I75" s="59" t="s">
        <v>7</v>
      </c>
      <c r="J75" s="59" t="s">
        <v>7</v>
      </c>
      <c r="K75" s="59" t="s">
        <v>7</v>
      </c>
      <c r="L75" s="58" t="s">
        <v>7</v>
      </c>
      <c r="M75" s="58" t="s">
        <v>7</v>
      </c>
      <c r="N75" s="56">
        <v>18469.933197654587</v>
      </c>
      <c r="O75" s="56">
        <v>1069.4887192161029</v>
      </c>
      <c r="P75" s="60"/>
      <c r="Q75" s="60"/>
      <c r="R75" s="48" t="s">
        <v>6</v>
      </c>
      <c r="S75" s="48" t="s">
        <v>2</v>
      </c>
      <c r="T75" s="48" t="s">
        <v>7</v>
      </c>
      <c r="U75" s="48" t="s">
        <v>20</v>
      </c>
    </row>
    <row r="76" spans="1:39" s="24" customFormat="1" ht="26.4" x14ac:dyDescent="0.25">
      <c r="A76" s="49" t="s">
        <v>200</v>
      </c>
      <c r="B76" s="50" t="s">
        <v>127</v>
      </c>
      <c r="C76" s="49" t="s">
        <v>128</v>
      </c>
      <c r="D76" s="49" t="s">
        <v>129</v>
      </c>
      <c r="E76" s="49" t="s">
        <v>130</v>
      </c>
      <c r="F76" s="50" t="s">
        <v>8</v>
      </c>
      <c r="G76" s="56">
        <v>2</v>
      </c>
      <c r="H76" s="59">
        <v>33</v>
      </c>
      <c r="I76" s="59" t="s">
        <v>7</v>
      </c>
      <c r="J76" s="59" t="s">
        <v>7</v>
      </c>
      <c r="K76" s="59" t="s">
        <v>7</v>
      </c>
      <c r="L76" s="59" t="s">
        <v>7</v>
      </c>
      <c r="M76" s="59" t="s">
        <v>7</v>
      </c>
      <c r="N76" s="52">
        <f t="shared" ref="N76:N78" si="10">0.93297315667059*P76</f>
        <v>30.788114170129472</v>
      </c>
      <c r="O76" s="56" t="s">
        <v>20</v>
      </c>
      <c r="P76" s="57">
        <v>33</v>
      </c>
      <c r="Q76" s="57" t="s">
        <v>20</v>
      </c>
      <c r="R76" s="49" t="s">
        <v>6</v>
      </c>
      <c r="S76" s="49">
        <v>1997</v>
      </c>
      <c r="T76" s="49" t="s">
        <v>15</v>
      </c>
      <c r="U76" s="49" t="s">
        <v>2</v>
      </c>
      <c r="V76" s="15"/>
      <c r="W76" s="15"/>
      <c r="X76" s="15"/>
      <c r="Y76" s="15"/>
      <c r="Z76" s="15"/>
      <c r="AA76" s="15"/>
      <c r="AB76" s="15"/>
      <c r="AC76" s="15"/>
      <c r="AD76" s="15"/>
      <c r="AE76" s="15"/>
      <c r="AF76" s="15"/>
      <c r="AG76" s="15"/>
      <c r="AH76" s="15"/>
      <c r="AI76" s="15"/>
      <c r="AJ76" s="15"/>
      <c r="AK76" s="15"/>
      <c r="AL76" s="15"/>
      <c r="AM76" s="15"/>
    </row>
    <row r="77" spans="1:39" s="24" customFormat="1" ht="26.4" x14ac:dyDescent="0.25">
      <c r="A77" s="47" t="s">
        <v>200</v>
      </c>
      <c r="B77" s="50" t="s">
        <v>131</v>
      </c>
      <c r="C77" s="47" t="s">
        <v>128</v>
      </c>
      <c r="D77" s="47" t="s">
        <v>132</v>
      </c>
      <c r="E77" s="47" t="s">
        <v>130</v>
      </c>
      <c r="F77" s="50" t="s">
        <v>8</v>
      </c>
      <c r="G77" s="52">
        <v>2</v>
      </c>
      <c r="H77" s="54">
        <v>4</v>
      </c>
      <c r="I77" s="59" t="s">
        <v>7</v>
      </c>
      <c r="J77" s="59" t="s">
        <v>7</v>
      </c>
      <c r="K77" s="59" t="s">
        <v>7</v>
      </c>
      <c r="L77" s="59" t="s">
        <v>7</v>
      </c>
      <c r="M77" s="59" t="s">
        <v>7</v>
      </c>
      <c r="N77" s="52">
        <f t="shared" si="10"/>
        <v>3.73189262668236</v>
      </c>
      <c r="O77" s="56" t="s">
        <v>20</v>
      </c>
      <c r="P77" s="53">
        <v>4</v>
      </c>
      <c r="Q77" s="57" t="s">
        <v>20</v>
      </c>
      <c r="R77" s="47" t="s">
        <v>6</v>
      </c>
      <c r="S77" s="47">
        <v>1996</v>
      </c>
      <c r="T77" s="47" t="s">
        <v>15</v>
      </c>
      <c r="U77" s="47" t="s">
        <v>2</v>
      </c>
      <c r="V77" s="15"/>
      <c r="W77" s="15"/>
      <c r="X77" s="15"/>
      <c r="Y77" s="15"/>
      <c r="Z77" s="15"/>
      <c r="AA77" s="15"/>
      <c r="AB77" s="15"/>
      <c r="AC77" s="15"/>
      <c r="AD77" s="15"/>
      <c r="AE77" s="15"/>
      <c r="AF77" s="15"/>
      <c r="AG77" s="15"/>
      <c r="AH77" s="15"/>
      <c r="AI77" s="15"/>
      <c r="AJ77" s="15"/>
      <c r="AK77" s="15"/>
      <c r="AL77" s="15"/>
      <c r="AM77" s="15"/>
    </row>
    <row r="78" spans="1:39" s="18" customFormat="1" ht="26.4" x14ac:dyDescent="0.25">
      <c r="A78" s="47" t="s">
        <v>200</v>
      </c>
      <c r="B78" s="50" t="s">
        <v>133</v>
      </c>
      <c r="C78" s="47" t="s">
        <v>128</v>
      </c>
      <c r="D78" s="47" t="s">
        <v>134</v>
      </c>
      <c r="E78" s="47" t="s">
        <v>130</v>
      </c>
      <c r="F78" s="50" t="s">
        <v>8</v>
      </c>
      <c r="G78" s="52">
        <v>2</v>
      </c>
      <c r="H78" s="54">
        <v>4</v>
      </c>
      <c r="I78" s="59" t="s">
        <v>7</v>
      </c>
      <c r="J78" s="59" t="s">
        <v>7</v>
      </c>
      <c r="K78" s="59" t="s">
        <v>7</v>
      </c>
      <c r="L78" s="59" t="s">
        <v>7</v>
      </c>
      <c r="M78" s="59" t="s">
        <v>7</v>
      </c>
      <c r="N78" s="52">
        <f t="shared" si="10"/>
        <v>3.73189262668236</v>
      </c>
      <c r="O78" s="56" t="s">
        <v>20</v>
      </c>
      <c r="P78" s="53">
        <v>4</v>
      </c>
      <c r="Q78" s="57" t="s">
        <v>20</v>
      </c>
      <c r="R78" s="47" t="s">
        <v>6</v>
      </c>
      <c r="S78" s="47">
        <v>1996</v>
      </c>
      <c r="T78" s="47" t="s">
        <v>15</v>
      </c>
      <c r="U78" s="47" t="s">
        <v>2</v>
      </c>
      <c r="V78" s="17"/>
      <c r="W78" s="17"/>
      <c r="X78" s="17"/>
      <c r="Y78" s="17"/>
      <c r="Z78" s="17"/>
      <c r="AA78" s="17"/>
      <c r="AB78" s="17"/>
      <c r="AC78" s="17"/>
      <c r="AD78" s="17"/>
      <c r="AE78" s="17"/>
      <c r="AF78" s="17"/>
      <c r="AG78" s="17"/>
      <c r="AH78" s="17"/>
      <c r="AI78" s="17"/>
      <c r="AJ78" s="17"/>
      <c r="AK78" s="17"/>
      <c r="AL78" s="17"/>
      <c r="AM78" s="17"/>
    </row>
    <row r="79" spans="1:39" s="32" customFormat="1" ht="26.4" x14ac:dyDescent="0.25">
      <c r="A79" s="49" t="s">
        <v>200</v>
      </c>
      <c r="B79" s="50" t="s">
        <v>135</v>
      </c>
      <c r="C79" s="49" t="s">
        <v>136</v>
      </c>
      <c r="D79" s="49" t="s">
        <v>137</v>
      </c>
      <c r="E79" s="49" t="s">
        <v>138</v>
      </c>
      <c r="F79" s="50" t="s">
        <v>8</v>
      </c>
      <c r="G79" s="56">
        <v>465</v>
      </c>
      <c r="H79" s="59" t="s">
        <v>7</v>
      </c>
      <c r="I79" s="59" t="s">
        <v>7</v>
      </c>
      <c r="J79" s="59" t="s">
        <v>7</v>
      </c>
      <c r="K79" s="59" t="s">
        <v>7</v>
      </c>
      <c r="L79" s="58" t="s">
        <v>7</v>
      </c>
      <c r="M79" s="58" t="s">
        <v>7</v>
      </c>
      <c r="N79" s="52">
        <f>0.93297315667059*P79</f>
        <v>1810.9008970976151</v>
      </c>
      <c r="O79" s="52">
        <f>0.935751990923284*Q79</f>
        <v>453.83971559779275</v>
      </c>
      <c r="P79" s="57">
        <v>1941</v>
      </c>
      <c r="Q79" s="57">
        <v>485</v>
      </c>
      <c r="R79" s="49" t="s">
        <v>6</v>
      </c>
      <c r="S79" s="49">
        <v>2005</v>
      </c>
      <c r="T79" s="49" t="s">
        <v>7</v>
      </c>
      <c r="U79" s="49" t="s">
        <v>2</v>
      </c>
      <c r="V79" s="15"/>
      <c r="W79" s="15"/>
      <c r="X79" s="15"/>
      <c r="Y79" s="15"/>
      <c r="Z79" s="15"/>
      <c r="AA79" s="15"/>
      <c r="AB79" s="15"/>
      <c r="AC79" s="15"/>
      <c r="AD79" s="15"/>
      <c r="AE79" s="15"/>
      <c r="AF79" s="15"/>
      <c r="AG79" s="15"/>
      <c r="AH79" s="15"/>
      <c r="AI79" s="15"/>
      <c r="AJ79" s="15"/>
      <c r="AK79" s="15"/>
      <c r="AL79" s="15"/>
      <c r="AM79" s="15"/>
    </row>
    <row r="80" spans="1:39" s="32" customFormat="1" ht="26.4" x14ac:dyDescent="0.25">
      <c r="A80" s="49" t="s">
        <v>200</v>
      </c>
      <c r="B80" s="50" t="s">
        <v>139</v>
      </c>
      <c r="C80" s="49" t="s">
        <v>4</v>
      </c>
      <c r="D80" s="49" t="s">
        <v>140</v>
      </c>
      <c r="E80" s="49" t="s">
        <v>4</v>
      </c>
      <c r="F80" s="50" t="s">
        <v>8</v>
      </c>
      <c r="G80" s="56">
        <v>5084.6880045447269</v>
      </c>
      <c r="H80" s="59">
        <v>25290.699958457917</v>
      </c>
      <c r="I80" s="59">
        <v>5367.055096736126</v>
      </c>
      <c r="J80" s="59">
        <v>27335.363264598713</v>
      </c>
      <c r="K80" s="59">
        <v>5770.7743454319198</v>
      </c>
      <c r="L80" s="58">
        <v>0.01</v>
      </c>
      <c r="M80" s="58">
        <v>0.01</v>
      </c>
      <c r="N80" s="56">
        <f>H80*L80</f>
        <v>252.90699958457918</v>
      </c>
      <c r="O80" s="56">
        <f>I80*M80</f>
        <v>53.670550967361258</v>
      </c>
      <c r="P80" s="57">
        <f>L80*J80</f>
        <v>273.35363264598715</v>
      </c>
      <c r="Q80" s="57">
        <f>M80*K80</f>
        <v>57.7077434543192</v>
      </c>
      <c r="R80" s="49" t="s">
        <v>6</v>
      </c>
      <c r="S80" s="49">
        <v>2005</v>
      </c>
      <c r="T80" s="49" t="s">
        <v>7</v>
      </c>
      <c r="U80" s="49" t="s">
        <v>2</v>
      </c>
      <c r="V80" s="15"/>
      <c r="W80" s="15"/>
      <c r="X80" s="15"/>
      <c r="Y80" s="15"/>
      <c r="Z80" s="15"/>
      <c r="AA80" s="15"/>
      <c r="AB80" s="15"/>
      <c r="AC80" s="15"/>
      <c r="AD80" s="15"/>
      <c r="AE80" s="15"/>
      <c r="AF80" s="15"/>
      <c r="AG80" s="15"/>
      <c r="AH80" s="15"/>
      <c r="AI80" s="15"/>
      <c r="AJ80" s="15"/>
      <c r="AK80" s="15"/>
      <c r="AL80" s="15"/>
      <c r="AM80" s="15"/>
    </row>
    <row r="81" spans="1:39" s="32" customFormat="1" x14ac:dyDescent="0.25">
      <c r="A81" s="47" t="s">
        <v>200</v>
      </c>
      <c r="B81" s="50" t="s">
        <v>141</v>
      </c>
      <c r="C81" s="47" t="s">
        <v>40</v>
      </c>
      <c r="D81" s="47" t="s">
        <v>142</v>
      </c>
      <c r="E81" s="47" t="s">
        <v>40</v>
      </c>
      <c r="F81" s="50" t="s">
        <v>8</v>
      </c>
      <c r="G81" s="52" t="s">
        <v>7</v>
      </c>
      <c r="H81" s="52" t="s">
        <v>7</v>
      </c>
      <c r="I81" s="52" t="s">
        <v>7</v>
      </c>
      <c r="J81" s="52" t="s">
        <v>7</v>
      </c>
      <c r="K81" s="52" t="s">
        <v>7</v>
      </c>
      <c r="L81" s="55" t="s">
        <v>7</v>
      </c>
      <c r="M81" s="55" t="s">
        <v>7</v>
      </c>
      <c r="N81" s="52">
        <f>0.93297315667059*P81</f>
        <v>473.01739043198916</v>
      </c>
      <c r="O81" s="52">
        <f>0.935751990923284*Q81</f>
        <v>346.22823664161507</v>
      </c>
      <c r="P81" s="52">
        <v>507</v>
      </c>
      <c r="Q81" s="52">
        <v>370</v>
      </c>
      <c r="R81" s="47" t="s">
        <v>6</v>
      </c>
      <c r="S81" s="47">
        <v>2002</v>
      </c>
      <c r="T81" s="47" t="s">
        <v>7</v>
      </c>
      <c r="U81" s="47" t="s">
        <v>2</v>
      </c>
      <c r="V81" s="15"/>
      <c r="W81" s="15"/>
      <c r="X81" s="15"/>
      <c r="Y81" s="15"/>
      <c r="Z81" s="15"/>
      <c r="AA81" s="15"/>
      <c r="AB81" s="15"/>
      <c r="AC81" s="15"/>
      <c r="AD81" s="15"/>
      <c r="AE81" s="15"/>
      <c r="AF81" s="15"/>
      <c r="AG81" s="15"/>
      <c r="AH81" s="15"/>
      <c r="AI81" s="15"/>
      <c r="AJ81" s="15"/>
      <c r="AK81" s="15"/>
      <c r="AL81" s="15"/>
      <c r="AM81" s="15"/>
    </row>
    <row r="82" spans="1:39" s="32" customFormat="1" ht="26.4" x14ac:dyDescent="0.25">
      <c r="A82" s="47" t="s">
        <v>200</v>
      </c>
      <c r="B82" s="50" t="s">
        <v>143</v>
      </c>
      <c r="C82" s="47" t="s">
        <v>144</v>
      </c>
      <c r="D82" s="47" t="s">
        <v>145</v>
      </c>
      <c r="E82" s="47" t="s">
        <v>14</v>
      </c>
      <c r="F82" s="50" t="s">
        <v>8</v>
      </c>
      <c r="G82" s="52">
        <v>56</v>
      </c>
      <c r="H82" s="54">
        <v>293</v>
      </c>
      <c r="I82" s="52" t="s">
        <v>7</v>
      </c>
      <c r="J82" s="52" t="s">
        <v>7</v>
      </c>
      <c r="K82" s="52" t="s">
        <v>7</v>
      </c>
      <c r="L82" s="55" t="s">
        <v>7</v>
      </c>
      <c r="M82" s="55" t="s">
        <v>7</v>
      </c>
      <c r="N82" s="54">
        <f t="shared" ref="N82:N84" si="11">0.93297315667059*P82</f>
        <v>273.36113490448287</v>
      </c>
      <c r="O82" s="56" t="s">
        <v>20</v>
      </c>
      <c r="P82" s="53">
        <v>293</v>
      </c>
      <c r="Q82" s="57" t="s">
        <v>20</v>
      </c>
      <c r="R82" s="47" t="s">
        <v>6</v>
      </c>
      <c r="S82" s="47">
        <v>1990</v>
      </c>
      <c r="T82" s="47" t="s">
        <v>15</v>
      </c>
      <c r="U82" s="47" t="s">
        <v>2</v>
      </c>
      <c r="V82" s="15"/>
      <c r="W82" s="15"/>
      <c r="X82" s="15"/>
      <c r="Y82" s="15"/>
      <c r="Z82" s="15"/>
      <c r="AA82" s="15"/>
      <c r="AB82" s="15"/>
      <c r="AC82" s="15"/>
      <c r="AD82" s="15"/>
      <c r="AE82" s="15"/>
      <c r="AF82" s="15"/>
      <c r="AG82" s="15"/>
      <c r="AH82" s="15"/>
      <c r="AI82" s="15"/>
      <c r="AJ82" s="15"/>
      <c r="AK82" s="15"/>
      <c r="AL82" s="15"/>
      <c r="AM82" s="15"/>
    </row>
    <row r="83" spans="1:39" s="32" customFormat="1" ht="26.4" x14ac:dyDescent="0.25">
      <c r="A83" s="47" t="s">
        <v>200</v>
      </c>
      <c r="B83" s="50" t="s">
        <v>146</v>
      </c>
      <c r="C83" s="47" t="s">
        <v>144</v>
      </c>
      <c r="D83" s="47" t="s">
        <v>147</v>
      </c>
      <c r="E83" s="47" t="s">
        <v>14</v>
      </c>
      <c r="F83" s="50" t="s">
        <v>8</v>
      </c>
      <c r="G83" s="52">
        <v>55</v>
      </c>
      <c r="H83" s="54">
        <v>192</v>
      </c>
      <c r="I83" s="52" t="s">
        <v>7</v>
      </c>
      <c r="J83" s="52" t="s">
        <v>7</v>
      </c>
      <c r="K83" s="52" t="s">
        <v>7</v>
      </c>
      <c r="L83" s="55" t="s">
        <v>7</v>
      </c>
      <c r="M83" s="55" t="s">
        <v>7</v>
      </c>
      <c r="N83" s="54">
        <f t="shared" si="11"/>
        <v>179.13084608075329</v>
      </c>
      <c r="O83" s="56" t="s">
        <v>20</v>
      </c>
      <c r="P83" s="53">
        <v>192</v>
      </c>
      <c r="Q83" s="57" t="s">
        <v>20</v>
      </c>
      <c r="R83" s="47" t="s">
        <v>6</v>
      </c>
      <c r="S83" s="47">
        <v>1989</v>
      </c>
      <c r="T83" s="47" t="s">
        <v>15</v>
      </c>
      <c r="U83" s="47" t="s">
        <v>2</v>
      </c>
      <c r="V83" s="15"/>
      <c r="W83" s="15"/>
      <c r="X83" s="15"/>
      <c r="Y83" s="15"/>
      <c r="Z83" s="15"/>
      <c r="AA83" s="15"/>
      <c r="AB83" s="15"/>
      <c r="AC83" s="15"/>
      <c r="AD83" s="15"/>
      <c r="AE83" s="15"/>
      <c r="AF83" s="15"/>
      <c r="AG83" s="15"/>
      <c r="AH83" s="15"/>
      <c r="AI83" s="15"/>
      <c r="AJ83" s="15"/>
      <c r="AK83" s="15"/>
      <c r="AL83" s="15"/>
      <c r="AM83" s="15"/>
    </row>
    <row r="84" spans="1:39" s="33" customFormat="1" ht="26.4" x14ac:dyDescent="0.25">
      <c r="A84" s="47" t="s">
        <v>200</v>
      </c>
      <c r="B84" s="50" t="s">
        <v>148</v>
      </c>
      <c r="C84" s="47" t="s">
        <v>144</v>
      </c>
      <c r="D84" s="47" t="s">
        <v>149</v>
      </c>
      <c r="E84" s="47" t="s">
        <v>14</v>
      </c>
      <c r="F84" s="50" t="s">
        <v>8</v>
      </c>
      <c r="G84" s="52">
        <v>55</v>
      </c>
      <c r="H84" s="54">
        <v>341</v>
      </c>
      <c r="I84" s="52" t="s">
        <v>7</v>
      </c>
      <c r="J84" s="52" t="s">
        <v>7</v>
      </c>
      <c r="K84" s="52" t="s">
        <v>7</v>
      </c>
      <c r="L84" s="55" t="s">
        <v>7</v>
      </c>
      <c r="M84" s="55" t="s">
        <v>7</v>
      </c>
      <c r="N84" s="54">
        <f t="shared" si="11"/>
        <v>318.14384642467121</v>
      </c>
      <c r="O84" s="56" t="s">
        <v>20</v>
      </c>
      <c r="P84" s="53">
        <v>341</v>
      </c>
      <c r="Q84" s="57" t="s">
        <v>20</v>
      </c>
      <c r="R84" s="47" t="s">
        <v>6</v>
      </c>
      <c r="S84" s="47" t="s">
        <v>7</v>
      </c>
      <c r="T84" s="47" t="s">
        <v>15</v>
      </c>
      <c r="U84" s="47" t="s">
        <v>2</v>
      </c>
      <c r="V84" s="17"/>
      <c r="W84" s="17"/>
      <c r="X84" s="17"/>
      <c r="Y84" s="17"/>
      <c r="Z84" s="17"/>
      <c r="AA84" s="17"/>
      <c r="AB84" s="17"/>
      <c r="AC84" s="17"/>
      <c r="AD84" s="17"/>
      <c r="AE84" s="17"/>
      <c r="AF84" s="17"/>
      <c r="AG84" s="17"/>
      <c r="AH84" s="17"/>
      <c r="AI84" s="17"/>
      <c r="AJ84" s="17"/>
      <c r="AK84" s="17"/>
      <c r="AL84" s="17"/>
      <c r="AM84" s="17"/>
    </row>
    <row r="85" spans="1:39" s="24" customFormat="1" ht="39.6" x14ac:dyDescent="0.25">
      <c r="A85" s="49" t="s">
        <v>200</v>
      </c>
      <c r="B85" s="50" t="s">
        <v>150</v>
      </c>
      <c r="C85" s="49" t="s">
        <v>151</v>
      </c>
      <c r="D85" s="49" t="s">
        <v>152</v>
      </c>
      <c r="E85" s="49" t="s">
        <v>153</v>
      </c>
      <c r="F85" s="50" t="s">
        <v>8</v>
      </c>
      <c r="G85" s="56">
        <v>1353</v>
      </c>
      <c r="H85" s="59" t="s">
        <v>7</v>
      </c>
      <c r="I85" s="59" t="s">
        <v>7</v>
      </c>
      <c r="J85" s="59" t="s">
        <v>7</v>
      </c>
      <c r="K85" s="59" t="s">
        <v>7</v>
      </c>
      <c r="L85" s="59" t="s">
        <v>7</v>
      </c>
      <c r="M85" s="59" t="s">
        <v>7</v>
      </c>
      <c r="N85" s="54">
        <f>0.93297315667059*P85</f>
        <v>4617.2841523627503</v>
      </c>
      <c r="O85" s="56" t="s">
        <v>20</v>
      </c>
      <c r="P85" s="57">
        <v>4949</v>
      </c>
      <c r="Q85" s="57" t="s">
        <v>20</v>
      </c>
      <c r="R85" s="49" t="s">
        <v>6</v>
      </c>
      <c r="S85" s="49" t="s">
        <v>7</v>
      </c>
      <c r="T85" s="49" t="s">
        <v>15</v>
      </c>
      <c r="U85" s="49" t="s">
        <v>2</v>
      </c>
      <c r="V85" s="15"/>
      <c r="W85" s="15"/>
      <c r="X85" s="15"/>
      <c r="Y85" s="15"/>
      <c r="Z85" s="15"/>
      <c r="AA85" s="15"/>
      <c r="AB85" s="15"/>
      <c r="AC85" s="15"/>
      <c r="AD85" s="15"/>
      <c r="AE85" s="15"/>
      <c r="AF85" s="15"/>
      <c r="AG85" s="15"/>
      <c r="AH85" s="15"/>
      <c r="AI85" s="15"/>
      <c r="AJ85" s="15"/>
      <c r="AK85" s="15"/>
      <c r="AL85" s="15"/>
      <c r="AM85" s="15"/>
    </row>
    <row r="86" spans="1:39" s="24" customFormat="1" x14ac:dyDescent="0.25">
      <c r="A86" s="49" t="s">
        <v>200</v>
      </c>
      <c r="B86" s="50" t="s">
        <v>154</v>
      </c>
      <c r="C86" s="49" t="s">
        <v>155</v>
      </c>
      <c r="D86" s="49" t="s">
        <v>156</v>
      </c>
      <c r="E86" s="49" t="s">
        <v>157</v>
      </c>
      <c r="F86" s="50" t="s">
        <v>8</v>
      </c>
      <c r="G86" s="56">
        <v>14</v>
      </c>
      <c r="H86" s="59" t="s">
        <v>7</v>
      </c>
      <c r="I86" s="59" t="s">
        <v>7</v>
      </c>
      <c r="J86" s="59" t="s">
        <v>7</v>
      </c>
      <c r="K86" s="59" t="s">
        <v>7</v>
      </c>
      <c r="L86" s="59" t="s">
        <v>7</v>
      </c>
      <c r="M86" s="59" t="s">
        <v>7</v>
      </c>
      <c r="N86" s="54">
        <f t="shared" ref="N86:N96" si="12">0.93297315667059*P86</f>
        <v>224.84653075761219</v>
      </c>
      <c r="O86" s="56" t="s">
        <v>20</v>
      </c>
      <c r="P86" s="57">
        <v>241</v>
      </c>
      <c r="Q86" s="57" t="s">
        <v>20</v>
      </c>
      <c r="R86" s="49" t="s">
        <v>6</v>
      </c>
      <c r="S86" s="49">
        <v>1995</v>
      </c>
      <c r="T86" s="49" t="s">
        <v>15</v>
      </c>
      <c r="U86" s="49" t="s">
        <v>2</v>
      </c>
      <c r="V86" s="15"/>
      <c r="W86" s="15"/>
      <c r="X86" s="15"/>
      <c r="Y86" s="15"/>
      <c r="Z86" s="15"/>
      <c r="AA86" s="15"/>
      <c r="AB86" s="15"/>
      <c r="AC86" s="15"/>
      <c r="AD86" s="15"/>
      <c r="AE86" s="15"/>
      <c r="AF86" s="15"/>
      <c r="AG86" s="15"/>
      <c r="AH86" s="15"/>
      <c r="AI86" s="15"/>
      <c r="AJ86" s="15"/>
      <c r="AK86" s="15"/>
      <c r="AL86" s="15"/>
      <c r="AM86" s="15"/>
    </row>
    <row r="87" spans="1:39" s="24" customFormat="1" x14ac:dyDescent="0.25">
      <c r="A87" s="49" t="s">
        <v>200</v>
      </c>
      <c r="B87" s="50" t="s">
        <v>158</v>
      </c>
      <c r="C87" s="49" t="s">
        <v>155</v>
      </c>
      <c r="D87" s="49" t="s">
        <v>159</v>
      </c>
      <c r="E87" s="49" t="s">
        <v>157</v>
      </c>
      <c r="F87" s="50" t="s">
        <v>8</v>
      </c>
      <c r="G87" s="56">
        <v>14</v>
      </c>
      <c r="H87" s="59" t="s">
        <v>7</v>
      </c>
      <c r="I87" s="59" t="s">
        <v>7</v>
      </c>
      <c r="J87" s="59" t="s">
        <v>7</v>
      </c>
      <c r="K87" s="59" t="s">
        <v>7</v>
      </c>
      <c r="L87" s="59" t="s">
        <v>7</v>
      </c>
      <c r="M87" s="59" t="s">
        <v>7</v>
      </c>
      <c r="N87" s="54">
        <f t="shared" si="12"/>
        <v>224.84653075761219</v>
      </c>
      <c r="O87" s="56" t="s">
        <v>20</v>
      </c>
      <c r="P87" s="57">
        <v>241</v>
      </c>
      <c r="Q87" s="57" t="s">
        <v>20</v>
      </c>
      <c r="R87" s="49" t="s">
        <v>6</v>
      </c>
      <c r="S87" s="49">
        <v>1995</v>
      </c>
      <c r="T87" s="49" t="s">
        <v>15</v>
      </c>
      <c r="U87" s="49" t="s">
        <v>2</v>
      </c>
      <c r="V87" s="15"/>
      <c r="W87" s="15"/>
      <c r="X87" s="15"/>
      <c r="Y87" s="15"/>
      <c r="Z87" s="15"/>
      <c r="AA87" s="15"/>
      <c r="AB87" s="15"/>
      <c r="AC87" s="15"/>
      <c r="AD87" s="15"/>
      <c r="AE87" s="15"/>
      <c r="AF87" s="15"/>
      <c r="AG87" s="15"/>
      <c r="AH87" s="15"/>
      <c r="AI87" s="15"/>
      <c r="AJ87" s="15"/>
      <c r="AK87" s="15"/>
      <c r="AL87" s="15"/>
      <c r="AM87" s="15"/>
    </row>
    <row r="88" spans="1:39" s="24" customFormat="1" x14ac:dyDescent="0.25">
      <c r="A88" s="47" t="s">
        <v>200</v>
      </c>
      <c r="B88" s="50" t="s">
        <v>160</v>
      </c>
      <c r="C88" s="47" t="s">
        <v>155</v>
      </c>
      <c r="D88" s="47" t="s">
        <v>161</v>
      </c>
      <c r="E88" s="47" t="s">
        <v>157</v>
      </c>
      <c r="F88" s="50" t="s">
        <v>8</v>
      </c>
      <c r="G88" s="52">
        <v>14</v>
      </c>
      <c r="H88" s="59" t="s">
        <v>7</v>
      </c>
      <c r="I88" s="59" t="s">
        <v>7</v>
      </c>
      <c r="J88" s="59" t="s">
        <v>7</v>
      </c>
      <c r="K88" s="59" t="s">
        <v>7</v>
      </c>
      <c r="L88" s="59" t="s">
        <v>7</v>
      </c>
      <c r="M88" s="59" t="s">
        <v>7</v>
      </c>
      <c r="N88" s="54">
        <f t="shared" si="12"/>
        <v>224.84653075761219</v>
      </c>
      <c r="O88" s="56" t="s">
        <v>20</v>
      </c>
      <c r="P88" s="53">
        <v>241</v>
      </c>
      <c r="Q88" s="57" t="s">
        <v>20</v>
      </c>
      <c r="R88" s="47" t="s">
        <v>6</v>
      </c>
      <c r="S88" s="47">
        <v>2002</v>
      </c>
      <c r="T88" s="47" t="s">
        <v>15</v>
      </c>
      <c r="U88" s="47" t="s">
        <v>2</v>
      </c>
      <c r="V88" s="15"/>
      <c r="W88" s="15"/>
      <c r="X88" s="15"/>
      <c r="Y88" s="15"/>
      <c r="Z88" s="15"/>
      <c r="AA88" s="15"/>
      <c r="AB88" s="15"/>
      <c r="AC88" s="15"/>
      <c r="AD88" s="15"/>
      <c r="AE88" s="15"/>
      <c r="AF88" s="15"/>
      <c r="AG88" s="15"/>
      <c r="AH88" s="15"/>
      <c r="AI88" s="15"/>
      <c r="AJ88" s="15"/>
      <c r="AK88" s="15"/>
      <c r="AL88" s="15"/>
      <c r="AM88" s="15"/>
    </row>
    <row r="89" spans="1:39" s="24" customFormat="1" x14ac:dyDescent="0.25">
      <c r="A89" s="47" t="s">
        <v>200</v>
      </c>
      <c r="B89" s="50" t="s">
        <v>162</v>
      </c>
      <c r="C89" s="47" t="s">
        <v>155</v>
      </c>
      <c r="D89" s="47" t="s">
        <v>163</v>
      </c>
      <c r="E89" s="47" t="s">
        <v>157</v>
      </c>
      <c r="F89" s="50" t="s">
        <v>8</v>
      </c>
      <c r="G89" s="52">
        <v>14</v>
      </c>
      <c r="H89" s="59" t="s">
        <v>7</v>
      </c>
      <c r="I89" s="59" t="s">
        <v>7</v>
      </c>
      <c r="J89" s="59" t="s">
        <v>7</v>
      </c>
      <c r="K89" s="59" t="s">
        <v>7</v>
      </c>
      <c r="L89" s="59" t="s">
        <v>7</v>
      </c>
      <c r="M89" s="59" t="s">
        <v>7</v>
      </c>
      <c r="N89" s="54">
        <f t="shared" si="12"/>
        <v>224.84653075761219</v>
      </c>
      <c r="O89" s="56" t="s">
        <v>20</v>
      </c>
      <c r="P89" s="53">
        <v>241</v>
      </c>
      <c r="Q89" s="57" t="s">
        <v>20</v>
      </c>
      <c r="R89" s="47" t="s">
        <v>6</v>
      </c>
      <c r="S89" s="47">
        <v>2002</v>
      </c>
      <c r="T89" s="47" t="s">
        <v>15</v>
      </c>
      <c r="U89" s="47" t="s">
        <v>2</v>
      </c>
      <c r="V89" s="15"/>
      <c r="W89" s="15"/>
      <c r="X89" s="15"/>
      <c r="Y89" s="15"/>
      <c r="Z89" s="15"/>
      <c r="AA89" s="15"/>
      <c r="AB89" s="15"/>
      <c r="AC89" s="15"/>
      <c r="AD89" s="15"/>
      <c r="AE89" s="15"/>
      <c r="AF89" s="15"/>
      <c r="AG89" s="15"/>
      <c r="AH89" s="15"/>
      <c r="AI89" s="15"/>
      <c r="AJ89" s="15"/>
      <c r="AK89" s="15"/>
      <c r="AL89" s="15"/>
      <c r="AM89" s="15"/>
    </row>
    <row r="90" spans="1:39" s="24" customFormat="1" x14ac:dyDescent="0.25">
      <c r="A90" s="47" t="s">
        <v>200</v>
      </c>
      <c r="B90" s="50" t="s">
        <v>164</v>
      </c>
      <c r="C90" s="47" t="s">
        <v>155</v>
      </c>
      <c r="D90" s="47" t="s">
        <v>165</v>
      </c>
      <c r="E90" s="47" t="s">
        <v>157</v>
      </c>
      <c r="F90" s="50" t="s">
        <v>8</v>
      </c>
      <c r="G90" s="52">
        <v>14</v>
      </c>
      <c r="H90" s="59" t="s">
        <v>7</v>
      </c>
      <c r="I90" s="59" t="s">
        <v>7</v>
      </c>
      <c r="J90" s="59" t="s">
        <v>7</v>
      </c>
      <c r="K90" s="59" t="s">
        <v>7</v>
      </c>
      <c r="L90" s="59" t="s">
        <v>7</v>
      </c>
      <c r="M90" s="59" t="s">
        <v>7</v>
      </c>
      <c r="N90" s="54">
        <f t="shared" si="12"/>
        <v>224.84653075761219</v>
      </c>
      <c r="O90" s="56" t="s">
        <v>20</v>
      </c>
      <c r="P90" s="53">
        <v>241</v>
      </c>
      <c r="Q90" s="57" t="s">
        <v>20</v>
      </c>
      <c r="R90" s="47" t="s">
        <v>6</v>
      </c>
      <c r="S90" s="47">
        <v>2002</v>
      </c>
      <c r="T90" s="47" t="s">
        <v>15</v>
      </c>
      <c r="U90" s="47" t="s">
        <v>2</v>
      </c>
      <c r="V90" s="15"/>
      <c r="W90" s="15"/>
      <c r="X90" s="15"/>
      <c r="Y90" s="15"/>
      <c r="Z90" s="15"/>
      <c r="AA90" s="15"/>
      <c r="AB90" s="15"/>
      <c r="AC90" s="15"/>
      <c r="AD90" s="15"/>
      <c r="AE90" s="15"/>
      <c r="AF90" s="15"/>
      <c r="AG90" s="15"/>
      <c r="AH90" s="15"/>
      <c r="AI90" s="15"/>
      <c r="AJ90" s="15"/>
      <c r="AK90" s="15"/>
      <c r="AL90" s="15"/>
      <c r="AM90" s="15"/>
    </row>
    <row r="91" spans="1:39" s="24" customFormat="1" x14ac:dyDescent="0.25">
      <c r="A91" s="47" t="s">
        <v>200</v>
      </c>
      <c r="B91" s="50" t="s">
        <v>166</v>
      </c>
      <c r="C91" s="47" t="s">
        <v>155</v>
      </c>
      <c r="D91" s="47" t="s">
        <v>167</v>
      </c>
      <c r="E91" s="47" t="s">
        <v>157</v>
      </c>
      <c r="F91" s="50" t="s">
        <v>8</v>
      </c>
      <c r="G91" s="52">
        <v>14</v>
      </c>
      <c r="H91" s="59" t="s">
        <v>7</v>
      </c>
      <c r="I91" s="59" t="s">
        <v>7</v>
      </c>
      <c r="J91" s="59" t="s">
        <v>7</v>
      </c>
      <c r="K91" s="59" t="s">
        <v>7</v>
      </c>
      <c r="L91" s="59" t="s">
        <v>7</v>
      </c>
      <c r="M91" s="59" t="s">
        <v>7</v>
      </c>
      <c r="N91" s="54">
        <f t="shared" si="12"/>
        <v>224.84653075761219</v>
      </c>
      <c r="O91" s="56" t="s">
        <v>20</v>
      </c>
      <c r="P91" s="53">
        <v>241</v>
      </c>
      <c r="Q91" s="57" t="s">
        <v>20</v>
      </c>
      <c r="R91" s="47" t="s">
        <v>6</v>
      </c>
      <c r="S91" s="47">
        <v>2002</v>
      </c>
      <c r="T91" s="47" t="s">
        <v>15</v>
      </c>
      <c r="U91" s="47" t="s">
        <v>2</v>
      </c>
      <c r="V91" s="15"/>
      <c r="W91" s="15"/>
      <c r="X91" s="15"/>
      <c r="Y91" s="15"/>
      <c r="Z91" s="15"/>
      <c r="AA91" s="15"/>
      <c r="AB91" s="15"/>
      <c r="AC91" s="15"/>
      <c r="AD91" s="15"/>
      <c r="AE91" s="15"/>
      <c r="AF91" s="15"/>
      <c r="AG91" s="15"/>
      <c r="AH91" s="15"/>
      <c r="AI91" s="15"/>
      <c r="AJ91" s="15"/>
      <c r="AK91" s="15"/>
      <c r="AL91" s="15"/>
      <c r="AM91" s="15"/>
    </row>
    <row r="92" spans="1:39" s="24" customFormat="1" x14ac:dyDescent="0.25">
      <c r="A92" s="47" t="s">
        <v>200</v>
      </c>
      <c r="B92" s="50" t="s">
        <v>168</v>
      </c>
      <c r="C92" s="47" t="s">
        <v>155</v>
      </c>
      <c r="D92" s="47" t="s">
        <v>169</v>
      </c>
      <c r="E92" s="47" t="s">
        <v>157</v>
      </c>
      <c r="F92" s="50" t="s">
        <v>8</v>
      </c>
      <c r="G92" s="52">
        <v>14</v>
      </c>
      <c r="H92" s="59" t="s">
        <v>7</v>
      </c>
      <c r="I92" s="59" t="s">
        <v>7</v>
      </c>
      <c r="J92" s="59" t="s">
        <v>7</v>
      </c>
      <c r="K92" s="59" t="s">
        <v>7</v>
      </c>
      <c r="L92" s="59" t="s">
        <v>7</v>
      </c>
      <c r="M92" s="59" t="s">
        <v>7</v>
      </c>
      <c r="N92" s="54">
        <f t="shared" si="12"/>
        <v>224.84653075761219</v>
      </c>
      <c r="O92" s="56" t="s">
        <v>20</v>
      </c>
      <c r="P92" s="53">
        <v>241</v>
      </c>
      <c r="Q92" s="57" t="s">
        <v>20</v>
      </c>
      <c r="R92" s="47" t="s">
        <v>6</v>
      </c>
      <c r="S92" s="47">
        <v>2002</v>
      </c>
      <c r="T92" s="47" t="s">
        <v>15</v>
      </c>
      <c r="U92" s="47" t="s">
        <v>2</v>
      </c>
      <c r="V92" s="15"/>
      <c r="W92" s="15"/>
      <c r="X92" s="15"/>
      <c r="Y92" s="15"/>
      <c r="Z92" s="15"/>
      <c r="AA92" s="15"/>
      <c r="AB92" s="15"/>
      <c r="AC92" s="15"/>
      <c r="AD92" s="15"/>
      <c r="AE92" s="15"/>
      <c r="AF92" s="15"/>
      <c r="AG92" s="15"/>
      <c r="AH92" s="15"/>
      <c r="AI92" s="15"/>
      <c r="AJ92" s="15"/>
      <c r="AK92" s="15"/>
      <c r="AL92" s="15"/>
      <c r="AM92" s="15"/>
    </row>
    <row r="93" spans="1:39" s="24" customFormat="1" x14ac:dyDescent="0.25">
      <c r="A93" s="49" t="s">
        <v>200</v>
      </c>
      <c r="B93" s="50" t="s">
        <v>170</v>
      </c>
      <c r="C93" s="49" t="s">
        <v>155</v>
      </c>
      <c r="D93" s="49" t="s">
        <v>171</v>
      </c>
      <c r="E93" s="49" t="s">
        <v>157</v>
      </c>
      <c r="F93" s="50" t="s">
        <v>8</v>
      </c>
      <c r="G93" s="56">
        <v>14</v>
      </c>
      <c r="H93" s="59" t="s">
        <v>7</v>
      </c>
      <c r="I93" s="59" t="s">
        <v>7</v>
      </c>
      <c r="J93" s="59" t="s">
        <v>7</v>
      </c>
      <c r="K93" s="59" t="s">
        <v>7</v>
      </c>
      <c r="L93" s="59" t="s">
        <v>7</v>
      </c>
      <c r="M93" s="59" t="s">
        <v>7</v>
      </c>
      <c r="N93" s="54">
        <f t="shared" si="12"/>
        <v>224.84653075761219</v>
      </c>
      <c r="O93" s="56" t="s">
        <v>20</v>
      </c>
      <c r="P93" s="57">
        <v>241</v>
      </c>
      <c r="Q93" s="57" t="s">
        <v>20</v>
      </c>
      <c r="R93" s="49" t="s">
        <v>6</v>
      </c>
      <c r="S93" s="49">
        <v>1996</v>
      </c>
      <c r="T93" s="49" t="s">
        <v>15</v>
      </c>
      <c r="U93" s="49" t="s">
        <v>2</v>
      </c>
      <c r="V93" s="15"/>
      <c r="W93" s="15"/>
      <c r="X93" s="15"/>
      <c r="Y93" s="15"/>
      <c r="Z93" s="15"/>
      <c r="AA93" s="15"/>
      <c r="AB93" s="15"/>
      <c r="AC93" s="15"/>
      <c r="AD93" s="15"/>
      <c r="AE93" s="15"/>
      <c r="AF93" s="15"/>
      <c r="AG93" s="15"/>
      <c r="AH93" s="15"/>
      <c r="AI93" s="15"/>
      <c r="AJ93" s="15"/>
      <c r="AK93" s="15"/>
      <c r="AL93" s="15"/>
      <c r="AM93" s="15"/>
    </row>
    <row r="94" spans="1:39" s="24" customFormat="1" x14ac:dyDescent="0.25">
      <c r="A94" s="47" t="s">
        <v>200</v>
      </c>
      <c r="B94" s="50" t="s">
        <v>172</v>
      </c>
      <c r="C94" s="47" t="s">
        <v>155</v>
      </c>
      <c r="D94" s="47" t="s">
        <v>173</v>
      </c>
      <c r="E94" s="47" t="s">
        <v>157</v>
      </c>
      <c r="F94" s="50" t="s">
        <v>8</v>
      </c>
      <c r="G94" s="52">
        <v>14</v>
      </c>
      <c r="H94" s="59" t="s">
        <v>7</v>
      </c>
      <c r="I94" s="59" t="s">
        <v>7</v>
      </c>
      <c r="J94" s="59" t="s">
        <v>7</v>
      </c>
      <c r="K94" s="59" t="s">
        <v>7</v>
      </c>
      <c r="L94" s="59" t="s">
        <v>7</v>
      </c>
      <c r="M94" s="59" t="s">
        <v>7</v>
      </c>
      <c r="N94" s="54">
        <f t="shared" si="12"/>
        <v>224.84653075761219</v>
      </c>
      <c r="O94" s="56" t="s">
        <v>20</v>
      </c>
      <c r="P94" s="53">
        <v>241</v>
      </c>
      <c r="Q94" s="57" t="s">
        <v>20</v>
      </c>
      <c r="R94" s="47" t="s">
        <v>6</v>
      </c>
      <c r="S94" s="47">
        <v>2002</v>
      </c>
      <c r="T94" s="47" t="s">
        <v>15</v>
      </c>
      <c r="U94" s="47" t="s">
        <v>2</v>
      </c>
      <c r="V94" s="15"/>
      <c r="W94" s="15"/>
      <c r="X94" s="15"/>
      <c r="Y94" s="15"/>
      <c r="Z94" s="15"/>
      <c r="AA94" s="15"/>
      <c r="AB94" s="15"/>
      <c r="AC94" s="15"/>
      <c r="AD94" s="15"/>
      <c r="AE94" s="15"/>
      <c r="AF94" s="15"/>
      <c r="AG94" s="15"/>
      <c r="AH94" s="15"/>
      <c r="AI94" s="15"/>
      <c r="AJ94" s="15"/>
      <c r="AK94" s="15"/>
      <c r="AL94" s="15"/>
      <c r="AM94" s="15"/>
    </row>
    <row r="95" spans="1:39" s="24" customFormat="1" x14ac:dyDescent="0.25">
      <c r="A95" s="47" t="s">
        <v>200</v>
      </c>
      <c r="B95" s="50" t="s">
        <v>174</v>
      </c>
      <c r="C95" s="47" t="s">
        <v>155</v>
      </c>
      <c r="D95" s="47" t="s">
        <v>175</v>
      </c>
      <c r="E95" s="47" t="s">
        <v>157</v>
      </c>
      <c r="F95" s="50" t="s">
        <v>8</v>
      </c>
      <c r="G95" s="52">
        <v>14</v>
      </c>
      <c r="H95" s="59" t="s">
        <v>7</v>
      </c>
      <c r="I95" s="59" t="s">
        <v>7</v>
      </c>
      <c r="J95" s="59" t="s">
        <v>7</v>
      </c>
      <c r="K95" s="59" t="s">
        <v>7</v>
      </c>
      <c r="L95" s="59" t="s">
        <v>7</v>
      </c>
      <c r="M95" s="59" t="s">
        <v>7</v>
      </c>
      <c r="N95" s="54">
        <f t="shared" si="12"/>
        <v>224.84653075761219</v>
      </c>
      <c r="O95" s="56" t="s">
        <v>20</v>
      </c>
      <c r="P95" s="53">
        <v>241</v>
      </c>
      <c r="Q95" s="57" t="s">
        <v>20</v>
      </c>
      <c r="R95" s="47" t="s">
        <v>6</v>
      </c>
      <c r="S95" s="47">
        <v>2002</v>
      </c>
      <c r="T95" s="47" t="s">
        <v>15</v>
      </c>
      <c r="U95" s="47" t="s">
        <v>2</v>
      </c>
      <c r="V95" s="15"/>
      <c r="W95" s="15"/>
      <c r="X95" s="15"/>
      <c r="Y95" s="15"/>
      <c r="Z95" s="15"/>
      <c r="AA95" s="15"/>
      <c r="AB95" s="15"/>
      <c r="AC95" s="15"/>
      <c r="AD95" s="15"/>
      <c r="AE95" s="15"/>
      <c r="AF95" s="15"/>
      <c r="AG95" s="15"/>
      <c r="AH95" s="15"/>
      <c r="AI95" s="15"/>
      <c r="AJ95" s="15"/>
      <c r="AK95" s="15"/>
      <c r="AL95" s="15"/>
      <c r="AM95" s="15"/>
    </row>
    <row r="96" spans="1:39" s="24" customFormat="1" x14ac:dyDescent="0.25">
      <c r="A96" s="47" t="s">
        <v>200</v>
      </c>
      <c r="B96" s="50" t="s">
        <v>176</v>
      </c>
      <c r="C96" s="47" t="s">
        <v>155</v>
      </c>
      <c r="D96" s="47" t="s">
        <v>177</v>
      </c>
      <c r="E96" s="47" t="s">
        <v>157</v>
      </c>
      <c r="F96" s="50" t="s">
        <v>8</v>
      </c>
      <c r="G96" s="52">
        <v>14</v>
      </c>
      <c r="H96" s="59" t="s">
        <v>7</v>
      </c>
      <c r="I96" s="59" t="s">
        <v>7</v>
      </c>
      <c r="J96" s="59" t="s">
        <v>7</v>
      </c>
      <c r="K96" s="59" t="s">
        <v>7</v>
      </c>
      <c r="L96" s="59" t="s">
        <v>7</v>
      </c>
      <c r="M96" s="59" t="s">
        <v>7</v>
      </c>
      <c r="N96" s="54">
        <f t="shared" si="12"/>
        <v>224.84653075761219</v>
      </c>
      <c r="O96" s="56" t="s">
        <v>20</v>
      </c>
      <c r="P96" s="53">
        <v>241</v>
      </c>
      <c r="Q96" s="57" t="s">
        <v>20</v>
      </c>
      <c r="R96" s="47" t="s">
        <v>6</v>
      </c>
      <c r="S96" s="47">
        <v>2002</v>
      </c>
      <c r="T96" s="47" t="s">
        <v>15</v>
      </c>
      <c r="U96" s="47" t="s">
        <v>2</v>
      </c>
      <c r="V96" s="15"/>
      <c r="W96" s="15"/>
      <c r="X96" s="15"/>
      <c r="Y96" s="15"/>
      <c r="Z96" s="15"/>
      <c r="AA96" s="15"/>
      <c r="AB96" s="15"/>
      <c r="AC96" s="15"/>
      <c r="AD96" s="15"/>
      <c r="AE96" s="15"/>
      <c r="AF96" s="15"/>
      <c r="AG96" s="15"/>
      <c r="AH96" s="15"/>
      <c r="AI96" s="15"/>
      <c r="AJ96" s="15"/>
      <c r="AK96" s="15"/>
      <c r="AL96" s="15"/>
      <c r="AM96" s="15"/>
    </row>
    <row r="97" spans="1:39" s="24" customFormat="1" ht="26.4" x14ac:dyDescent="0.25">
      <c r="A97" s="47" t="s">
        <v>200</v>
      </c>
      <c r="B97" s="50" t="s">
        <v>178</v>
      </c>
      <c r="C97" s="47" t="s">
        <v>179</v>
      </c>
      <c r="D97" s="47" t="s">
        <v>180</v>
      </c>
      <c r="E97" s="47" t="s">
        <v>157</v>
      </c>
      <c r="F97" s="50" t="s">
        <v>8</v>
      </c>
      <c r="G97" s="52">
        <v>7.42</v>
      </c>
      <c r="H97" s="54">
        <f>0.93297315667059*J97</f>
        <v>82.33488107617957</v>
      </c>
      <c r="I97" s="54">
        <f>0.935751990923284*K97</f>
        <v>12.090664324321567</v>
      </c>
      <c r="J97" s="54">
        <v>88.25</v>
      </c>
      <c r="K97" s="54">
        <f>5.21*2.48</f>
        <v>12.9208</v>
      </c>
      <c r="L97" s="58">
        <v>0.433</v>
      </c>
      <c r="M97" s="58">
        <v>0.86799999999999999</v>
      </c>
      <c r="N97" s="52">
        <f t="shared" ref="N97:N118" si="13">H97*L97</f>
        <v>35.651003505985756</v>
      </c>
      <c r="O97" s="52">
        <f t="shared" ref="O97:O118" si="14">I97*M97</f>
        <v>10.49469663351112</v>
      </c>
      <c r="P97" s="53">
        <f t="shared" ref="P97:P118" si="15">L97*J97</f>
        <v>38.212249999999997</v>
      </c>
      <c r="Q97" s="53">
        <f t="shared" ref="Q97:Q118" si="16">M97*K97</f>
        <v>11.215254399999999</v>
      </c>
      <c r="R97" s="47" t="s">
        <v>6</v>
      </c>
      <c r="S97" s="47">
        <v>2009</v>
      </c>
      <c r="T97" s="47" t="s">
        <v>15</v>
      </c>
      <c r="U97" s="47" t="s">
        <v>2</v>
      </c>
      <c r="V97" s="15"/>
      <c r="W97" s="15"/>
      <c r="X97" s="15"/>
      <c r="Y97" s="15"/>
      <c r="Z97" s="15"/>
      <c r="AA97" s="15"/>
      <c r="AB97" s="15"/>
      <c r="AC97" s="15"/>
      <c r="AD97" s="15"/>
      <c r="AE97" s="15"/>
      <c r="AF97" s="15"/>
      <c r="AG97" s="15"/>
      <c r="AH97" s="15"/>
      <c r="AI97" s="15"/>
      <c r="AJ97" s="15"/>
      <c r="AK97" s="15"/>
      <c r="AL97" s="15"/>
      <c r="AM97" s="15"/>
    </row>
    <row r="98" spans="1:39" s="24" customFormat="1" ht="26.4" x14ac:dyDescent="0.25">
      <c r="A98" s="47" t="s">
        <v>200</v>
      </c>
      <c r="B98" s="50" t="s">
        <v>181</v>
      </c>
      <c r="C98" s="47" t="s">
        <v>179</v>
      </c>
      <c r="D98" s="47" t="s">
        <v>182</v>
      </c>
      <c r="E98" s="47" t="s">
        <v>157</v>
      </c>
      <c r="F98" s="50" t="s">
        <v>8</v>
      </c>
      <c r="G98" s="52">
        <v>9.25</v>
      </c>
      <c r="H98" s="54">
        <f>0.93297315667059*J98</f>
        <v>102.84163105979914</v>
      </c>
      <c r="I98" s="54">
        <f>0.935751990923284*K98</f>
        <v>15.107528743058236</v>
      </c>
      <c r="J98" s="54">
        <v>110.23</v>
      </c>
      <c r="K98" s="54">
        <f>6.51*2.48</f>
        <v>16.1448</v>
      </c>
      <c r="L98" s="58">
        <v>0.42599999999999999</v>
      </c>
      <c r="M98" s="58">
        <v>0.79799999999999993</v>
      </c>
      <c r="N98" s="52">
        <f t="shared" si="13"/>
        <v>43.810534831474435</v>
      </c>
      <c r="O98" s="52">
        <f t="shared" si="14"/>
        <v>12.055807936960472</v>
      </c>
      <c r="P98" s="53">
        <f t="shared" si="15"/>
        <v>46.957979999999999</v>
      </c>
      <c r="Q98" s="53">
        <f t="shared" si="16"/>
        <v>12.883550399999999</v>
      </c>
      <c r="R98" s="47" t="s">
        <v>6</v>
      </c>
      <c r="S98" s="47">
        <v>2009</v>
      </c>
      <c r="T98" s="47" t="s">
        <v>15</v>
      </c>
      <c r="U98" s="47" t="s">
        <v>2</v>
      </c>
      <c r="V98" s="15"/>
      <c r="W98" s="15"/>
      <c r="X98" s="15"/>
      <c r="Y98" s="15"/>
      <c r="Z98" s="15"/>
      <c r="AA98" s="15"/>
      <c r="AB98" s="15"/>
      <c r="AC98" s="15"/>
      <c r="AD98" s="15"/>
      <c r="AE98" s="15"/>
      <c r="AF98" s="15"/>
      <c r="AG98" s="15"/>
      <c r="AH98" s="15"/>
      <c r="AI98" s="15"/>
      <c r="AJ98" s="15"/>
      <c r="AK98" s="15"/>
      <c r="AL98" s="15"/>
      <c r="AM98" s="15"/>
    </row>
    <row r="99" spans="1:39" s="24" customFormat="1" ht="26.4" x14ac:dyDescent="0.25">
      <c r="A99" s="47" t="s">
        <v>200</v>
      </c>
      <c r="B99" s="50" t="s">
        <v>183</v>
      </c>
      <c r="C99" s="47" t="s">
        <v>179</v>
      </c>
      <c r="D99" s="47" t="s">
        <v>184</v>
      </c>
      <c r="E99" s="47" t="s">
        <v>157</v>
      </c>
      <c r="F99" s="50" t="s">
        <v>8</v>
      </c>
      <c r="G99" s="52">
        <v>14.12</v>
      </c>
      <c r="H99" s="54">
        <f>0.93297315667059*J99</f>
        <v>157.42056072502865</v>
      </c>
      <c r="I99" s="54">
        <f>0.935751990923284*K99</f>
        <v>23.137029426772749</v>
      </c>
      <c r="J99" s="54">
        <v>168.73</v>
      </c>
      <c r="K99" s="54">
        <f>9.97*2.48</f>
        <v>24.7256</v>
      </c>
      <c r="L99" s="58">
        <v>0.42399999999999999</v>
      </c>
      <c r="M99" s="58">
        <v>0.78099999999999992</v>
      </c>
      <c r="N99" s="52">
        <f t="shared" si="13"/>
        <v>66.746317747412149</v>
      </c>
      <c r="O99" s="52">
        <f t="shared" si="14"/>
        <v>18.070019982309514</v>
      </c>
      <c r="P99" s="53">
        <f t="shared" si="15"/>
        <v>71.541519999999991</v>
      </c>
      <c r="Q99" s="53">
        <f t="shared" si="16"/>
        <v>19.310693599999997</v>
      </c>
      <c r="R99" s="47" t="s">
        <v>6</v>
      </c>
      <c r="S99" s="47">
        <v>2009</v>
      </c>
      <c r="T99" s="47" t="s">
        <v>15</v>
      </c>
      <c r="U99" s="47" t="s">
        <v>2</v>
      </c>
      <c r="V99" s="15"/>
      <c r="W99" s="15"/>
      <c r="X99" s="15"/>
      <c r="Y99" s="15"/>
      <c r="Z99" s="15"/>
      <c r="AA99" s="15"/>
      <c r="AB99" s="15"/>
      <c r="AC99" s="15"/>
      <c r="AD99" s="15"/>
      <c r="AE99" s="15"/>
      <c r="AF99" s="15"/>
      <c r="AG99" s="15"/>
      <c r="AH99" s="15"/>
      <c r="AI99" s="15"/>
      <c r="AJ99" s="15"/>
      <c r="AK99" s="15"/>
      <c r="AL99" s="15"/>
      <c r="AM99" s="15"/>
    </row>
    <row r="100" spans="1:39" s="24" customFormat="1" ht="26.4" x14ac:dyDescent="0.25">
      <c r="A100" s="47" t="s">
        <v>200</v>
      </c>
      <c r="B100" s="50" t="s">
        <v>185</v>
      </c>
      <c r="C100" s="47" t="s">
        <v>179</v>
      </c>
      <c r="D100" s="47" t="s">
        <v>186</v>
      </c>
      <c r="E100" s="47" t="s">
        <v>157</v>
      </c>
      <c r="F100" s="50" t="s">
        <v>8</v>
      </c>
      <c r="G100" s="52">
        <v>18.7</v>
      </c>
      <c r="H100" s="54">
        <f>0.93297315667059*J100</f>
        <v>237.09646830469703</v>
      </c>
      <c r="I100" s="54">
        <f>0.935751990923284*K100</f>
        <v>34.856387361095962</v>
      </c>
      <c r="J100" s="54">
        <v>254.13</v>
      </c>
      <c r="K100" s="54">
        <f>15.02*2.48</f>
        <v>37.249600000000001</v>
      </c>
      <c r="L100" s="58">
        <v>0.42399999999999999</v>
      </c>
      <c r="M100" s="58">
        <v>0.78099999999999992</v>
      </c>
      <c r="N100" s="52">
        <f t="shared" si="13"/>
        <v>100.52890256119154</v>
      </c>
      <c r="O100" s="52">
        <f t="shared" si="14"/>
        <v>27.222838529015942</v>
      </c>
      <c r="P100" s="53">
        <f t="shared" si="15"/>
        <v>107.75112</v>
      </c>
      <c r="Q100" s="53">
        <f t="shared" si="16"/>
        <v>29.091937599999998</v>
      </c>
      <c r="R100" s="47" t="s">
        <v>6</v>
      </c>
      <c r="S100" s="47">
        <v>2009</v>
      </c>
      <c r="T100" s="47" t="s">
        <v>15</v>
      </c>
      <c r="U100" s="47" t="s">
        <v>2</v>
      </c>
      <c r="V100" s="15"/>
      <c r="W100" s="15"/>
      <c r="X100" s="15"/>
      <c r="Y100" s="15"/>
      <c r="Z100" s="15"/>
      <c r="AA100" s="15"/>
      <c r="AB100" s="15"/>
      <c r="AC100" s="15"/>
      <c r="AD100" s="15"/>
      <c r="AE100" s="15"/>
      <c r="AF100" s="15"/>
      <c r="AG100" s="15"/>
      <c r="AH100" s="15"/>
      <c r="AI100" s="15"/>
      <c r="AJ100" s="15"/>
      <c r="AK100" s="15"/>
      <c r="AL100" s="15"/>
      <c r="AM100" s="15"/>
    </row>
    <row r="101" spans="1:39" s="24" customFormat="1" ht="39.6" x14ac:dyDescent="0.25">
      <c r="A101" s="47" t="s">
        <v>200</v>
      </c>
      <c r="B101" s="50" t="s">
        <v>187</v>
      </c>
      <c r="C101" s="47" t="s">
        <v>188</v>
      </c>
      <c r="D101" s="47" t="s">
        <v>189</v>
      </c>
      <c r="E101" s="47" t="s">
        <v>31</v>
      </c>
      <c r="F101" s="47" t="s">
        <v>8</v>
      </c>
      <c r="G101" s="52" t="s">
        <v>20</v>
      </c>
      <c r="H101" s="52" t="s">
        <v>20</v>
      </c>
      <c r="I101" s="52" t="s">
        <v>20</v>
      </c>
      <c r="J101" s="52" t="s">
        <v>20</v>
      </c>
      <c r="K101" s="52" t="s">
        <v>20</v>
      </c>
      <c r="L101" s="52" t="s">
        <v>20</v>
      </c>
      <c r="M101" s="52" t="s">
        <v>20</v>
      </c>
      <c r="N101" s="52" t="s">
        <v>20</v>
      </c>
      <c r="O101" s="52" t="s">
        <v>20</v>
      </c>
      <c r="P101" s="52" t="s">
        <v>20</v>
      </c>
      <c r="Q101" s="52" t="s">
        <v>20</v>
      </c>
      <c r="R101" s="47" t="s">
        <v>6</v>
      </c>
      <c r="S101" s="47" t="s">
        <v>2</v>
      </c>
      <c r="T101" s="47">
        <v>2017</v>
      </c>
      <c r="U101" s="47" t="s">
        <v>2</v>
      </c>
      <c r="V101" s="15"/>
      <c r="W101" s="15"/>
      <c r="X101" s="15"/>
      <c r="Y101" s="15"/>
      <c r="Z101" s="15"/>
      <c r="AA101" s="15"/>
      <c r="AB101" s="15"/>
      <c r="AC101" s="15"/>
      <c r="AD101" s="15"/>
      <c r="AE101" s="15"/>
      <c r="AF101" s="15"/>
      <c r="AG101" s="15"/>
      <c r="AH101" s="15"/>
      <c r="AI101" s="15"/>
      <c r="AJ101" s="15"/>
      <c r="AK101" s="15"/>
      <c r="AL101" s="15"/>
      <c r="AM101" s="15"/>
    </row>
    <row r="102" spans="1:39" s="24" customFormat="1" ht="26.4" x14ac:dyDescent="0.25">
      <c r="A102" s="47" t="s">
        <v>200</v>
      </c>
      <c r="B102" s="50" t="s">
        <v>190</v>
      </c>
      <c r="C102" s="47" t="s">
        <v>188</v>
      </c>
      <c r="D102" s="47" t="s">
        <v>191</v>
      </c>
      <c r="E102" s="47" t="s">
        <v>192</v>
      </c>
      <c r="F102" s="47" t="s">
        <v>8</v>
      </c>
      <c r="G102" s="52" t="s">
        <v>20</v>
      </c>
      <c r="H102" s="52" t="s">
        <v>20</v>
      </c>
      <c r="I102" s="52" t="s">
        <v>20</v>
      </c>
      <c r="J102" s="52" t="s">
        <v>20</v>
      </c>
      <c r="K102" s="52" t="s">
        <v>20</v>
      </c>
      <c r="L102" s="52" t="s">
        <v>20</v>
      </c>
      <c r="M102" s="52" t="s">
        <v>20</v>
      </c>
      <c r="N102" s="52" t="s">
        <v>20</v>
      </c>
      <c r="O102" s="52" t="s">
        <v>20</v>
      </c>
      <c r="P102" s="52" t="s">
        <v>20</v>
      </c>
      <c r="Q102" s="52" t="s">
        <v>20</v>
      </c>
      <c r="R102" s="47" t="s">
        <v>58</v>
      </c>
      <c r="S102" s="47" t="s">
        <v>2</v>
      </c>
      <c r="T102" s="47">
        <v>2020</v>
      </c>
      <c r="U102" s="47" t="s">
        <v>2</v>
      </c>
      <c r="V102" s="15"/>
      <c r="W102" s="15"/>
      <c r="X102" s="15"/>
      <c r="Y102" s="15"/>
      <c r="Z102" s="15"/>
      <c r="AA102" s="15"/>
      <c r="AB102" s="15"/>
      <c r="AC102" s="15"/>
      <c r="AD102" s="15"/>
      <c r="AE102" s="15"/>
      <c r="AF102" s="15"/>
      <c r="AG102" s="15"/>
      <c r="AH102" s="15"/>
      <c r="AI102" s="15"/>
      <c r="AJ102" s="15"/>
      <c r="AK102" s="15"/>
      <c r="AL102" s="15"/>
      <c r="AM102" s="15"/>
    </row>
    <row r="103" spans="1:39" s="24" customFormat="1" ht="39.6" x14ac:dyDescent="0.25">
      <c r="A103" s="47" t="s">
        <v>200</v>
      </c>
      <c r="B103" s="50" t="s">
        <v>193</v>
      </c>
      <c r="C103" s="47" t="s">
        <v>194</v>
      </c>
      <c r="D103" s="47" t="s">
        <v>195</v>
      </c>
      <c r="E103" s="47" t="s">
        <v>196</v>
      </c>
      <c r="F103" s="47" t="s">
        <v>8</v>
      </c>
      <c r="G103" s="52" t="s">
        <v>20</v>
      </c>
      <c r="H103" s="52" t="s">
        <v>20</v>
      </c>
      <c r="I103" s="52" t="s">
        <v>20</v>
      </c>
      <c r="J103" s="52" t="s">
        <v>20</v>
      </c>
      <c r="K103" s="52" t="s">
        <v>20</v>
      </c>
      <c r="L103" s="52" t="s">
        <v>20</v>
      </c>
      <c r="M103" s="52" t="s">
        <v>20</v>
      </c>
      <c r="N103" s="52" t="s">
        <v>20</v>
      </c>
      <c r="O103" s="52" t="s">
        <v>20</v>
      </c>
      <c r="P103" s="52" t="s">
        <v>20</v>
      </c>
      <c r="Q103" s="52" t="s">
        <v>20</v>
      </c>
      <c r="R103" s="47" t="s">
        <v>58</v>
      </c>
      <c r="S103" s="47" t="s">
        <v>2</v>
      </c>
      <c r="T103" s="47">
        <v>2020</v>
      </c>
      <c r="U103" s="47" t="s">
        <v>2</v>
      </c>
      <c r="V103" s="15"/>
      <c r="W103" s="15"/>
      <c r="X103" s="15"/>
      <c r="Y103" s="15"/>
      <c r="Z103" s="15"/>
      <c r="AA103" s="15"/>
      <c r="AB103" s="15"/>
      <c r="AC103" s="15"/>
      <c r="AD103" s="15"/>
      <c r="AE103" s="15"/>
      <c r="AF103" s="15"/>
      <c r="AG103" s="15"/>
      <c r="AH103" s="15"/>
      <c r="AI103" s="15"/>
      <c r="AJ103" s="15"/>
      <c r="AK103" s="15"/>
      <c r="AL103" s="15"/>
      <c r="AM103" s="15"/>
    </row>
    <row r="104" spans="1:39" s="24" customFormat="1" ht="26.4" x14ac:dyDescent="0.25">
      <c r="A104" s="47" t="s">
        <v>200</v>
      </c>
      <c r="B104" s="50" t="s">
        <v>197</v>
      </c>
      <c r="C104" s="47" t="s">
        <v>198</v>
      </c>
      <c r="D104" s="47" t="s">
        <v>199</v>
      </c>
      <c r="E104" s="47" t="s">
        <v>157</v>
      </c>
      <c r="F104" s="47" t="s">
        <v>121</v>
      </c>
      <c r="G104" s="52" t="s">
        <v>20</v>
      </c>
      <c r="H104" s="52" t="s">
        <v>20</v>
      </c>
      <c r="I104" s="52" t="s">
        <v>20</v>
      </c>
      <c r="J104" s="52" t="s">
        <v>20</v>
      </c>
      <c r="K104" s="52" t="s">
        <v>20</v>
      </c>
      <c r="L104" s="52" t="s">
        <v>20</v>
      </c>
      <c r="M104" s="52" t="s">
        <v>20</v>
      </c>
      <c r="N104" s="52" t="s">
        <v>20</v>
      </c>
      <c r="O104" s="52" t="s">
        <v>20</v>
      </c>
      <c r="P104" s="52" t="s">
        <v>20</v>
      </c>
      <c r="Q104" s="52" t="s">
        <v>20</v>
      </c>
      <c r="R104" s="47" t="s">
        <v>58</v>
      </c>
      <c r="S104" s="47" t="s">
        <v>2</v>
      </c>
      <c r="T104" s="47">
        <v>2020</v>
      </c>
      <c r="U104" s="47" t="s">
        <v>2</v>
      </c>
      <c r="V104" s="15"/>
      <c r="W104" s="15"/>
      <c r="X104" s="15"/>
      <c r="Y104" s="15"/>
      <c r="Z104" s="15"/>
      <c r="AA104" s="15"/>
      <c r="AB104" s="15"/>
      <c r="AC104" s="15"/>
      <c r="AD104" s="15"/>
      <c r="AE104" s="15"/>
      <c r="AF104" s="15"/>
      <c r="AG104" s="15"/>
      <c r="AH104" s="15"/>
      <c r="AI104" s="15"/>
      <c r="AJ104" s="15"/>
      <c r="AK104" s="15"/>
      <c r="AL104" s="15"/>
      <c r="AM104" s="15"/>
    </row>
    <row r="105" spans="1:39" s="24" customFormat="1" ht="26.4" x14ac:dyDescent="0.25">
      <c r="A105" s="47" t="s">
        <v>200</v>
      </c>
      <c r="B105" s="50" t="s">
        <v>201</v>
      </c>
      <c r="C105" s="47" t="s">
        <v>202</v>
      </c>
      <c r="D105" s="47" t="s">
        <v>199</v>
      </c>
      <c r="E105" s="47" t="s">
        <v>157</v>
      </c>
      <c r="F105" s="47" t="s">
        <v>121</v>
      </c>
      <c r="G105" s="52" t="s">
        <v>20</v>
      </c>
      <c r="H105" s="52" t="s">
        <v>20</v>
      </c>
      <c r="I105" s="52" t="s">
        <v>20</v>
      </c>
      <c r="J105" s="52" t="s">
        <v>20</v>
      </c>
      <c r="K105" s="52" t="s">
        <v>20</v>
      </c>
      <c r="L105" s="52" t="s">
        <v>20</v>
      </c>
      <c r="M105" s="52" t="s">
        <v>20</v>
      </c>
      <c r="N105" s="52" t="s">
        <v>20</v>
      </c>
      <c r="O105" s="52" t="s">
        <v>20</v>
      </c>
      <c r="P105" s="52" t="s">
        <v>20</v>
      </c>
      <c r="Q105" s="52" t="s">
        <v>20</v>
      </c>
      <c r="R105" s="47" t="s">
        <v>58</v>
      </c>
      <c r="S105" s="47" t="s">
        <v>2</v>
      </c>
      <c r="T105" s="47">
        <v>2022</v>
      </c>
      <c r="U105" s="47" t="s">
        <v>2</v>
      </c>
      <c r="V105" s="15"/>
      <c r="W105" s="15"/>
      <c r="X105" s="15"/>
      <c r="Y105" s="15"/>
      <c r="Z105" s="15"/>
      <c r="AA105" s="15"/>
      <c r="AB105" s="15"/>
      <c r="AC105" s="15"/>
      <c r="AD105" s="15"/>
      <c r="AE105" s="15"/>
      <c r="AF105" s="15"/>
      <c r="AG105" s="15"/>
      <c r="AH105" s="15"/>
      <c r="AI105" s="15"/>
      <c r="AJ105" s="15"/>
      <c r="AK105" s="15"/>
      <c r="AL105" s="15"/>
      <c r="AM105" s="15"/>
    </row>
    <row r="106" spans="1:39" s="24" customFormat="1" ht="26.4" x14ac:dyDescent="0.25">
      <c r="A106" s="47" t="s">
        <v>200</v>
      </c>
      <c r="B106" s="50" t="s">
        <v>551</v>
      </c>
      <c r="C106" s="47" t="s">
        <v>552</v>
      </c>
      <c r="D106" s="47" t="s">
        <v>553</v>
      </c>
      <c r="E106" s="47" t="s">
        <v>63</v>
      </c>
      <c r="F106" s="47" t="s">
        <v>8</v>
      </c>
      <c r="G106" s="52">
        <f>'FM-01'!A4</f>
        <v>114.282337870722</v>
      </c>
      <c r="H106" s="54">
        <f>'FDOT-31'!O6</f>
        <v>718.12984314480002</v>
      </c>
      <c r="I106" s="54">
        <f>'FDOT-31'!P6</f>
        <v>134.12577845138</v>
      </c>
      <c r="J106" s="54">
        <f>'FDOT-31'!G6</f>
        <v>750.46035370649997</v>
      </c>
      <c r="K106" s="54">
        <f>'FDOT-31'!H6</f>
        <v>137.32022776253001</v>
      </c>
      <c r="L106" s="58">
        <v>1</v>
      </c>
      <c r="M106" s="58">
        <v>1</v>
      </c>
      <c r="N106" s="52">
        <f t="shared" ref="N106" si="17">H106*L106</f>
        <v>718.12984314480002</v>
      </c>
      <c r="O106" s="52">
        <f t="shared" ref="O106" si="18">I106*M106</f>
        <v>134.12577845138</v>
      </c>
      <c r="P106" s="53">
        <f t="shared" ref="P106" si="19">L106*J106</f>
        <v>750.46035370649997</v>
      </c>
      <c r="Q106" s="53">
        <f t="shared" ref="Q106" si="20">M106*K106</f>
        <v>137.32022776253001</v>
      </c>
      <c r="R106" s="47" t="s">
        <v>6</v>
      </c>
      <c r="S106" s="47" t="s">
        <v>2</v>
      </c>
      <c r="T106" s="47" t="s">
        <v>2</v>
      </c>
      <c r="U106" s="47" t="s">
        <v>2</v>
      </c>
      <c r="V106" s="15"/>
      <c r="W106" s="15"/>
      <c r="X106" s="15"/>
      <c r="Y106" s="15"/>
      <c r="Z106" s="15"/>
      <c r="AA106" s="15"/>
      <c r="AB106" s="15"/>
      <c r="AC106" s="15"/>
      <c r="AD106" s="15"/>
      <c r="AE106" s="15"/>
      <c r="AF106" s="15"/>
      <c r="AG106" s="15"/>
      <c r="AH106" s="15"/>
      <c r="AI106" s="15"/>
      <c r="AJ106" s="15"/>
      <c r="AK106" s="15"/>
      <c r="AL106" s="15"/>
      <c r="AM106" s="15"/>
    </row>
    <row r="107" spans="1:39" s="24" customFormat="1" ht="26.4" x14ac:dyDescent="0.25">
      <c r="A107" s="47" t="s">
        <v>611</v>
      </c>
      <c r="B107" s="50" t="s">
        <v>612</v>
      </c>
      <c r="C107" s="47" t="s">
        <v>564</v>
      </c>
      <c r="D107" s="47" t="s">
        <v>565</v>
      </c>
      <c r="E107" s="47" t="s">
        <v>4</v>
      </c>
      <c r="F107" s="47" t="s">
        <v>67</v>
      </c>
      <c r="G107" s="52" t="s">
        <v>7</v>
      </c>
      <c r="H107" s="52" t="s">
        <v>7</v>
      </c>
      <c r="I107" s="52" t="s">
        <v>7</v>
      </c>
      <c r="J107" s="52" t="s">
        <v>7</v>
      </c>
      <c r="K107" s="52" t="s">
        <v>7</v>
      </c>
      <c r="L107" s="52" t="s">
        <v>7</v>
      </c>
      <c r="M107" s="52" t="s">
        <v>7</v>
      </c>
      <c r="N107" s="52" t="s">
        <v>7</v>
      </c>
      <c r="O107" s="52" t="s">
        <v>7</v>
      </c>
      <c r="P107" s="53"/>
      <c r="Q107" s="53"/>
      <c r="R107" s="47" t="s">
        <v>110</v>
      </c>
      <c r="S107" s="47" t="s">
        <v>2</v>
      </c>
      <c r="T107" s="47" t="s">
        <v>2</v>
      </c>
      <c r="U107" s="47" t="s">
        <v>2</v>
      </c>
      <c r="V107" s="15"/>
      <c r="W107" s="15"/>
      <c r="X107" s="15"/>
      <c r="Y107" s="15"/>
      <c r="Z107" s="15"/>
      <c r="AA107" s="15"/>
      <c r="AB107" s="15"/>
      <c r="AC107" s="15"/>
      <c r="AD107" s="15"/>
      <c r="AE107" s="15"/>
      <c r="AF107" s="15"/>
      <c r="AG107" s="15"/>
      <c r="AH107" s="15"/>
      <c r="AI107" s="15"/>
      <c r="AJ107" s="15"/>
      <c r="AK107" s="15"/>
      <c r="AL107" s="15"/>
      <c r="AM107" s="15"/>
    </row>
    <row r="108" spans="1:39" s="24" customFormat="1" ht="39.6" x14ac:dyDescent="0.25">
      <c r="A108" s="47" t="s">
        <v>611</v>
      </c>
      <c r="B108" s="50" t="s">
        <v>613</v>
      </c>
      <c r="C108" s="47" t="s">
        <v>567</v>
      </c>
      <c r="D108" s="47" t="s">
        <v>568</v>
      </c>
      <c r="E108" s="47" t="s">
        <v>119</v>
      </c>
      <c r="F108" s="47" t="s">
        <v>67</v>
      </c>
      <c r="G108" s="52" t="s">
        <v>7</v>
      </c>
      <c r="H108" s="52" t="s">
        <v>7</v>
      </c>
      <c r="I108" s="52" t="s">
        <v>7</v>
      </c>
      <c r="J108" s="52" t="s">
        <v>7</v>
      </c>
      <c r="K108" s="52" t="s">
        <v>7</v>
      </c>
      <c r="L108" s="52" t="s">
        <v>7</v>
      </c>
      <c r="M108" s="52" t="s">
        <v>7</v>
      </c>
      <c r="N108" s="52" t="s">
        <v>7</v>
      </c>
      <c r="O108" s="52" t="s">
        <v>7</v>
      </c>
      <c r="P108" s="53"/>
      <c r="Q108" s="53"/>
      <c r="R108" s="47" t="s">
        <v>110</v>
      </c>
      <c r="S108" s="47" t="s">
        <v>2</v>
      </c>
      <c r="T108" s="47" t="s">
        <v>2</v>
      </c>
      <c r="U108" s="47" t="s">
        <v>2</v>
      </c>
      <c r="V108" s="15"/>
      <c r="W108" s="15"/>
      <c r="X108" s="15"/>
      <c r="Y108" s="15"/>
      <c r="Z108" s="15"/>
      <c r="AA108" s="15"/>
      <c r="AB108" s="15"/>
      <c r="AC108" s="15"/>
      <c r="AD108" s="15"/>
      <c r="AE108" s="15"/>
      <c r="AF108" s="15"/>
      <c r="AG108" s="15"/>
      <c r="AH108" s="15"/>
      <c r="AI108" s="15"/>
      <c r="AJ108" s="15"/>
      <c r="AK108" s="15"/>
      <c r="AL108" s="15"/>
      <c r="AM108" s="15"/>
    </row>
    <row r="109" spans="1:39" s="24" customFormat="1" ht="26.4" x14ac:dyDescent="0.25">
      <c r="A109" s="47" t="s">
        <v>611</v>
      </c>
      <c r="B109" s="50" t="s">
        <v>614</v>
      </c>
      <c r="C109" s="47" t="s">
        <v>570</v>
      </c>
      <c r="D109" s="47" t="s">
        <v>571</v>
      </c>
      <c r="E109" s="47" t="s">
        <v>138</v>
      </c>
      <c r="F109" s="47" t="s">
        <v>67</v>
      </c>
      <c r="G109" s="52" t="s">
        <v>7</v>
      </c>
      <c r="H109" s="52" t="s">
        <v>7</v>
      </c>
      <c r="I109" s="52" t="s">
        <v>7</v>
      </c>
      <c r="J109" s="52" t="s">
        <v>7</v>
      </c>
      <c r="K109" s="52" t="s">
        <v>7</v>
      </c>
      <c r="L109" s="52" t="s">
        <v>7</v>
      </c>
      <c r="M109" s="52" t="s">
        <v>7</v>
      </c>
      <c r="N109" s="52" t="s">
        <v>7</v>
      </c>
      <c r="O109" s="52" t="s">
        <v>7</v>
      </c>
      <c r="P109" s="53"/>
      <c r="Q109" s="53"/>
      <c r="R109" s="47" t="s">
        <v>6</v>
      </c>
      <c r="S109" s="47" t="s">
        <v>2</v>
      </c>
      <c r="T109" s="47" t="s">
        <v>2</v>
      </c>
      <c r="U109" s="47" t="s">
        <v>2</v>
      </c>
      <c r="V109" s="15"/>
      <c r="W109" s="15"/>
      <c r="X109" s="15"/>
      <c r="Y109" s="15"/>
      <c r="Z109" s="15"/>
      <c r="AA109" s="15"/>
      <c r="AB109" s="15"/>
      <c r="AC109" s="15"/>
      <c r="AD109" s="15"/>
      <c r="AE109" s="15"/>
      <c r="AF109" s="15"/>
      <c r="AG109" s="15"/>
      <c r="AH109" s="15"/>
      <c r="AI109" s="15"/>
      <c r="AJ109" s="15"/>
      <c r="AK109" s="15"/>
      <c r="AL109" s="15"/>
      <c r="AM109" s="15"/>
    </row>
    <row r="110" spans="1:39" s="24" customFormat="1" ht="39.6" x14ac:dyDescent="0.25">
      <c r="A110" s="47" t="s">
        <v>611</v>
      </c>
      <c r="B110" s="50" t="s">
        <v>615</v>
      </c>
      <c r="C110" s="47" t="s">
        <v>608</v>
      </c>
      <c r="D110" s="47" t="s">
        <v>616</v>
      </c>
      <c r="E110" s="47" t="s">
        <v>31</v>
      </c>
      <c r="F110" s="47" t="s">
        <v>67</v>
      </c>
      <c r="G110" s="52" t="s">
        <v>7</v>
      </c>
      <c r="H110" s="52" t="s">
        <v>7</v>
      </c>
      <c r="I110" s="52" t="s">
        <v>7</v>
      </c>
      <c r="J110" s="52" t="s">
        <v>7</v>
      </c>
      <c r="K110" s="52" t="s">
        <v>7</v>
      </c>
      <c r="L110" s="52" t="s">
        <v>7</v>
      </c>
      <c r="M110" s="52" t="s">
        <v>7</v>
      </c>
      <c r="N110" s="52" t="s">
        <v>7</v>
      </c>
      <c r="O110" s="52" t="s">
        <v>7</v>
      </c>
      <c r="P110" s="53"/>
      <c r="Q110" s="53"/>
      <c r="R110" s="47" t="s">
        <v>110</v>
      </c>
      <c r="S110" s="47" t="s">
        <v>2</v>
      </c>
      <c r="T110" s="47" t="s">
        <v>2</v>
      </c>
      <c r="U110" s="47" t="s">
        <v>2</v>
      </c>
      <c r="V110" s="15"/>
      <c r="W110" s="15"/>
      <c r="X110" s="15"/>
      <c r="Y110" s="15"/>
      <c r="Z110" s="15"/>
      <c r="AA110" s="15"/>
      <c r="AB110" s="15"/>
      <c r="AC110" s="15"/>
      <c r="AD110" s="15"/>
      <c r="AE110" s="15"/>
      <c r="AF110" s="15"/>
      <c r="AG110" s="15"/>
      <c r="AH110" s="15"/>
      <c r="AI110" s="15"/>
      <c r="AJ110" s="15"/>
      <c r="AK110" s="15"/>
      <c r="AL110" s="15"/>
      <c r="AM110" s="15"/>
    </row>
    <row r="111" spans="1:39" s="24" customFormat="1" ht="26.4" x14ac:dyDescent="0.25">
      <c r="A111" s="47" t="s">
        <v>611</v>
      </c>
      <c r="B111" s="50" t="s">
        <v>617</v>
      </c>
      <c r="C111" s="47" t="s">
        <v>530</v>
      </c>
      <c r="D111" s="47" t="s">
        <v>577</v>
      </c>
      <c r="E111" s="47" t="s">
        <v>31</v>
      </c>
      <c r="F111" s="47" t="s">
        <v>67</v>
      </c>
      <c r="G111" s="52" t="s">
        <v>7</v>
      </c>
      <c r="H111" s="52" t="s">
        <v>7</v>
      </c>
      <c r="I111" s="52" t="s">
        <v>7</v>
      </c>
      <c r="J111" s="52" t="s">
        <v>7</v>
      </c>
      <c r="K111" s="52" t="s">
        <v>7</v>
      </c>
      <c r="L111" s="52" t="s">
        <v>7</v>
      </c>
      <c r="M111" s="52" t="s">
        <v>7</v>
      </c>
      <c r="N111" s="52" t="s">
        <v>7</v>
      </c>
      <c r="O111" s="52" t="s">
        <v>7</v>
      </c>
      <c r="P111" s="53"/>
      <c r="Q111" s="53"/>
      <c r="R111" s="47" t="s">
        <v>110</v>
      </c>
      <c r="S111" s="47" t="s">
        <v>2</v>
      </c>
      <c r="T111" s="47" t="s">
        <v>2</v>
      </c>
      <c r="U111" s="47" t="s">
        <v>2</v>
      </c>
      <c r="V111" s="15"/>
      <c r="W111" s="15"/>
      <c r="X111" s="15"/>
      <c r="Y111" s="15"/>
      <c r="Z111" s="15"/>
      <c r="AA111" s="15"/>
      <c r="AB111" s="15"/>
      <c r="AC111" s="15"/>
      <c r="AD111" s="15"/>
      <c r="AE111" s="15"/>
      <c r="AF111" s="15"/>
      <c r="AG111" s="15"/>
      <c r="AH111" s="15"/>
      <c r="AI111" s="15"/>
      <c r="AJ111" s="15"/>
      <c r="AK111" s="15"/>
      <c r="AL111" s="15"/>
      <c r="AM111" s="15"/>
    </row>
    <row r="112" spans="1:39" s="24" customFormat="1" ht="26.4" x14ac:dyDescent="0.25">
      <c r="A112" s="49" t="s">
        <v>53</v>
      </c>
      <c r="B112" s="50" t="s">
        <v>70</v>
      </c>
      <c r="C112" s="49" t="s">
        <v>447</v>
      </c>
      <c r="D112" s="49" t="s">
        <v>71</v>
      </c>
      <c r="E112" s="49" t="s">
        <v>72</v>
      </c>
      <c r="F112" s="50" t="s">
        <v>8</v>
      </c>
      <c r="G112" s="56">
        <f>'FM-01'!A4</f>
        <v>114.282337870722</v>
      </c>
      <c r="H112" s="59">
        <f>'FM-01'!G4</f>
        <v>534.32714173533031</v>
      </c>
      <c r="I112" s="59">
        <f>'FM-01'!H4</f>
        <v>66.940850140742469</v>
      </c>
      <c r="J112" s="59">
        <f>'FM-01'!K4</f>
        <v>534.32714173533031</v>
      </c>
      <c r="K112" s="59">
        <f>'FM-01'!L4</f>
        <v>66.940850140742469</v>
      </c>
      <c r="L112" s="58">
        <v>0.4</v>
      </c>
      <c r="M112" s="58">
        <v>0.4</v>
      </c>
      <c r="N112" s="56">
        <f t="shared" si="13"/>
        <v>213.73085669413214</v>
      </c>
      <c r="O112" s="56">
        <f t="shared" si="14"/>
        <v>26.776340056296988</v>
      </c>
      <c r="P112" s="57">
        <f t="shared" si="15"/>
        <v>213.73085669413214</v>
      </c>
      <c r="Q112" s="57">
        <f t="shared" si="16"/>
        <v>26.776340056296988</v>
      </c>
      <c r="R112" s="49" t="s">
        <v>6</v>
      </c>
      <c r="S112" s="49" t="s">
        <v>2</v>
      </c>
      <c r="T112" s="49" t="s">
        <v>15</v>
      </c>
      <c r="U112" s="49" t="s">
        <v>2</v>
      </c>
      <c r="V112" s="15"/>
      <c r="W112" s="15"/>
      <c r="X112" s="15"/>
      <c r="Y112" s="15"/>
      <c r="Z112" s="15"/>
      <c r="AA112" s="15"/>
      <c r="AB112" s="15"/>
      <c r="AC112" s="15"/>
      <c r="AD112" s="15"/>
      <c r="AE112" s="15"/>
      <c r="AF112" s="15"/>
      <c r="AG112" s="15"/>
      <c r="AH112" s="15"/>
      <c r="AI112" s="15"/>
      <c r="AJ112" s="15"/>
      <c r="AK112" s="15"/>
      <c r="AL112" s="15"/>
      <c r="AM112" s="15"/>
    </row>
    <row r="113" spans="1:39" s="24" customFormat="1" ht="39.6" x14ac:dyDescent="0.25">
      <c r="A113" s="49" t="s">
        <v>53</v>
      </c>
      <c r="B113" s="50" t="s">
        <v>73</v>
      </c>
      <c r="C113" s="49" t="s">
        <v>389</v>
      </c>
      <c r="D113" s="49" t="s">
        <v>446</v>
      </c>
      <c r="E113" s="49" t="s">
        <v>4</v>
      </c>
      <c r="F113" s="50" t="s">
        <v>8</v>
      </c>
      <c r="G113" s="56">
        <v>9742.2261321643746</v>
      </c>
      <c r="H113" s="59">
        <v>77536.249662913804</v>
      </c>
      <c r="I113" s="59">
        <v>27173.372630696551</v>
      </c>
      <c r="J113" s="59">
        <v>79389.063550886218</v>
      </c>
      <c r="K113" s="59">
        <v>27147.21460849265</v>
      </c>
      <c r="L113" s="58">
        <v>0.06</v>
      </c>
      <c r="M113" s="58">
        <v>0.06</v>
      </c>
      <c r="N113" s="52">
        <f t="shared" si="13"/>
        <v>4652.174979774828</v>
      </c>
      <c r="O113" s="52">
        <f t="shared" si="14"/>
        <v>1630.402357841793</v>
      </c>
      <c r="P113" s="53">
        <f t="shared" si="15"/>
        <v>4763.3438130531731</v>
      </c>
      <c r="Q113" s="53">
        <f t="shared" si="16"/>
        <v>1628.8328765095589</v>
      </c>
      <c r="R113" s="49" t="s">
        <v>6</v>
      </c>
      <c r="S113" s="49" t="s">
        <v>2</v>
      </c>
      <c r="T113" s="49" t="s">
        <v>7</v>
      </c>
      <c r="U113" s="49" t="s">
        <v>2</v>
      </c>
      <c r="V113" s="15"/>
      <c r="W113" s="15"/>
      <c r="X113" s="15"/>
      <c r="Y113" s="15"/>
      <c r="Z113" s="15"/>
      <c r="AA113" s="15"/>
      <c r="AB113" s="15"/>
      <c r="AC113" s="15"/>
      <c r="AD113" s="15"/>
      <c r="AE113" s="15"/>
      <c r="AF113" s="15"/>
      <c r="AG113" s="15"/>
      <c r="AH113" s="15"/>
      <c r="AI113" s="15"/>
      <c r="AJ113" s="15"/>
      <c r="AK113" s="15"/>
      <c r="AL113" s="15"/>
      <c r="AM113" s="15"/>
    </row>
    <row r="114" spans="1:39" s="24" customFormat="1" ht="26.4" x14ac:dyDescent="0.25">
      <c r="A114" s="47" t="s">
        <v>53</v>
      </c>
      <c r="B114" s="50" t="s">
        <v>74</v>
      </c>
      <c r="C114" s="47" t="s">
        <v>75</v>
      </c>
      <c r="D114" s="47" t="s">
        <v>76</v>
      </c>
      <c r="E114" s="47" t="s">
        <v>77</v>
      </c>
      <c r="F114" s="50" t="s">
        <v>8</v>
      </c>
      <c r="G114" s="52" t="s">
        <v>20</v>
      </c>
      <c r="H114" s="52" t="s">
        <v>20</v>
      </c>
      <c r="I114" s="52" t="s">
        <v>20</v>
      </c>
      <c r="J114" s="52" t="s">
        <v>20</v>
      </c>
      <c r="K114" s="52" t="s">
        <v>20</v>
      </c>
      <c r="L114" s="55">
        <v>0</v>
      </c>
      <c r="M114" s="55">
        <v>0.1</v>
      </c>
      <c r="N114" s="52" t="s">
        <v>20</v>
      </c>
      <c r="O114" s="52" t="s">
        <v>20</v>
      </c>
      <c r="P114" s="52" t="s">
        <v>20</v>
      </c>
      <c r="Q114" s="52" t="s">
        <v>20</v>
      </c>
      <c r="R114" s="47" t="s">
        <v>6</v>
      </c>
      <c r="S114" s="47" t="s">
        <v>2</v>
      </c>
      <c r="T114" s="47" t="s">
        <v>15</v>
      </c>
      <c r="U114" s="47" t="s">
        <v>2</v>
      </c>
      <c r="V114" s="15"/>
      <c r="W114" s="15"/>
      <c r="X114" s="15"/>
      <c r="Y114" s="15"/>
      <c r="Z114" s="15"/>
      <c r="AA114" s="15"/>
      <c r="AB114" s="15"/>
      <c r="AC114" s="15"/>
      <c r="AD114" s="15"/>
      <c r="AE114" s="15"/>
      <c r="AF114" s="15"/>
      <c r="AG114" s="15"/>
      <c r="AH114" s="15"/>
      <c r="AI114" s="15"/>
      <c r="AJ114" s="15"/>
      <c r="AK114" s="15"/>
      <c r="AL114" s="15"/>
      <c r="AM114" s="15"/>
    </row>
    <row r="115" spans="1:39" s="15" customFormat="1" ht="79.2" x14ac:dyDescent="0.25">
      <c r="A115" s="48" t="s">
        <v>53</v>
      </c>
      <c r="B115" s="50" t="s">
        <v>78</v>
      </c>
      <c r="C115" s="48" t="s">
        <v>396</v>
      </c>
      <c r="D115" s="48" t="s">
        <v>79</v>
      </c>
      <c r="E115" s="48" t="s">
        <v>31</v>
      </c>
      <c r="F115" s="50" t="s">
        <v>8</v>
      </c>
      <c r="G115" s="52">
        <f>'FM-04'!A12</f>
        <v>639.98729340563682</v>
      </c>
      <c r="H115" s="54">
        <f>'FM-04'!G12</f>
        <v>4859.4195997010847</v>
      </c>
      <c r="I115" s="54">
        <f>'FM-04'!H12</f>
        <v>777.28824044765781</v>
      </c>
      <c r="J115" s="54">
        <f>'FM-04'!K12</f>
        <v>4860.7787785860037</v>
      </c>
      <c r="K115" s="54">
        <f>'FM-04'!L12</f>
        <v>777.31203176794281</v>
      </c>
      <c r="L115" s="55">
        <v>0.1</v>
      </c>
      <c r="M115" s="55">
        <v>0.1</v>
      </c>
      <c r="N115" s="52">
        <f t="shared" si="13"/>
        <v>485.94195997010848</v>
      </c>
      <c r="O115" s="52">
        <f t="shared" si="14"/>
        <v>77.728824044765787</v>
      </c>
      <c r="P115" s="52">
        <f t="shared" si="15"/>
        <v>486.0778778586004</v>
      </c>
      <c r="Q115" s="52">
        <f t="shared" si="16"/>
        <v>77.731203176794281</v>
      </c>
      <c r="R115" s="48" t="s">
        <v>6</v>
      </c>
      <c r="S115" s="48" t="s">
        <v>2</v>
      </c>
      <c r="T115" s="48" t="s">
        <v>15</v>
      </c>
      <c r="U115" s="48" t="s">
        <v>2</v>
      </c>
    </row>
    <row r="116" spans="1:39" s="15" customFormat="1" ht="66" x14ac:dyDescent="0.25">
      <c r="A116" s="48" t="s">
        <v>53</v>
      </c>
      <c r="B116" s="50" t="s">
        <v>80</v>
      </c>
      <c r="C116" s="48" t="s">
        <v>395</v>
      </c>
      <c r="D116" s="48" t="s">
        <v>81</v>
      </c>
      <c r="E116" s="48" t="s">
        <v>31</v>
      </c>
      <c r="F116" s="50" t="s">
        <v>8</v>
      </c>
      <c r="G116" s="52">
        <f>'FM-05'!A12</f>
        <v>432.04713426091951</v>
      </c>
      <c r="H116" s="54">
        <f>'FM-05'!G12</f>
        <v>3270.7883145378619</v>
      </c>
      <c r="I116" s="54">
        <f>'FM-05'!H12</f>
        <v>525.52402323659419</v>
      </c>
      <c r="J116" s="54">
        <f>'FM-05'!K12</f>
        <v>3272.1765933034731</v>
      </c>
      <c r="K116" s="54">
        <f>'FM-05'!L12</f>
        <v>525.54854448201274</v>
      </c>
      <c r="L116" s="55">
        <v>0.3</v>
      </c>
      <c r="M116" s="55">
        <v>0.59099999999999997</v>
      </c>
      <c r="N116" s="52">
        <f t="shared" si="13"/>
        <v>981.2364943613585</v>
      </c>
      <c r="O116" s="52">
        <f t="shared" si="14"/>
        <v>310.58469773282712</v>
      </c>
      <c r="P116" s="52">
        <f t="shared" si="15"/>
        <v>981.65297799104189</v>
      </c>
      <c r="Q116" s="52">
        <f t="shared" si="16"/>
        <v>310.59918978886952</v>
      </c>
      <c r="R116" s="48" t="s">
        <v>6</v>
      </c>
      <c r="S116" s="48" t="s">
        <v>2</v>
      </c>
      <c r="T116" s="48" t="s">
        <v>15</v>
      </c>
      <c r="U116" s="48" t="s">
        <v>2</v>
      </c>
    </row>
    <row r="117" spans="1:39" s="24" customFormat="1" ht="26.4" x14ac:dyDescent="0.25">
      <c r="A117" s="47" t="s">
        <v>53</v>
      </c>
      <c r="B117" s="50" t="s">
        <v>82</v>
      </c>
      <c r="C117" s="50" t="s">
        <v>83</v>
      </c>
      <c r="D117" s="50" t="s">
        <v>84</v>
      </c>
      <c r="E117" s="50" t="s">
        <v>85</v>
      </c>
      <c r="F117" s="50" t="s">
        <v>8</v>
      </c>
      <c r="G117" s="56">
        <f>G174</f>
        <v>50.693310090373998</v>
      </c>
      <c r="H117" s="56">
        <f t="shared" ref="H117:K117" si="21">H174</f>
        <v>116.19349763829956</v>
      </c>
      <c r="I117" s="56">
        <f t="shared" si="21"/>
        <v>13.361679315365162</v>
      </c>
      <c r="J117" s="56">
        <f t="shared" si="21"/>
        <v>119.86337934934241</v>
      </c>
      <c r="K117" s="56">
        <f t="shared" si="21"/>
        <v>13.402553615945324</v>
      </c>
      <c r="L117" s="52" t="s">
        <v>20</v>
      </c>
      <c r="M117" s="52" t="s">
        <v>20</v>
      </c>
      <c r="N117" s="52" t="s">
        <v>20</v>
      </c>
      <c r="O117" s="52" t="s">
        <v>20</v>
      </c>
      <c r="P117" s="52" t="s">
        <v>20</v>
      </c>
      <c r="Q117" s="52" t="s">
        <v>20</v>
      </c>
      <c r="R117" s="50" t="s">
        <v>6</v>
      </c>
      <c r="S117" s="50" t="s">
        <v>2</v>
      </c>
      <c r="T117" s="50" t="s">
        <v>15</v>
      </c>
      <c r="U117" s="50" t="s">
        <v>2</v>
      </c>
      <c r="V117" s="15"/>
      <c r="W117" s="15"/>
      <c r="X117" s="15"/>
      <c r="Y117" s="15"/>
      <c r="Z117" s="15"/>
      <c r="AA117" s="15"/>
      <c r="AB117" s="15"/>
      <c r="AC117" s="15"/>
      <c r="AD117" s="15"/>
      <c r="AE117" s="15"/>
      <c r="AF117" s="15"/>
      <c r="AG117" s="15"/>
      <c r="AH117" s="15"/>
      <c r="AI117" s="15"/>
      <c r="AJ117" s="15"/>
      <c r="AK117" s="15"/>
      <c r="AL117" s="15"/>
      <c r="AM117" s="15"/>
    </row>
    <row r="118" spans="1:39" s="24" customFormat="1" ht="26.4" x14ac:dyDescent="0.25">
      <c r="A118" s="47" t="s">
        <v>53</v>
      </c>
      <c r="B118" s="50" t="s">
        <v>86</v>
      </c>
      <c r="C118" s="50" t="s">
        <v>394</v>
      </c>
      <c r="D118" s="50" t="s">
        <v>87</v>
      </c>
      <c r="E118" s="50" t="s">
        <v>88</v>
      </c>
      <c r="F118" s="50" t="s">
        <v>8</v>
      </c>
      <c r="G118" s="56">
        <f>'FM-07'!A6</f>
        <v>41.721653260303398</v>
      </c>
      <c r="H118" s="59">
        <f>'FM-07'!G6</f>
        <v>191.12131464941359</v>
      </c>
      <c r="I118" s="59">
        <f>'FM-07'!H6</f>
        <v>23.76747906280076</v>
      </c>
      <c r="J118" s="59">
        <f>'FM-07'!K6</f>
        <v>197.157733480682</v>
      </c>
      <c r="K118" s="59">
        <f>'FM-07'!L6</f>
        <v>23.840185424081753</v>
      </c>
      <c r="L118" s="58">
        <v>0.1905</v>
      </c>
      <c r="M118" s="58">
        <v>0.155</v>
      </c>
      <c r="N118" s="52">
        <f t="shared" si="13"/>
        <v>36.408610440713289</v>
      </c>
      <c r="O118" s="52">
        <f t="shared" si="14"/>
        <v>3.6839592547341176</v>
      </c>
      <c r="P118" s="53">
        <f t="shared" si="15"/>
        <v>37.558548228069924</v>
      </c>
      <c r="Q118" s="53">
        <f t="shared" si="16"/>
        <v>3.6952287407326718</v>
      </c>
      <c r="R118" s="50" t="s">
        <v>6</v>
      </c>
      <c r="S118" s="50" t="s">
        <v>2</v>
      </c>
      <c r="T118" s="50">
        <v>2013</v>
      </c>
      <c r="U118" s="50" t="s">
        <v>2</v>
      </c>
      <c r="V118" s="15"/>
      <c r="W118" s="15"/>
      <c r="X118" s="15"/>
      <c r="Y118" s="15"/>
      <c r="Z118" s="15"/>
      <c r="AA118" s="15"/>
      <c r="AB118" s="15"/>
      <c r="AC118" s="15"/>
      <c r="AD118" s="15"/>
      <c r="AE118" s="15"/>
      <c r="AF118" s="15"/>
      <c r="AG118" s="15"/>
      <c r="AH118" s="15"/>
      <c r="AI118" s="15"/>
      <c r="AJ118" s="15"/>
      <c r="AK118" s="15"/>
      <c r="AL118" s="15"/>
      <c r="AM118" s="15"/>
    </row>
    <row r="119" spans="1:39" s="24" customFormat="1" ht="52.8" x14ac:dyDescent="0.25">
      <c r="A119" s="47" t="s">
        <v>53</v>
      </c>
      <c r="B119" s="50" t="s">
        <v>89</v>
      </c>
      <c r="C119" s="50" t="s">
        <v>40</v>
      </c>
      <c r="D119" s="50" t="s">
        <v>90</v>
      </c>
      <c r="E119" s="50" t="s">
        <v>40</v>
      </c>
      <c r="F119" s="50" t="s">
        <v>8</v>
      </c>
      <c r="G119" s="56" t="s">
        <v>7</v>
      </c>
      <c r="H119" s="56" t="s">
        <v>7</v>
      </c>
      <c r="I119" s="56" t="s">
        <v>7</v>
      </c>
      <c r="J119" s="56" t="s">
        <v>7</v>
      </c>
      <c r="K119" s="56" t="s">
        <v>7</v>
      </c>
      <c r="L119" s="58" t="s">
        <v>7</v>
      </c>
      <c r="M119" s="58" t="s">
        <v>7</v>
      </c>
      <c r="N119" s="52">
        <f>P119*0.95840312494146</f>
        <v>1851.3153696785869</v>
      </c>
      <c r="O119" s="52">
        <f>Q119*0.989472786513216</f>
        <v>1173.8445490668453</v>
      </c>
      <c r="P119" s="53">
        <v>1931.6666666666667</v>
      </c>
      <c r="Q119" s="53">
        <v>1186.3333333333333</v>
      </c>
      <c r="R119" s="50" t="s">
        <v>6</v>
      </c>
      <c r="S119" s="50" t="s">
        <v>2</v>
      </c>
      <c r="T119" s="50" t="s">
        <v>7</v>
      </c>
      <c r="U119" s="50" t="s">
        <v>2</v>
      </c>
      <c r="V119" s="15"/>
      <c r="W119" s="15"/>
      <c r="X119" s="15"/>
      <c r="Y119" s="15"/>
      <c r="Z119" s="15"/>
      <c r="AA119" s="15"/>
      <c r="AB119" s="15"/>
      <c r="AC119" s="15"/>
      <c r="AD119" s="15"/>
      <c r="AE119" s="15"/>
      <c r="AF119" s="15"/>
      <c r="AG119" s="15"/>
      <c r="AH119" s="15"/>
      <c r="AI119" s="15"/>
      <c r="AJ119" s="15"/>
      <c r="AK119" s="15"/>
      <c r="AL119" s="15"/>
      <c r="AM119" s="15"/>
    </row>
    <row r="120" spans="1:39" s="17" customFormat="1" ht="52.8" x14ac:dyDescent="0.25">
      <c r="A120" s="50" t="s">
        <v>53</v>
      </c>
      <c r="B120" s="50" t="s">
        <v>91</v>
      </c>
      <c r="C120" s="50" t="s">
        <v>92</v>
      </c>
      <c r="D120" s="50" t="s">
        <v>93</v>
      </c>
      <c r="E120" s="50" t="s">
        <v>85</v>
      </c>
      <c r="F120" s="50" t="s">
        <v>8</v>
      </c>
      <c r="G120" s="56">
        <f>'FM-09'!A15</f>
        <v>813.46648043053597</v>
      </c>
      <c r="H120" s="59">
        <f>'FM-09'!G15</f>
        <v>8358.3967038320352</v>
      </c>
      <c r="I120" s="59">
        <f>'FM-09'!H15</f>
        <v>10122.487017690044</v>
      </c>
      <c r="J120" s="59">
        <f>'FM-09'!K15</f>
        <v>8622.0645844215396</v>
      </c>
      <c r="K120" s="59">
        <f>'FM-09'!L15</f>
        <v>10153.44734591489</v>
      </c>
      <c r="L120" s="58" t="s">
        <v>7</v>
      </c>
      <c r="M120" s="58" t="s">
        <v>7</v>
      </c>
      <c r="N120" s="56">
        <f>0.95840312494146*P120</f>
        <v>7916.409812016459</v>
      </c>
      <c r="O120" s="56">
        <f>0.989472786513216*Q120</f>
        <v>1411.9776663543594</v>
      </c>
      <c r="P120" s="56">
        <v>8260</v>
      </c>
      <c r="Q120" s="56">
        <v>1427</v>
      </c>
      <c r="R120" s="50" t="s">
        <v>6</v>
      </c>
      <c r="S120" s="50" t="s">
        <v>2</v>
      </c>
      <c r="T120" s="50">
        <v>2015</v>
      </c>
      <c r="U120" s="50" t="s">
        <v>2</v>
      </c>
      <c r="W120" s="17" t="s">
        <v>533</v>
      </c>
    </row>
    <row r="121" spans="1:39" s="15" customFormat="1" ht="26.4" x14ac:dyDescent="0.25">
      <c r="A121" s="50" t="s">
        <v>53</v>
      </c>
      <c r="B121" s="50" t="s">
        <v>94</v>
      </c>
      <c r="C121" s="50" t="s">
        <v>95</v>
      </c>
      <c r="D121" s="50" t="s">
        <v>448</v>
      </c>
      <c r="E121" s="50" t="s">
        <v>96</v>
      </c>
      <c r="F121" s="50" t="s">
        <v>8</v>
      </c>
      <c r="G121" s="56">
        <f>'FM-10'!A4</f>
        <v>14.518310571740001</v>
      </c>
      <c r="H121" s="59">
        <f>'FM-10'!G4</f>
        <v>98.428685364749995</v>
      </c>
      <c r="I121" s="59">
        <f>'FM-10'!H4</f>
        <v>14.929130926858001</v>
      </c>
      <c r="J121" s="59">
        <f>'FM-10'!K4</f>
        <v>98.428685364749995</v>
      </c>
      <c r="K121" s="59">
        <f>'FM-10'!L4</f>
        <v>14.929130926858001</v>
      </c>
      <c r="L121" s="58">
        <v>0.38</v>
      </c>
      <c r="M121" s="58">
        <v>0.66900000000000004</v>
      </c>
      <c r="N121" s="56">
        <f t="shared" ref="N121:O123" si="22">H121*L121</f>
        <v>37.402900438605002</v>
      </c>
      <c r="O121" s="56">
        <f t="shared" si="22"/>
        <v>9.9875885900680039</v>
      </c>
      <c r="P121" s="56">
        <f t="shared" ref="P121:Q123" si="23">L121*J121</f>
        <v>37.402900438605002</v>
      </c>
      <c r="Q121" s="56">
        <f t="shared" si="23"/>
        <v>9.9875885900680039</v>
      </c>
      <c r="R121" s="50" t="s">
        <v>6</v>
      </c>
      <c r="S121" s="50" t="s">
        <v>2</v>
      </c>
      <c r="T121" s="50">
        <v>2013</v>
      </c>
      <c r="U121" s="50" t="s">
        <v>2</v>
      </c>
    </row>
    <row r="122" spans="1:39" s="15" customFormat="1" ht="26.4" x14ac:dyDescent="0.25">
      <c r="A122" s="48" t="s">
        <v>53</v>
      </c>
      <c r="B122" s="50" t="s">
        <v>97</v>
      </c>
      <c r="C122" s="50" t="s">
        <v>98</v>
      </c>
      <c r="D122" s="50" t="s">
        <v>99</v>
      </c>
      <c r="E122" s="50" t="s">
        <v>100</v>
      </c>
      <c r="F122" s="50" t="s">
        <v>8</v>
      </c>
      <c r="G122" s="56">
        <f>'FM-11'!A10</f>
        <v>950.99343194927906</v>
      </c>
      <c r="H122" s="59">
        <f>'FM-11'!G10</f>
        <v>7439.2480368965134</v>
      </c>
      <c r="I122" s="59">
        <f>'FM-11'!H10</f>
        <v>1015.4594104526919</v>
      </c>
      <c r="J122" s="59">
        <f>'FM-11'!K10</f>
        <v>7439.2480368939505</v>
      </c>
      <c r="K122" s="59">
        <f>'FM-11'!L10</f>
        <v>1015.4594104526919</v>
      </c>
      <c r="L122" s="58">
        <v>8.5999999999999993E-2</v>
      </c>
      <c r="M122" s="58">
        <v>0.215</v>
      </c>
      <c r="N122" s="52">
        <f t="shared" si="22"/>
        <v>639.77533117310008</v>
      </c>
      <c r="O122" s="52">
        <f t="shared" si="22"/>
        <v>218.32377324732877</v>
      </c>
      <c r="P122" s="52">
        <f t="shared" si="23"/>
        <v>639.77533117287965</v>
      </c>
      <c r="Q122" s="52">
        <f t="shared" si="23"/>
        <v>218.32377324732877</v>
      </c>
      <c r="R122" s="50" t="s">
        <v>6</v>
      </c>
      <c r="S122" s="50" t="s">
        <v>2</v>
      </c>
      <c r="T122" s="50">
        <v>2014</v>
      </c>
      <c r="U122" s="50" t="s">
        <v>2</v>
      </c>
      <c r="W122" s="17" t="s">
        <v>534</v>
      </c>
    </row>
    <row r="123" spans="1:39" s="24" customFormat="1" ht="26.4" x14ac:dyDescent="0.25">
      <c r="A123" s="47" t="s">
        <v>53</v>
      </c>
      <c r="B123" s="50" t="s">
        <v>101</v>
      </c>
      <c r="C123" s="50" t="s">
        <v>102</v>
      </c>
      <c r="D123" s="50" t="s">
        <v>103</v>
      </c>
      <c r="E123" s="50" t="s">
        <v>77</v>
      </c>
      <c r="F123" s="50" t="s">
        <v>8</v>
      </c>
      <c r="G123" s="56">
        <f>'FM-12'!A7</f>
        <v>13.275783558647701</v>
      </c>
      <c r="H123" s="59">
        <f>'FM-12'!G7</f>
        <v>60.047376705044002</v>
      </c>
      <c r="I123" s="59">
        <f>'FM-12'!H7</f>
        <v>7.2162417355153998</v>
      </c>
      <c r="J123" s="59">
        <f>'FM-12'!K7</f>
        <v>61.943926632869996</v>
      </c>
      <c r="K123" s="59">
        <f>'FM-12'!L7</f>
        <v>7.2383167177745991</v>
      </c>
      <c r="L123" s="58">
        <v>0</v>
      </c>
      <c r="M123" s="58">
        <v>0.1</v>
      </c>
      <c r="N123" s="52">
        <f t="shared" si="22"/>
        <v>0</v>
      </c>
      <c r="O123" s="52">
        <f t="shared" si="22"/>
        <v>0.72162417355154007</v>
      </c>
      <c r="P123" s="53">
        <f t="shared" si="23"/>
        <v>0</v>
      </c>
      <c r="Q123" s="53">
        <f t="shared" si="23"/>
        <v>0.72383167177746</v>
      </c>
      <c r="R123" s="50" t="s">
        <v>6</v>
      </c>
      <c r="S123" s="50" t="s">
        <v>2</v>
      </c>
      <c r="T123" s="50">
        <v>2016</v>
      </c>
      <c r="U123" s="50" t="s">
        <v>2</v>
      </c>
      <c r="V123" s="15"/>
      <c r="W123" s="15"/>
      <c r="X123" s="15"/>
      <c r="Y123" s="15"/>
      <c r="Z123" s="15"/>
      <c r="AA123" s="15"/>
      <c r="AB123" s="15"/>
      <c r="AC123" s="15"/>
      <c r="AD123" s="15"/>
      <c r="AE123" s="15"/>
      <c r="AF123" s="15"/>
      <c r="AG123" s="15"/>
      <c r="AH123" s="15"/>
      <c r="AI123" s="15"/>
      <c r="AJ123" s="15"/>
      <c r="AK123" s="15"/>
      <c r="AL123" s="15"/>
      <c r="AM123" s="15"/>
    </row>
    <row r="124" spans="1:39" s="24" customFormat="1" ht="26.4" x14ac:dyDescent="0.25">
      <c r="A124" s="47" t="s">
        <v>53</v>
      </c>
      <c r="B124" s="50" t="s">
        <v>104</v>
      </c>
      <c r="C124" s="50" t="s">
        <v>105</v>
      </c>
      <c r="D124" s="50" t="s">
        <v>106</v>
      </c>
      <c r="E124" s="50" t="s">
        <v>100</v>
      </c>
      <c r="F124" s="50" t="s">
        <v>8</v>
      </c>
      <c r="G124" s="56">
        <f>'FM-13'!A11</f>
        <v>343.06156000725792</v>
      </c>
      <c r="H124" s="59">
        <f>'FM-13'!G11</f>
        <v>1927.5484577165309</v>
      </c>
      <c r="I124" s="59">
        <f>'FM-13'!H11</f>
        <v>293.85939873712107</v>
      </c>
      <c r="J124" s="59">
        <f>'FM-13'!K11</f>
        <v>1988.4285841973958</v>
      </c>
      <c r="K124" s="59">
        <f>'FM-13'!L11</f>
        <v>294.75833494929634</v>
      </c>
      <c r="L124" s="52" t="s">
        <v>20</v>
      </c>
      <c r="M124" s="52" t="s">
        <v>20</v>
      </c>
      <c r="N124" s="52" t="s">
        <v>20</v>
      </c>
      <c r="O124" s="52" t="s">
        <v>20</v>
      </c>
      <c r="P124" s="52" t="s">
        <v>20</v>
      </c>
      <c r="Q124" s="52" t="s">
        <v>20</v>
      </c>
      <c r="R124" s="50" t="s">
        <v>58</v>
      </c>
      <c r="S124" s="50" t="s">
        <v>2</v>
      </c>
      <c r="T124" s="50" t="s">
        <v>20</v>
      </c>
      <c r="U124" s="50" t="s">
        <v>2</v>
      </c>
      <c r="V124" s="15"/>
      <c r="W124" s="15"/>
      <c r="X124" s="15"/>
      <c r="Y124" s="15"/>
      <c r="Z124" s="15"/>
      <c r="AA124" s="15"/>
      <c r="AB124" s="15"/>
      <c r="AC124" s="15"/>
      <c r="AD124" s="15"/>
      <c r="AE124" s="15"/>
      <c r="AF124" s="15"/>
      <c r="AG124" s="15"/>
      <c r="AH124" s="15"/>
      <c r="AI124" s="15"/>
      <c r="AJ124" s="15"/>
      <c r="AK124" s="15"/>
      <c r="AL124" s="15"/>
      <c r="AM124" s="15"/>
    </row>
    <row r="125" spans="1:39" s="24" customFormat="1" ht="26.4" x14ac:dyDescent="0.25">
      <c r="A125" s="47" t="s">
        <v>53</v>
      </c>
      <c r="B125" s="50" t="s">
        <v>107</v>
      </c>
      <c r="C125" s="50" t="s">
        <v>108</v>
      </c>
      <c r="D125" s="50" t="s">
        <v>109</v>
      </c>
      <c r="E125" s="50" t="s">
        <v>100</v>
      </c>
      <c r="F125" s="50" t="s">
        <v>8</v>
      </c>
      <c r="G125" s="56">
        <f>'FM-14'!A5</f>
        <v>8.7255345403719016</v>
      </c>
      <c r="H125" s="59">
        <f>'FM-14'!G5</f>
        <v>41.933705958229993</v>
      </c>
      <c r="I125" s="59">
        <f>'FM-14'!H5</f>
        <v>5.6099312944187005</v>
      </c>
      <c r="J125" s="59">
        <f>'FM-14'!K5</f>
        <v>43.258149612122999</v>
      </c>
      <c r="K125" s="59">
        <f>'FM-14'!L5</f>
        <v>5.6270924620042999</v>
      </c>
      <c r="L125" s="52" t="s">
        <v>20</v>
      </c>
      <c r="M125" s="52" t="s">
        <v>20</v>
      </c>
      <c r="N125" s="52" t="s">
        <v>20</v>
      </c>
      <c r="O125" s="52" t="s">
        <v>20</v>
      </c>
      <c r="P125" s="52" t="s">
        <v>20</v>
      </c>
      <c r="Q125" s="52" t="s">
        <v>20</v>
      </c>
      <c r="R125" s="50" t="s">
        <v>110</v>
      </c>
      <c r="S125" s="50" t="s">
        <v>2</v>
      </c>
      <c r="T125" s="50" t="s">
        <v>20</v>
      </c>
      <c r="U125" s="50" t="s">
        <v>2</v>
      </c>
      <c r="V125" s="15"/>
      <c r="W125" s="15"/>
      <c r="X125" s="15"/>
      <c r="Y125" s="15"/>
      <c r="Z125" s="15"/>
      <c r="AA125" s="15"/>
      <c r="AB125" s="15"/>
      <c r="AC125" s="15"/>
      <c r="AD125" s="15"/>
      <c r="AE125" s="15"/>
      <c r="AF125" s="15"/>
      <c r="AG125" s="15"/>
      <c r="AH125" s="15"/>
      <c r="AI125" s="15"/>
      <c r="AJ125" s="15"/>
      <c r="AK125" s="15"/>
      <c r="AL125" s="15"/>
      <c r="AM125" s="15"/>
    </row>
    <row r="126" spans="1:39" s="24" customFormat="1" ht="26.4" x14ac:dyDescent="0.25">
      <c r="A126" s="47" t="s">
        <v>53</v>
      </c>
      <c r="B126" s="50" t="s">
        <v>111</v>
      </c>
      <c r="C126" s="50" t="s">
        <v>112</v>
      </c>
      <c r="D126" s="50" t="s">
        <v>113</v>
      </c>
      <c r="E126" s="50" t="s">
        <v>100</v>
      </c>
      <c r="F126" s="50" t="s">
        <v>8</v>
      </c>
      <c r="G126" s="56">
        <f>'FM-15'!A12</f>
        <v>78.936739896975183</v>
      </c>
      <c r="H126" s="59">
        <f>'FM-15'!G12</f>
        <v>651.16029570887497</v>
      </c>
      <c r="I126" s="59">
        <f>'FM-15'!H12</f>
        <v>112.70339486014002</v>
      </c>
      <c r="J126" s="59">
        <f>'FM-15'!K12</f>
        <v>667.31249353276507</v>
      </c>
      <c r="K126" s="59">
        <f>'FM-15'!L12</f>
        <v>112.98116335726002</v>
      </c>
      <c r="L126" s="52" t="s">
        <v>20</v>
      </c>
      <c r="M126" s="52" t="s">
        <v>20</v>
      </c>
      <c r="N126" s="52" t="s">
        <v>20</v>
      </c>
      <c r="O126" s="52" t="s">
        <v>20</v>
      </c>
      <c r="P126" s="52" t="s">
        <v>20</v>
      </c>
      <c r="Q126" s="52" t="s">
        <v>20</v>
      </c>
      <c r="R126" s="50" t="s">
        <v>110</v>
      </c>
      <c r="S126" s="50" t="s">
        <v>2</v>
      </c>
      <c r="T126" s="50" t="s">
        <v>20</v>
      </c>
      <c r="U126" s="50" t="s">
        <v>2</v>
      </c>
      <c r="V126" s="15"/>
      <c r="W126" s="15"/>
      <c r="X126" s="15"/>
      <c r="Y126" s="15"/>
      <c r="Z126" s="15"/>
      <c r="AA126" s="15"/>
      <c r="AB126" s="15"/>
      <c r="AC126" s="15"/>
      <c r="AD126" s="15"/>
      <c r="AE126" s="15"/>
      <c r="AF126" s="15"/>
      <c r="AG126" s="15"/>
      <c r="AH126" s="15"/>
      <c r="AI126" s="15"/>
      <c r="AJ126" s="15"/>
      <c r="AK126" s="15"/>
      <c r="AL126" s="15"/>
      <c r="AM126" s="15"/>
    </row>
    <row r="127" spans="1:39" s="24" customFormat="1" ht="26.4" x14ac:dyDescent="0.25">
      <c r="A127" s="47" t="s">
        <v>53</v>
      </c>
      <c r="B127" s="50" t="s">
        <v>114</v>
      </c>
      <c r="C127" s="50" t="s">
        <v>115</v>
      </c>
      <c r="D127" s="50" t="s">
        <v>109</v>
      </c>
      <c r="E127" s="50" t="s">
        <v>100</v>
      </c>
      <c r="F127" s="50" t="s">
        <v>8</v>
      </c>
      <c r="G127" s="56">
        <f>'FM-16'!A10</f>
        <v>461.31793052385899</v>
      </c>
      <c r="H127" s="59">
        <f>'FM-16'!G10</f>
        <v>3277.2979086816476</v>
      </c>
      <c r="I127" s="59">
        <f>'FM-16'!H10</f>
        <v>582.03365672989196</v>
      </c>
      <c r="J127" s="59">
        <f>'FM-16'!K10</f>
        <v>3380.8088271281645</v>
      </c>
      <c r="K127" s="59">
        <f>'FM-16'!L10</f>
        <v>583.81413791553803</v>
      </c>
      <c r="L127" s="52" t="s">
        <v>20</v>
      </c>
      <c r="M127" s="52" t="s">
        <v>20</v>
      </c>
      <c r="N127" s="52" t="s">
        <v>20</v>
      </c>
      <c r="O127" s="52" t="s">
        <v>20</v>
      </c>
      <c r="P127" s="52" t="s">
        <v>20</v>
      </c>
      <c r="Q127" s="52" t="s">
        <v>20</v>
      </c>
      <c r="R127" s="50" t="s">
        <v>110</v>
      </c>
      <c r="S127" s="50" t="s">
        <v>2</v>
      </c>
      <c r="T127" s="50" t="s">
        <v>20</v>
      </c>
      <c r="U127" s="50" t="s">
        <v>2</v>
      </c>
      <c r="V127" s="15"/>
      <c r="W127" s="15"/>
      <c r="X127" s="15"/>
      <c r="Y127" s="15"/>
      <c r="Z127" s="15"/>
      <c r="AA127" s="15"/>
      <c r="AB127" s="15"/>
      <c r="AC127" s="15"/>
      <c r="AD127" s="15"/>
      <c r="AE127" s="15"/>
      <c r="AF127" s="15"/>
      <c r="AG127" s="15"/>
      <c r="AH127" s="15"/>
      <c r="AI127" s="15"/>
      <c r="AJ127" s="15"/>
      <c r="AK127" s="15"/>
      <c r="AL127" s="15"/>
      <c r="AM127" s="15"/>
    </row>
    <row r="128" spans="1:39" s="24" customFormat="1" ht="39.6" x14ac:dyDescent="0.25">
      <c r="A128" s="50" t="s">
        <v>203</v>
      </c>
      <c r="B128" s="50" t="s">
        <v>204</v>
      </c>
      <c r="C128" s="50" t="s">
        <v>205</v>
      </c>
      <c r="D128" s="50" t="s">
        <v>206</v>
      </c>
      <c r="E128" s="49" t="s">
        <v>4</v>
      </c>
      <c r="F128" s="49" t="s">
        <v>548</v>
      </c>
      <c r="G128" s="56">
        <v>9477.966335230456</v>
      </c>
      <c r="H128" s="59">
        <v>28436.903443326843</v>
      </c>
      <c r="I128" s="59">
        <v>5438.0725189987643</v>
      </c>
      <c r="J128" s="59">
        <v>29856.291415046209</v>
      </c>
      <c r="K128" s="59">
        <v>5852.7277120992603</v>
      </c>
      <c r="L128" s="58">
        <v>5.5E-2</v>
      </c>
      <c r="M128" s="58">
        <v>5.5E-2</v>
      </c>
      <c r="N128" s="56">
        <f>L128*H128</f>
        <v>1564.0296893829764</v>
      </c>
      <c r="O128" s="56">
        <f>I128*M128</f>
        <v>299.09398854493202</v>
      </c>
      <c r="P128" s="57">
        <f>J128*L128</f>
        <v>1642.0960278275415</v>
      </c>
      <c r="Q128" s="57">
        <f>K128*M128</f>
        <v>321.90002416545934</v>
      </c>
      <c r="R128" s="49" t="s">
        <v>6</v>
      </c>
      <c r="S128" s="50" t="s">
        <v>2</v>
      </c>
      <c r="T128" s="50" t="s">
        <v>7</v>
      </c>
      <c r="U128" s="50" t="s">
        <v>2</v>
      </c>
      <c r="V128" s="15"/>
      <c r="W128" s="15"/>
      <c r="X128" s="15"/>
      <c r="Y128" s="15"/>
      <c r="Z128" s="15"/>
      <c r="AA128" s="15"/>
      <c r="AB128" s="15"/>
      <c r="AC128" s="15"/>
      <c r="AD128" s="15"/>
      <c r="AE128" s="15"/>
      <c r="AF128" s="15"/>
      <c r="AG128" s="15"/>
      <c r="AH128" s="15"/>
      <c r="AI128" s="15"/>
      <c r="AJ128" s="15"/>
      <c r="AK128" s="15"/>
      <c r="AL128" s="15"/>
      <c r="AM128" s="15"/>
    </row>
    <row r="129" spans="1:39" s="24" customFormat="1" ht="66" x14ac:dyDescent="0.25">
      <c r="A129" s="50" t="s">
        <v>203</v>
      </c>
      <c r="B129" s="50" t="s">
        <v>207</v>
      </c>
      <c r="C129" s="50" t="s">
        <v>208</v>
      </c>
      <c r="D129" s="50" t="s">
        <v>209</v>
      </c>
      <c r="E129" s="50" t="s">
        <v>210</v>
      </c>
      <c r="F129" s="50" t="s">
        <v>67</v>
      </c>
      <c r="G129" s="56">
        <v>86.5</v>
      </c>
      <c r="H129" s="59" t="s">
        <v>7</v>
      </c>
      <c r="I129" s="59" t="s">
        <v>7</v>
      </c>
      <c r="J129" s="59" t="s">
        <v>7</v>
      </c>
      <c r="K129" s="59" t="s">
        <v>7</v>
      </c>
      <c r="L129" s="58" t="s">
        <v>7</v>
      </c>
      <c r="M129" s="58" t="s">
        <v>7</v>
      </c>
      <c r="N129" s="56">
        <f>(ROUND(((200*12.6)*0.994225187544)/2,1))</f>
        <v>1252.7</v>
      </c>
      <c r="O129" s="56" t="s">
        <v>7</v>
      </c>
      <c r="P129" s="56">
        <f>ROUND((200*12.6)/2,1)</f>
        <v>1260</v>
      </c>
      <c r="Q129" s="56" t="s">
        <v>7</v>
      </c>
      <c r="R129" s="50" t="s">
        <v>110</v>
      </c>
      <c r="S129" s="50" t="s">
        <v>2</v>
      </c>
      <c r="T129" s="50">
        <v>2021</v>
      </c>
      <c r="U129" s="50">
        <v>891848</v>
      </c>
      <c r="V129" s="15"/>
      <c r="W129" s="15"/>
      <c r="X129" s="15"/>
      <c r="Y129" s="15"/>
      <c r="Z129" s="15"/>
      <c r="AA129" s="15"/>
      <c r="AB129" s="15"/>
      <c r="AC129" s="15"/>
      <c r="AD129" s="15"/>
      <c r="AE129" s="15"/>
      <c r="AF129" s="15"/>
      <c r="AG129" s="15"/>
      <c r="AH129" s="15"/>
      <c r="AI129" s="15"/>
      <c r="AJ129" s="15"/>
      <c r="AK129" s="15"/>
      <c r="AL129" s="15"/>
      <c r="AM129" s="15"/>
    </row>
    <row r="130" spans="1:39" s="24" customFormat="1" ht="26.4" x14ac:dyDescent="0.25">
      <c r="A130" s="50" t="s">
        <v>664</v>
      </c>
      <c r="B130" s="50" t="s">
        <v>665</v>
      </c>
      <c r="C130" s="50" t="s">
        <v>564</v>
      </c>
      <c r="D130" s="50" t="s">
        <v>565</v>
      </c>
      <c r="E130" s="50" t="s">
        <v>4</v>
      </c>
      <c r="F130" s="50" t="s">
        <v>121</v>
      </c>
      <c r="G130" s="56" t="s">
        <v>7</v>
      </c>
      <c r="H130" s="56" t="s">
        <v>7</v>
      </c>
      <c r="I130" s="56" t="s">
        <v>7</v>
      </c>
      <c r="J130" s="56" t="s">
        <v>7</v>
      </c>
      <c r="K130" s="56" t="s">
        <v>7</v>
      </c>
      <c r="L130" s="56" t="s">
        <v>7</v>
      </c>
      <c r="M130" s="56" t="s">
        <v>7</v>
      </c>
      <c r="N130" s="56" t="s">
        <v>7</v>
      </c>
      <c r="O130" s="56" t="s">
        <v>7</v>
      </c>
      <c r="P130" s="56"/>
      <c r="Q130" s="56"/>
      <c r="R130" s="50" t="s">
        <v>110</v>
      </c>
      <c r="S130" s="50" t="s">
        <v>2</v>
      </c>
      <c r="T130" s="50" t="s">
        <v>2</v>
      </c>
      <c r="U130" s="50" t="s">
        <v>2</v>
      </c>
      <c r="V130" s="15"/>
      <c r="W130" s="15"/>
      <c r="X130" s="15"/>
      <c r="Y130" s="15"/>
      <c r="Z130" s="15"/>
      <c r="AA130" s="15"/>
      <c r="AB130" s="15"/>
      <c r="AC130" s="15"/>
      <c r="AD130" s="15"/>
      <c r="AE130" s="15"/>
      <c r="AF130" s="15"/>
      <c r="AG130" s="15"/>
      <c r="AH130" s="15"/>
      <c r="AI130" s="15"/>
      <c r="AJ130" s="15"/>
      <c r="AK130" s="15"/>
      <c r="AL130" s="15"/>
      <c r="AM130" s="15"/>
    </row>
    <row r="131" spans="1:39" s="24" customFormat="1" ht="39.6" x14ac:dyDescent="0.25">
      <c r="A131" s="50" t="s">
        <v>664</v>
      </c>
      <c r="B131" s="50" t="s">
        <v>666</v>
      </c>
      <c r="C131" s="50" t="s">
        <v>567</v>
      </c>
      <c r="D131" s="50" t="s">
        <v>568</v>
      </c>
      <c r="E131" s="50" t="s">
        <v>119</v>
      </c>
      <c r="F131" s="50" t="s">
        <v>121</v>
      </c>
      <c r="G131" s="56" t="s">
        <v>7</v>
      </c>
      <c r="H131" s="56" t="s">
        <v>7</v>
      </c>
      <c r="I131" s="56" t="s">
        <v>7</v>
      </c>
      <c r="J131" s="56" t="s">
        <v>7</v>
      </c>
      <c r="K131" s="56" t="s">
        <v>7</v>
      </c>
      <c r="L131" s="56" t="s">
        <v>7</v>
      </c>
      <c r="M131" s="56" t="s">
        <v>7</v>
      </c>
      <c r="N131" s="56" t="s">
        <v>7</v>
      </c>
      <c r="O131" s="56" t="s">
        <v>7</v>
      </c>
      <c r="P131" s="56"/>
      <c r="Q131" s="56"/>
      <c r="R131" s="50" t="s">
        <v>110</v>
      </c>
      <c r="S131" s="50" t="s">
        <v>2</v>
      </c>
      <c r="T131" s="50" t="s">
        <v>2</v>
      </c>
      <c r="U131" s="50" t="s">
        <v>2</v>
      </c>
      <c r="V131" s="15"/>
      <c r="W131" s="15"/>
      <c r="X131" s="15"/>
      <c r="Y131" s="15"/>
      <c r="Z131" s="15"/>
      <c r="AA131" s="15"/>
      <c r="AB131" s="15"/>
      <c r="AC131" s="15"/>
      <c r="AD131" s="15"/>
      <c r="AE131" s="15"/>
      <c r="AF131" s="15"/>
      <c r="AG131" s="15"/>
      <c r="AH131" s="15"/>
      <c r="AI131" s="15"/>
      <c r="AJ131" s="15"/>
      <c r="AK131" s="15"/>
      <c r="AL131" s="15"/>
      <c r="AM131" s="15"/>
    </row>
    <row r="132" spans="1:39" s="24" customFormat="1" ht="26.4" x14ac:dyDescent="0.25">
      <c r="A132" s="50" t="s">
        <v>664</v>
      </c>
      <c r="B132" s="50" t="s">
        <v>667</v>
      </c>
      <c r="C132" s="50" t="s">
        <v>570</v>
      </c>
      <c r="D132" s="50" t="s">
        <v>571</v>
      </c>
      <c r="E132" s="50" t="s">
        <v>138</v>
      </c>
      <c r="F132" s="50" t="s">
        <v>121</v>
      </c>
      <c r="G132" s="56" t="s">
        <v>7</v>
      </c>
      <c r="H132" s="56" t="s">
        <v>7</v>
      </c>
      <c r="I132" s="56" t="s">
        <v>7</v>
      </c>
      <c r="J132" s="56" t="s">
        <v>7</v>
      </c>
      <c r="K132" s="56" t="s">
        <v>7</v>
      </c>
      <c r="L132" s="56" t="s">
        <v>7</v>
      </c>
      <c r="M132" s="56" t="s">
        <v>7</v>
      </c>
      <c r="N132" s="56" t="s">
        <v>7</v>
      </c>
      <c r="O132" s="56" t="s">
        <v>7</v>
      </c>
      <c r="P132" s="56"/>
      <c r="Q132" s="56"/>
      <c r="R132" s="50" t="s">
        <v>6</v>
      </c>
      <c r="S132" s="50" t="s">
        <v>2</v>
      </c>
      <c r="T132" s="50" t="s">
        <v>2</v>
      </c>
      <c r="U132" s="50" t="s">
        <v>2</v>
      </c>
      <c r="V132" s="15"/>
      <c r="W132" s="15"/>
      <c r="X132" s="15"/>
      <c r="Y132" s="15"/>
      <c r="Z132" s="15"/>
      <c r="AA132" s="15"/>
      <c r="AB132" s="15"/>
      <c r="AC132" s="15"/>
      <c r="AD132" s="15"/>
      <c r="AE132" s="15"/>
      <c r="AF132" s="15"/>
      <c r="AG132" s="15"/>
      <c r="AH132" s="15"/>
      <c r="AI132" s="15"/>
      <c r="AJ132" s="15"/>
      <c r="AK132" s="15"/>
      <c r="AL132" s="15"/>
      <c r="AM132" s="15"/>
    </row>
    <row r="133" spans="1:39" s="24" customFormat="1" ht="39.6" x14ac:dyDescent="0.25">
      <c r="A133" s="50" t="s">
        <v>664</v>
      </c>
      <c r="B133" s="50" t="s">
        <v>668</v>
      </c>
      <c r="C133" s="50" t="s">
        <v>573</v>
      </c>
      <c r="D133" s="50" t="s">
        <v>574</v>
      </c>
      <c r="E133" s="50" t="s">
        <v>575</v>
      </c>
      <c r="F133" s="50" t="s">
        <v>121</v>
      </c>
      <c r="G133" s="56" t="s">
        <v>7</v>
      </c>
      <c r="H133" s="56" t="s">
        <v>7</v>
      </c>
      <c r="I133" s="56" t="s">
        <v>7</v>
      </c>
      <c r="J133" s="56" t="s">
        <v>7</v>
      </c>
      <c r="K133" s="56" t="s">
        <v>7</v>
      </c>
      <c r="L133" s="56" t="s">
        <v>7</v>
      </c>
      <c r="M133" s="56" t="s">
        <v>7</v>
      </c>
      <c r="N133" s="56" t="s">
        <v>7</v>
      </c>
      <c r="O133" s="56" t="s">
        <v>7</v>
      </c>
      <c r="P133" s="56"/>
      <c r="Q133" s="56"/>
      <c r="R133" s="50" t="s">
        <v>110</v>
      </c>
      <c r="S133" s="50" t="s">
        <v>2</v>
      </c>
      <c r="T133" s="50" t="s">
        <v>2</v>
      </c>
      <c r="U133" s="50" t="s">
        <v>2</v>
      </c>
      <c r="V133" s="15"/>
      <c r="W133" s="15"/>
      <c r="X133" s="15"/>
      <c r="Y133" s="15"/>
      <c r="Z133" s="15"/>
      <c r="AA133" s="15"/>
      <c r="AB133" s="15"/>
      <c r="AC133" s="15"/>
      <c r="AD133" s="15"/>
      <c r="AE133" s="15"/>
      <c r="AF133" s="15"/>
      <c r="AG133" s="15"/>
      <c r="AH133" s="15"/>
      <c r="AI133" s="15"/>
      <c r="AJ133" s="15"/>
      <c r="AK133" s="15"/>
      <c r="AL133" s="15"/>
      <c r="AM133" s="15"/>
    </row>
    <row r="134" spans="1:39" s="24" customFormat="1" ht="26.4" x14ac:dyDescent="0.25">
      <c r="A134" s="50" t="s">
        <v>664</v>
      </c>
      <c r="B134" s="50" t="s">
        <v>669</v>
      </c>
      <c r="C134" s="50" t="s">
        <v>530</v>
      </c>
      <c r="D134" s="50" t="s">
        <v>577</v>
      </c>
      <c r="E134" s="50" t="s">
        <v>31</v>
      </c>
      <c r="F134" s="50" t="s">
        <v>121</v>
      </c>
      <c r="G134" s="56" t="s">
        <v>7</v>
      </c>
      <c r="H134" s="56" t="s">
        <v>7</v>
      </c>
      <c r="I134" s="56" t="s">
        <v>7</v>
      </c>
      <c r="J134" s="56" t="s">
        <v>7</v>
      </c>
      <c r="K134" s="56" t="s">
        <v>7</v>
      </c>
      <c r="L134" s="56" t="s">
        <v>7</v>
      </c>
      <c r="M134" s="56" t="s">
        <v>7</v>
      </c>
      <c r="N134" s="56" t="s">
        <v>7</v>
      </c>
      <c r="O134" s="56" t="s">
        <v>7</v>
      </c>
      <c r="P134" s="56"/>
      <c r="Q134" s="56"/>
      <c r="R134" s="50" t="s">
        <v>110</v>
      </c>
      <c r="S134" s="50" t="s">
        <v>2</v>
      </c>
      <c r="T134" s="50" t="s">
        <v>2</v>
      </c>
      <c r="U134" s="50" t="s">
        <v>2</v>
      </c>
      <c r="V134" s="15"/>
      <c r="W134" s="15"/>
      <c r="X134" s="15"/>
      <c r="Y134" s="15"/>
      <c r="Z134" s="15"/>
      <c r="AA134" s="15"/>
      <c r="AB134" s="15"/>
      <c r="AC134" s="15"/>
      <c r="AD134" s="15"/>
      <c r="AE134" s="15"/>
      <c r="AF134" s="15"/>
      <c r="AG134" s="15"/>
      <c r="AH134" s="15"/>
      <c r="AI134" s="15"/>
      <c r="AJ134" s="15"/>
      <c r="AK134" s="15"/>
      <c r="AL134" s="15"/>
      <c r="AM134" s="15"/>
    </row>
    <row r="135" spans="1:39" s="24" customFormat="1" ht="26.4" x14ac:dyDescent="0.25">
      <c r="A135" s="50" t="s">
        <v>618</v>
      </c>
      <c r="B135" s="50" t="s">
        <v>619</v>
      </c>
      <c r="C135" s="50" t="s">
        <v>564</v>
      </c>
      <c r="D135" s="50" t="s">
        <v>565</v>
      </c>
      <c r="E135" s="50" t="s">
        <v>4</v>
      </c>
      <c r="F135" s="50" t="s">
        <v>67</v>
      </c>
      <c r="G135" s="56" t="s">
        <v>7</v>
      </c>
      <c r="H135" s="56" t="s">
        <v>7</v>
      </c>
      <c r="I135" s="56" t="s">
        <v>7</v>
      </c>
      <c r="J135" s="56" t="s">
        <v>7</v>
      </c>
      <c r="K135" s="56" t="s">
        <v>7</v>
      </c>
      <c r="L135" s="56" t="s">
        <v>7</v>
      </c>
      <c r="M135" s="56" t="s">
        <v>7</v>
      </c>
      <c r="N135" s="56" t="s">
        <v>7</v>
      </c>
      <c r="O135" s="56" t="s">
        <v>7</v>
      </c>
      <c r="P135" s="56" t="s">
        <v>7</v>
      </c>
      <c r="Q135" s="56" t="s">
        <v>7</v>
      </c>
      <c r="R135" s="50" t="s">
        <v>110</v>
      </c>
      <c r="S135" s="50" t="s">
        <v>2</v>
      </c>
      <c r="T135" s="50" t="s">
        <v>2</v>
      </c>
      <c r="U135" s="50" t="s">
        <v>2</v>
      </c>
      <c r="V135" s="15"/>
      <c r="W135" s="15"/>
      <c r="X135" s="15"/>
      <c r="Y135" s="15"/>
      <c r="Z135" s="15"/>
      <c r="AA135" s="15"/>
      <c r="AB135" s="15"/>
      <c r="AC135" s="15"/>
      <c r="AD135" s="15"/>
      <c r="AE135" s="15"/>
      <c r="AF135" s="15"/>
      <c r="AG135" s="15"/>
      <c r="AH135" s="15"/>
      <c r="AI135" s="15"/>
      <c r="AJ135" s="15"/>
      <c r="AK135" s="15"/>
      <c r="AL135" s="15"/>
      <c r="AM135" s="15"/>
    </row>
    <row r="136" spans="1:39" s="24" customFormat="1" ht="39.6" x14ac:dyDescent="0.25">
      <c r="A136" s="50" t="s">
        <v>618</v>
      </c>
      <c r="B136" s="50" t="s">
        <v>620</v>
      </c>
      <c r="C136" s="50" t="s">
        <v>567</v>
      </c>
      <c r="D136" s="50" t="s">
        <v>568</v>
      </c>
      <c r="E136" s="50" t="s">
        <v>119</v>
      </c>
      <c r="F136" s="50" t="s">
        <v>67</v>
      </c>
      <c r="G136" s="56" t="s">
        <v>7</v>
      </c>
      <c r="H136" s="56" t="s">
        <v>7</v>
      </c>
      <c r="I136" s="56" t="s">
        <v>7</v>
      </c>
      <c r="J136" s="56" t="s">
        <v>7</v>
      </c>
      <c r="K136" s="56" t="s">
        <v>7</v>
      </c>
      <c r="L136" s="56" t="s">
        <v>7</v>
      </c>
      <c r="M136" s="56" t="s">
        <v>7</v>
      </c>
      <c r="N136" s="56" t="s">
        <v>7</v>
      </c>
      <c r="O136" s="56" t="s">
        <v>7</v>
      </c>
      <c r="P136" s="56" t="s">
        <v>7</v>
      </c>
      <c r="Q136" s="56" t="s">
        <v>7</v>
      </c>
      <c r="R136" s="50" t="s">
        <v>110</v>
      </c>
      <c r="S136" s="50" t="s">
        <v>2</v>
      </c>
      <c r="T136" s="50" t="s">
        <v>2</v>
      </c>
      <c r="U136" s="50" t="s">
        <v>2</v>
      </c>
      <c r="V136" s="15"/>
      <c r="W136" s="15"/>
      <c r="X136" s="15"/>
      <c r="Y136" s="15"/>
      <c r="Z136" s="15"/>
      <c r="AA136" s="15"/>
      <c r="AB136" s="15"/>
      <c r="AC136" s="15"/>
      <c r="AD136" s="15"/>
      <c r="AE136" s="15"/>
      <c r="AF136" s="15"/>
      <c r="AG136" s="15"/>
      <c r="AH136" s="15"/>
      <c r="AI136" s="15"/>
      <c r="AJ136" s="15"/>
      <c r="AK136" s="15"/>
      <c r="AL136" s="15"/>
      <c r="AM136" s="15"/>
    </row>
    <row r="137" spans="1:39" s="24" customFormat="1" ht="26.4" x14ac:dyDescent="0.25">
      <c r="A137" s="50" t="s">
        <v>618</v>
      </c>
      <c r="B137" s="50" t="s">
        <v>621</v>
      </c>
      <c r="C137" s="50" t="s">
        <v>570</v>
      </c>
      <c r="D137" s="50" t="s">
        <v>571</v>
      </c>
      <c r="E137" s="50" t="s">
        <v>138</v>
      </c>
      <c r="F137" s="50" t="s">
        <v>67</v>
      </c>
      <c r="G137" s="56" t="s">
        <v>7</v>
      </c>
      <c r="H137" s="56" t="s">
        <v>7</v>
      </c>
      <c r="I137" s="56" t="s">
        <v>7</v>
      </c>
      <c r="J137" s="56" t="s">
        <v>7</v>
      </c>
      <c r="K137" s="56" t="s">
        <v>7</v>
      </c>
      <c r="L137" s="56" t="s">
        <v>7</v>
      </c>
      <c r="M137" s="56" t="s">
        <v>7</v>
      </c>
      <c r="N137" s="56" t="s">
        <v>7</v>
      </c>
      <c r="O137" s="56" t="s">
        <v>7</v>
      </c>
      <c r="P137" s="56" t="s">
        <v>7</v>
      </c>
      <c r="Q137" s="56" t="s">
        <v>7</v>
      </c>
      <c r="R137" s="50" t="s">
        <v>6</v>
      </c>
      <c r="S137" s="50" t="s">
        <v>2</v>
      </c>
      <c r="T137" s="50" t="s">
        <v>2</v>
      </c>
      <c r="U137" s="50" t="s">
        <v>2</v>
      </c>
      <c r="V137" s="15"/>
      <c r="W137" s="15"/>
      <c r="X137" s="15"/>
      <c r="Y137" s="15"/>
      <c r="Z137" s="15"/>
      <c r="AA137" s="15"/>
      <c r="AB137" s="15"/>
      <c r="AC137" s="15"/>
      <c r="AD137" s="15"/>
      <c r="AE137" s="15"/>
      <c r="AF137" s="15"/>
      <c r="AG137" s="15"/>
      <c r="AH137" s="15"/>
      <c r="AI137" s="15"/>
      <c r="AJ137" s="15"/>
      <c r="AK137" s="15"/>
      <c r="AL137" s="15"/>
      <c r="AM137" s="15"/>
    </row>
    <row r="138" spans="1:39" s="24" customFormat="1" ht="39.6" x14ac:dyDescent="0.25">
      <c r="A138" s="50" t="s">
        <v>618</v>
      </c>
      <c r="B138" s="50" t="s">
        <v>622</v>
      </c>
      <c r="C138" s="50" t="s">
        <v>608</v>
      </c>
      <c r="D138" s="50" t="s">
        <v>609</v>
      </c>
      <c r="E138" s="50" t="s">
        <v>31</v>
      </c>
      <c r="F138" s="50" t="s">
        <v>67</v>
      </c>
      <c r="G138" s="56" t="s">
        <v>7</v>
      </c>
      <c r="H138" s="56" t="s">
        <v>7</v>
      </c>
      <c r="I138" s="56" t="s">
        <v>7</v>
      </c>
      <c r="J138" s="56" t="s">
        <v>7</v>
      </c>
      <c r="K138" s="56" t="s">
        <v>7</v>
      </c>
      <c r="L138" s="56" t="s">
        <v>7</v>
      </c>
      <c r="M138" s="56" t="s">
        <v>7</v>
      </c>
      <c r="N138" s="56" t="s">
        <v>7</v>
      </c>
      <c r="O138" s="56" t="s">
        <v>7</v>
      </c>
      <c r="P138" s="56" t="s">
        <v>7</v>
      </c>
      <c r="Q138" s="56" t="s">
        <v>7</v>
      </c>
      <c r="R138" s="50" t="s">
        <v>110</v>
      </c>
      <c r="S138" s="50" t="s">
        <v>2</v>
      </c>
      <c r="T138" s="50" t="s">
        <v>2</v>
      </c>
      <c r="U138" s="50" t="s">
        <v>2</v>
      </c>
      <c r="V138" s="15"/>
      <c r="W138" s="15"/>
      <c r="X138" s="15"/>
      <c r="Y138" s="15"/>
      <c r="Z138" s="15"/>
      <c r="AA138" s="15"/>
      <c r="AB138" s="15"/>
      <c r="AC138" s="15"/>
      <c r="AD138" s="15"/>
      <c r="AE138" s="15"/>
      <c r="AF138" s="15"/>
      <c r="AG138" s="15"/>
      <c r="AH138" s="15"/>
      <c r="AI138" s="15"/>
      <c r="AJ138" s="15"/>
      <c r="AK138" s="15"/>
      <c r="AL138" s="15"/>
      <c r="AM138" s="15"/>
    </row>
    <row r="139" spans="1:39" s="24" customFormat="1" ht="26.4" x14ac:dyDescent="0.25">
      <c r="A139" s="50" t="s">
        <v>618</v>
      </c>
      <c r="B139" s="50" t="s">
        <v>623</v>
      </c>
      <c r="C139" s="50" t="s">
        <v>530</v>
      </c>
      <c r="D139" s="50" t="s">
        <v>577</v>
      </c>
      <c r="E139" s="50" t="s">
        <v>31</v>
      </c>
      <c r="F139" s="50" t="s">
        <v>67</v>
      </c>
      <c r="G139" s="56" t="s">
        <v>7</v>
      </c>
      <c r="H139" s="56" t="s">
        <v>7</v>
      </c>
      <c r="I139" s="56" t="s">
        <v>7</v>
      </c>
      <c r="J139" s="56" t="s">
        <v>7</v>
      </c>
      <c r="K139" s="56" t="s">
        <v>7</v>
      </c>
      <c r="L139" s="56" t="s">
        <v>7</v>
      </c>
      <c r="M139" s="56" t="s">
        <v>7</v>
      </c>
      <c r="N139" s="56" t="s">
        <v>7</v>
      </c>
      <c r="O139" s="56" t="s">
        <v>7</v>
      </c>
      <c r="P139" s="56" t="s">
        <v>7</v>
      </c>
      <c r="Q139" s="56" t="s">
        <v>7</v>
      </c>
      <c r="R139" s="50" t="s">
        <v>110</v>
      </c>
      <c r="S139" s="50" t="s">
        <v>2</v>
      </c>
      <c r="T139" s="50" t="s">
        <v>2</v>
      </c>
      <c r="U139" s="50" t="s">
        <v>2</v>
      </c>
      <c r="V139" s="15"/>
      <c r="W139" s="15"/>
      <c r="X139" s="15"/>
      <c r="Y139" s="15"/>
      <c r="Z139" s="15"/>
      <c r="AA139" s="15"/>
      <c r="AB139" s="15"/>
      <c r="AC139" s="15"/>
      <c r="AD139" s="15"/>
      <c r="AE139" s="15"/>
      <c r="AF139" s="15"/>
      <c r="AG139" s="15"/>
      <c r="AH139" s="15"/>
      <c r="AI139" s="15"/>
      <c r="AJ139" s="15"/>
      <c r="AK139" s="15"/>
      <c r="AL139" s="15"/>
      <c r="AM139" s="15"/>
    </row>
    <row r="140" spans="1:39" s="24" customFormat="1" ht="26.4" x14ac:dyDescent="0.25">
      <c r="A140" s="49" t="s">
        <v>231</v>
      </c>
      <c r="B140" s="50" t="s">
        <v>211</v>
      </c>
      <c r="C140" s="49" t="s">
        <v>389</v>
      </c>
      <c r="D140" s="49" t="s">
        <v>212</v>
      </c>
      <c r="E140" s="49" t="s">
        <v>4</v>
      </c>
      <c r="F140" s="49" t="s">
        <v>547</v>
      </c>
      <c r="G140" s="56">
        <v>54931.96947587945</v>
      </c>
      <c r="H140" s="59">
        <v>162251.90861155107</v>
      </c>
      <c r="I140" s="59">
        <v>27647.363964071854</v>
      </c>
      <c r="J140" s="59">
        <v>174878.25789636106</v>
      </c>
      <c r="K140" s="59">
        <v>29067.744238042345</v>
      </c>
      <c r="L140" s="58">
        <v>0.01</v>
      </c>
      <c r="M140" s="58">
        <v>0.01</v>
      </c>
      <c r="N140" s="56">
        <f t="shared" ref="N140:N150" si="24">H140*L140</f>
        <v>1622.5190861155108</v>
      </c>
      <c r="O140" s="56">
        <f t="shared" ref="O140:O150" si="25">I140*M140</f>
        <v>276.47363964071855</v>
      </c>
      <c r="P140" s="57">
        <f t="shared" ref="P140:P150" si="26">L140*J140</f>
        <v>1748.7825789636106</v>
      </c>
      <c r="Q140" s="57">
        <f t="shared" ref="Q140:Q150" si="27">M140*K140</f>
        <v>290.67744238042349</v>
      </c>
      <c r="R140" s="49" t="s">
        <v>6</v>
      </c>
      <c r="S140" s="49" t="s">
        <v>2</v>
      </c>
      <c r="T140" s="49" t="s">
        <v>7</v>
      </c>
      <c r="U140" s="49" t="s">
        <v>2</v>
      </c>
      <c r="V140" s="15"/>
      <c r="W140" s="15"/>
      <c r="X140" s="15"/>
      <c r="Y140" s="15"/>
      <c r="Z140" s="15"/>
      <c r="AA140" s="15"/>
      <c r="AB140" s="15"/>
      <c r="AC140" s="15"/>
      <c r="AD140" s="15"/>
      <c r="AE140" s="15"/>
      <c r="AF140" s="15"/>
      <c r="AG140" s="15"/>
      <c r="AH140" s="15"/>
      <c r="AI140" s="15"/>
      <c r="AJ140" s="15"/>
      <c r="AK140" s="15"/>
      <c r="AL140" s="15"/>
      <c r="AM140" s="15"/>
    </row>
    <row r="141" spans="1:39" s="24" customFormat="1" ht="26.4" x14ac:dyDescent="0.25">
      <c r="A141" s="49" t="s">
        <v>231</v>
      </c>
      <c r="B141" s="50" t="s">
        <v>213</v>
      </c>
      <c r="C141" s="50" t="s">
        <v>29</v>
      </c>
      <c r="D141" s="50" t="s">
        <v>30</v>
      </c>
      <c r="E141" s="50" t="s">
        <v>31</v>
      </c>
      <c r="F141" s="49" t="s">
        <v>547</v>
      </c>
      <c r="G141" s="56">
        <f>'Loads from clipping'!B10</f>
        <v>64586.073187666945</v>
      </c>
      <c r="H141" s="56">
        <f>'Loads from clipping'!C10</f>
        <v>187558.17997827742</v>
      </c>
      <c r="I141" s="56">
        <f>'Loads from clipping'!D10</f>
        <v>29298.654400910116</v>
      </c>
      <c r="J141" s="56">
        <f>'Loads from clipping'!E10</f>
        <v>202160.92598081994</v>
      </c>
      <c r="K141" s="56">
        <f>'Loads from clipping'!F10</f>
        <v>30813.498256616567</v>
      </c>
      <c r="L141" s="58">
        <v>0.05</v>
      </c>
      <c r="M141" s="58">
        <v>0.05</v>
      </c>
      <c r="N141" s="52">
        <f t="shared" si="24"/>
        <v>9377.908998913872</v>
      </c>
      <c r="O141" s="52">
        <f t="shared" si="25"/>
        <v>1464.9327200455059</v>
      </c>
      <c r="P141" s="53">
        <f t="shared" si="26"/>
        <v>10108.046299040998</v>
      </c>
      <c r="Q141" s="53">
        <f t="shared" si="27"/>
        <v>1540.6749128308284</v>
      </c>
      <c r="R141" s="50" t="s">
        <v>6</v>
      </c>
      <c r="S141" s="50" t="s">
        <v>2</v>
      </c>
      <c r="T141" s="50" t="s">
        <v>15</v>
      </c>
      <c r="U141" s="50" t="s">
        <v>2</v>
      </c>
      <c r="V141" s="15"/>
      <c r="W141" s="15"/>
      <c r="X141" s="15"/>
      <c r="Y141" s="15"/>
      <c r="Z141" s="15"/>
      <c r="AA141" s="15"/>
      <c r="AB141" s="15"/>
      <c r="AC141" s="15"/>
      <c r="AD141" s="15"/>
      <c r="AE141" s="15"/>
      <c r="AF141" s="15"/>
      <c r="AG141" s="15"/>
      <c r="AH141" s="15"/>
      <c r="AI141" s="15"/>
      <c r="AJ141" s="15"/>
      <c r="AK141" s="15"/>
      <c r="AL141" s="15"/>
      <c r="AM141" s="15"/>
    </row>
    <row r="142" spans="1:39" s="24" customFormat="1" ht="39.6" x14ac:dyDescent="0.25">
      <c r="A142" s="49" t="s">
        <v>231</v>
      </c>
      <c r="B142" s="50" t="s">
        <v>214</v>
      </c>
      <c r="C142" s="47" t="s">
        <v>215</v>
      </c>
      <c r="D142" s="47" t="s">
        <v>216</v>
      </c>
      <c r="E142" s="47" t="s">
        <v>31</v>
      </c>
      <c r="F142" s="49" t="s">
        <v>547</v>
      </c>
      <c r="G142" s="52">
        <f>'Loads from clipping'!B11</f>
        <v>64586.073187666945</v>
      </c>
      <c r="H142" s="52">
        <f>'Loads from clipping'!C11-N141</f>
        <v>178180.27097936356</v>
      </c>
      <c r="I142" s="52">
        <f>'Loads from clipping'!D11-O141</f>
        <v>27833.721680864612</v>
      </c>
      <c r="J142" s="52">
        <f>'Loads from clipping'!E11-P141</f>
        <v>192052.87968177896</v>
      </c>
      <c r="K142" s="52">
        <f>'Loads from clipping'!F11-Q141</f>
        <v>29272.823343785738</v>
      </c>
      <c r="L142" s="55">
        <v>0.05</v>
      </c>
      <c r="M142" s="58">
        <v>0.05</v>
      </c>
      <c r="N142" s="52">
        <f t="shared" si="24"/>
        <v>8909.0135489681779</v>
      </c>
      <c r="O142" s="52">
        <f t="shared" si="25"/>
        <v>1391.6860840432307</v>
      </c>
      <c r="P142" s="53">
        <f t="shared" si="26"/>
        <v>9602.6439840889489</v>
      </c>
      <c r="Q142" s="53">
        <f t="shared" si="27"/>
        <v>1463.641167189287</v>
      </c>
      <c r="R142" s="47" t="s">
        <v>6</v>
      </c>
      <c r="S142" s="47" t="s">
        <v>2</v>
      </c>
      <c r="T142" s="47" t="s">
        <v>15</v>
      </c>
      <c r="U142" s="47" t="s">
        <v>2</v>
      </c>
      <c r="V142" s="15"/>
      <c r="W142" s="15"/>
      <c r="X142" s="15"/>
      <c r="Y142" s="15"/>
      <c r="Z142" s="15"/>
      <c r="AA142" s="15"/>
      <c r="AB142" s="15"/>
      <c r="AC142" s="15"/>
      <c r="AD142" s="15"/>
      <c r="AE142" s="15"/>
      <c r="AF142" s="15"/>
      <c r="AG142" s="15"/>
      <c r="AH142" s="15"/>
      <c r="AI142" s="15"/>
      <c r="AJ142" s="15"/>
      <c r="AK142" s="15"/>
      <c r="AL142" s="15"/>
      <c r="AM142" s="15"/>
    </row>
    <row r="143" spans="1:39" s="24" customFormat="1" ht="26.4" x14ac:dyDescent="0.25">
      <c r="A143" s="49" t="s">
        <v>231</v>
      </c>
      <c r="B143" s="50" t="s">
        <v>217</v>
      </c>
      <c r="C143" s="47" t="s">
        <v>397</v>
      </c>
      <c r="D143" s="47" t="s">
        <v>218</v>
      </c>
      <c r="E143" s="47" t="s">
        <v>31</v>
      </c>
      <c r="F143" s="50" t="s">
        <v>8</v>
      </c>
      <c r="G143" s="52" t="s">
        <v>20</v>
      </c>
      <c r="H143" s="52" t="s">
        <v>20</v>
      </c>
      <c r="I143" s="52" t="s">
        <v>20</v>
      </c>
      <c r="J143" s="52" t="s">
        <v>20</v>
      </c>
      <c r="K143" s="52" t="s">
        <v>20</v>
      </c>
      <c r="L143" s="55">
        <v>0.05</v>
      </c>
      <c r="M143" s="58">
        <v>0.05</v>
      </c>
      <c r="N143" s="52" t="s">
        <v>20</v>
      </c>
      <c r="O143" s="52" t="s">
        <v>20</v>
      </c>
      <c r="P143" s="53" t="e">
        <f t="shared" si="26"/>
        <v>#VALUE!</v>
      </c>
      <c r="Q143" s="53" t="e">
        <f t="shared" si="27"/>
        <v>#VALUE!</v>
      </c>
      <c r="R143" s="47" t="s">
        <v>6</v>
      </c>
      <c r="S143" s="47" t="s">
        <v>2</v>
      </c>
      <c r="T143" s="47" t="s">
        <v>15</v>
      </c>
      <c r="U143" s="47" t="s">
        <v>2</v>
      </c>
      <c r="V143" s="15"/>
      <c r="W143" s="15"/>
      <c r="X143" s="15"/>
      <c r="Y143" s="15"/>
      <c r="Z143" s="15"/>
      <c r="AA143" s="15"/>
      <c r="AB143" s="15"/>
      <c r="AC143" s="15"/>
      <c r="AD143" s="15"/>
      <c r="AE143" s="15"/>
      <c r="AF143" s="15"/>
      <c r="AG143" s="15"/>
      <c r="AH143" s="15"/>
      <c r="AI143" s="15"/>
      <c r="AJ143" s="15"/>
      <c r="AK143" s="15"/>
      <c r="AL143" s="15"/>
      <c r="AM143" s="15"/>
    </row>
    <row r="144" spans="1:39" s="15" customFormat="1" ht="26.4" x14ac:dyDescent="0.25">
      <c r="A144" s="50" t="s">
        <v>231</v>
      </c>
      <c r="B144" s="50" t="s">
        <v>219</v>
      </c>
      <c r="C144" s="48" t="s">
        <v>220</v>
      </c>
      <c r="D144" s="48" t="s">
        <v>221</v>
      </c>
      <c r="E144" s="48" t="s">
        <v>63</v>
      </c>
      <c r="F144" s="50" t="s">
        <v>8</v>
      </c>
      <c r="G144" s="52">
        <f>'Loads from clipping'!B12</f>
        <v>6898.0856164675524</v>
      </c>
      <c r="H144" s="52">
        <f>'Loads from clipping'!C12</f>
        <v>31769.177173888052</v>
      </c>
      <c r="I144" s="52">
        <f>'Loads from clipping'!D12</f>
        <v>6863.2451048823377</v>
      </c>
      <c r="J144" s="52">
        <f>'Loads from clipping'!E12</f>
        <v>33807.494972296634</v>
      </c>
      <c r="K144" s="52">
        <f>'Loads from clipping'!F12</f>
        <v>7142.4516090709112</v>
      </c>
      <c r="L144" s="55">
        <v>0.25</v>
      </c>
      <c r="M144" s="55">
        <v>0.25</v>
      </c>
      <c r="N144" s="52">
        <f t="shared" si="24"/>
        <v>7942.2942934720131</v>
      </c>
      <c r="O144" s="52">
        <f t="shared" si="25"/>
        <v>1715.8112762205844</v>
      </c>
      <c r="P144" s="52">
        <f t="shared" si="26"/>
        <v>8451.8737430741585</v>
      </c>
      <c r="Q144" s="52">
        <f t="shared" si="27"/>
        <v>1785.6129022677278</v>
      </c>
      <c r="R144" s="48" t="s">
        <v>6</v>
      </c>
      <c r="S144" s="48" t="s">
        <v>2</v>
      </c>
      <c r="T144" s="48" t="s">
        <v>15</v>
      </c>
      <c r="U144" s="48" t="s">
        <v>2</v>
      </c>
    </row>
    <row r="145" spans="1:39" s="15" customFormat="1" ht="26.4" x14ac:dyDescent="0.25">
      <c r="A145" s="50" t="s">
        <v>231</v>
      </c>
      <c r="B145" s="50" t="s">
        <v>222</v>
      </c>
      <c r="C145" s="48" t="s">
        <v>223</v>
      </c>
      <c r="D145" s="48" t="s">
        <v>224</v>
      </c>
      <c r="E145" s="48" t="s">
        <v>157</v>
      </c>
      <c r="F145" s="50" t="s">
        <v>8</v>
      </c>
      <c r="G145" s="52">
        <f>'Loads from clipping'!B13</f>
        <v>2577.7977334604007</v>
      </c>
      <c r="H145" s="52">
        <f>'Loads from clipping'!C13</f>
        <v>8357.852081512925</v>
      </c>
      <c r="I145" s="52">
        <f>'Loads from clipping'!D13</f>
        <v>883.15985176772676</v>
      </c>
      <c r="J145" s="52">
        <f>'Loads from clipping'!E13</f>
        <v>8797.5110115183707</v>
      </c>
      <c r="K145" s="52">
        <f>'Loads from clipping'!F13</f>
        <v>910.65778293039716</v>
      </c>
      <c r="L145" s="55">
        <v>9.8000000000000004E-2</v>
      </c>
      <c r="M145" s="55">
        <v>0.14399999999999999</v>
      </c>
      <c r="N145" s="52">
        <f t="shared" si="24"/>
        <v>819.06950398826666</v>
      </c>
      <c r="O145" s="52">
        <f t="shared" si="25"/>
        <v>127.17501865455264</v>
      </c>
      <c r="P145" s="52">
        <f t="shared" si="26"/>
        <v>862.15607912880034</v>
      </c>
      <c r="Q145" s="52">
        <f t="shared" si="27"/>
        <v>131.13472074197719</v>
      </c>
      <c r="R145" s="48" t="s">
        <v>6</v>
      </c>
      <c r="S145" s="48" t="s">
        <v>2</v>
      </c>
      <c r="T145" s="48">
        <v>2013</v>
      </c>
      <c r="U145" s="48" t="s">
        <v>2</v>
      </c>
    </row>
    <row r="146" spans="1:39" s="17" customFormat="1" ht="39.6" x14ac:dyDescent="0.25">
      <c r="A146" s="50" t="s">
        <v>231</v>
      </c>
      <c r="B146" s="50" t="s">
        <v>225</v>
      </c>
      <c r="C146" s="50" t="s">
        <v>226</v>
      </c>
      <c r="D146" s="50" t="s">
        <v>227</v>
      </c>
      <c r="E146" s="50" t="s">
        <v>31</v>
      </c>
      <c r="F146" s="50" t="s">
        <v>8</v>
      </c>
      <c r="G146" s="56">
        <f>'Loads from clipping'!B14</f>
        <v>33209.167942925189</v>
      </c>
      <c r="H146" s="56">
        <f>'Loads from clipping'!C14</f>
        <v>111019.72942590105</v>
      </c>
      <c r="I146" s="56">
        <f>'Loads from clipping'!D14</f>
        <v>18702.213867048442</v>
      </c>
      <c r="J146" s="56">
        <f>'Loads from clipping'!E14</f>
        <v>120035.96974272291</v>
      </c>
      <c r="K146" s="56">
        <f>'Loads from clipping'!F14</f>
        <v>19698.041839031401</v>
      </c>
      <c r="L146" s="58">
        <v>0.05</v>
      </c>
      <c r="M146" s="58">
        <v>0.05</v>
      </c>
      <c r="N146" s="56">
        <f t="shared" si="24"/>
        <v>5550.986471295053</v>
      </c>
      <c r="O146" s="56">
        <f t="shared" si="25"/>
        <v>935.11069335242212</v>
      </c>
      <c r="P146" s="56">
        <f t="shared" si="26"/>
        <v>6001.7984871361459</v>
      </c>
      <c r="Q146" s="56">
        <f t="shared" si="27"/>
        <v>984.90209195157013</v>
      </c>
      <c r="R146" s="50" t="s">
        <v>6</v>
      </c>
      <c r="S146" s="50">
        <v>2016</v>
      </c>
      <c r="T146" s="50">
        <v>2017</v>
      </c>
      <c r="U146" s="50">
        <v>2532311.3199999998</v>
      </c>
    </row>
    <row r="147" spans="1:39" s="24" customFormat="1" ht="39.6" x14ac:dyDescent="0.25">
      <c r="A147" s="49" t="s">
        <v>231</v>
      </c>
      <c r="B147" s="50" t="s">
        <v>228</v>
      </c>
      <c r="C147" s="49" t="s">
        <v>229</v>
      </c>
      <c r="D147" s="49" t="s">
        <v>230</v>
      </c>
      <c r="E147" s="50" t="s">
        <v>31</v>
      </c>
      <c r="F147" s="50" t="s">
        <v>8</v>
      </c>
      <c r="G147" s="56">
        <f>'Loads from clipping'!B15</f>
        <v>2636.1634067404084</v>
      </c>
      <c r="H147" s="56">
        <f>'Loads from clipping'!C15</f>
        <v>8314.0364945776346</v>
      </c>
      <c r="I147" s="56">
        <f>'Loads from clipping'!D15</f>
        <v>1228.4382352488344</v>
      </c>
      <c r="J147" s="56">
        <f>'Loads from clipping'!E15</f>
        <v>9054.1077451298661</v>
      </c>
      <c r="K147" s="56">
        <f>'Loads from clipping'!F15</f>
        <v>1291.524992189446</v>
      </c>
      <c r="L147" s="58">
        <v>0.05</v>
      </c>
      <c r="M147" s="58">
        <v>0.05</v>
      </c>
      <c r="N147" s="56">
        <f t="shared" si="24"/>
        <v>415.70182472888177</v>
      </c>
      <c r="O147" s="56">
        <f t="shared" si="25"/>
        <v>61.421911762441724</v>
      </c>
      <c r="P147" s="57">
        <f t="shared" si="26"/>
        <v>452.70538725649334</v>
      </c>
      <c r="Q147" s="57">
        <f t="shared" si="27"/>
        <v>64.576249609472299</v>
      </c>
      <c r="R147" s="50" t="s">
        <v>6</v>
      </c>
      <c r="S147" s="49">
        <v>2016</v>
      </c>
      <c r="T147" s="49">
        <v>2017</v>
      </c>
      <c r="U147" s="49">
        <v>400000</v>
      </c>
      <c r="V147" s="15"/>
      <c r="W147" s="15"/>
      <c r="X147" s="15"/>
      <c r="Y147" s="15"/>
      <c r="Z147" s="15"/>
      <c r="AA147" s="15"/>
      <c r="AB147" s="15"/>
      <c r="AC147" s="15"/>
      <c r="AD147" s="15"/>
      <c r="AE147" s="15"/>
      <c r="AF147" s="15"/>
      <c r="AG147" s="15"/>
      <c r="AH147" s="15"/>
      <c r="AI147" s="15"/>
      <c r="AJ147" s="15"/>
      <c r="AK147" s="15"/>
      <c r="AL147" s="15"/>
      <c r="AM147" s="15"/>
    </row>
    <row r="148" spans="1:39" s="15" customFormat="1" x14ac:dyDescent="0.25">
      <c r="A148" s="50" t="s">
        <v>231</v>
      </c>
      <c r="B148" s="50" t="s">
        <v>232</v>
      </c>
      <c r="C148" s="48" t="s">
        <v>233</v>
      </c>
      <c r="D148" s="48" t="s">
        <v>224</v>
      </c>
      <c r="E148" s="48" t="s">
        <v>157</v>
      </c>
      <c r="F148" s="48" t="s">
        <v>8</v>
      </c>
      <c r="G148" s="52">
        <f>G145</f>
        <v>2577.7977334604007</v>
      </c>
      <c r="H148" s="52">
        <f>'Loads from clipping'!C13-N145</f>
        <v>7538.7825775246583</v>
      </c>
      <c r="I148" s="52">
        <f>'Loads from clipping'!D13-O145</f>
        <v>755.98483311317409</v>
      </c>
      <c r="J148" s="52">
        <f>'Loads from clipping'!E13-P145</f>
        <v>7935.3549323895704</v>
      </c>
      <c r="K148" s="52">
        <f>'Loads from clipping'!F13-Q145</f>
        <v>779.52306218842</v>
      </c>
      <c r="L148" s="55">
        <v>9.8000000000000004E-2</v>
      </c>
      <c r="M148" s="55">
        <v>0.14399999999999999</v>
      </c>
      <c r="N148" s="52">
        <f t="shared" si="24"/>
        <v>738.80069259741651</v>
      </c>
      <c r="O148" s="52">
        <f t="shared" si="25"/>
        <v>108.86181596829707</v>
      </c>
      <c r="P148" s="52">
        <f t="shared" si="26"/>
        <v>777.66478337417789</v>
      </c>
      <c r="Q148" s="52">
        <f t="shared" si="27"/>
        <v>112.25132095513247</v>
      </c>
      <c r="R148" s="48" t="s">
        <v>58</v>
      </c>
      <c r="S148" s="48">
        <v>2017</v>
      </c>
      <c r="T148" s="48">
        <v>2018</v>
      </c>
      <c r="U148" s="48">
        <v>500000</v>
      </c>
    </row>
    <row r="149" spans="1:39" s="15" customFormat="1" x14ac:dyDescent="0.25">
      <c r="A149" s="50" t="s">
        <v>231</v>
      </c>
      <c r="B149" s="50" t="s">
        <v>234</v>
      </c>
      <c r="C149" s="48" t="s">
        <v>235</v>
      </c>
      <c r="D149" s="48" t="s">
        <v>221</v>
      </c>
      <c r="E149" s="48" t="s">
        <v>63</v>
      </c>
      <c r="F149" s="48" t="s">
        <v>8</v>
      </c>
      <c r="G149" s="52" t="s">
        <v>20</v>
      </c>
      <c r="H149" s="52" t="s">
        <v>20</v>
      </c>
      <c r="I149" s="52" t="s">
        <v>20</v>
      </c>
      <c r="J149" s="52" t="s">
        <v>20</v>
      </c>
      <c r="K149" s="52" t="s">
        <v>20</v>
      </c>
      <c r="L149" s="52" t="s">
        <v>20</v>
      </c>
      <c r="M149" s="52" t="s">
        <v>20</v>
      </c>
      <c r="N149" s="52" t="s">
        <v>20</v>
      </c>
      <c r="O149" s="52" t="s">
        <v>20</v>
      </c>
      <c r="P149" s="52" t="s">
        <v>20</v>
      </c>
      <c r="Q149" s="52" t="s">
        <v>20</v>
      </c>
      <c r="R149" s="48" t="s">
        <v>58</v>
      </c>
      <c r="S149" s="48">
        <v>2017</v>
      </c>
      <c r="T149" s="48">
        <v>2020</v>
      </c>
      <c r="U149" s="48">
        <v>12000000</v>
      </c>
    </row>
    <row r="150" spans="1:39" s="15" customFormat="1" x14ac:dyDescent="0.25">
      <c r="A150" s="50" t="s">
        <v>231</v>
      </c>
      <c r="B150" s="50" t="s">
        <v>236</v>
      </c>
      <c r="C150" s="48" t="s">
        <v>237</v>
      </c>
      <c r="D150" s="48" t="s">
        <v>238</v>
      </c>
      <c r="E150" s="48" t="s">
        <v>31</v>
      </c>
      <c r="F150" s="48" t="s">
        <v>121</v>
      </c>
      <c r="G150" s="52">
        <f>'Loads from clipping'!B16</f>
        <v>487.03705637422968</v>
      </c>
      <c r="H150" s="52">
        <f>'Loads from clipping'!C16</f>
        <v>1514.4580625203546</v>
      </c>
      <c r="I150" s="52">
        <f>'Loads from clipping'!D16</f>
        <v>155.81106890047306</v>
      </c>
      <c r="J150" s="52">
        <f>'Loads from clipping'!E16</f>
        <v>1630.9837680275079</v>
      </c>
      <c r="K150" s="52">
        <f>'Loads from clipping'!F16</f>
        <v>169.70489193483124</v>
      </c>
      <c r="L150" s="55">
        <v>0.05</v>
      </c>
      <c r="M150" s="55">
        <v>0.05</v>
      </c>
      <c r="N150" s="52">
        <f t="shared" si="24"/>
        <v>75.722903126017727</v>
      </c>
      <c r="O150" s="52">
        <f t="shared" si="25"/>
        <v>7.7905534450236535</v>
      </c>
      <c r="P150" s="52">
        <f t="shared" si="26"/>
        <v>81.549188401375403</v>
      </c>
      <c r="Q150" s="52">
        <f t="shared" si="27"/>
        <v>8.4852445967415626</v>
      </c>
      <c r="R150" s="48" t="s">
        <v>58</v>
      </c>
      <c r="S150" s="48">
        <v>2018</v>
      </c>
      <c r="T150" s="48">
        <v>2019</v>
      </c>
      <c r="U150" s="48">
        <v>675000</v>
      </c>
    </row>
    <row r="151" spans="1:39" s="15" customFormat="1" ht="39.6" x14ac:dyDescent="0.25">
      <c r="A151" s="49" t="s">
        <v>231</v>
      </c>
      <c r="B151" s="50" t="s">
        <v>239</v>
      </c>
      <c r="C151" s="49" t="s">
        <v>240</v>
      </c>
      <c r="D151" s="49" t="s">
        <v>241</v>
      </c>
      <c r="E151" s="49" t="s">
        <v>63</v>
      </c>
      <c r="F151" s="48" t="s">
        <v>121</v>
      </c>
      <c r="G151" s="56">
        <f>'Loads from clipping'!B17</f>
        <v>8993.8691298109188</v>
      </c>
      <c r="H151" s="56">
        <f>'Loads from clipping'!C17</f>
        <v>23396.055834525323</v>
      </c>
      <c r="I151" s="56">
        <f>'Loads from clipping'!D17</f>
        <v>3956.4634812834215</v>
      </c>
      <c r="J151" s="56">
        <f>'Loads from clipping'!E17</f>
        <v>24713.557728037023</v>
      </c>
      <c r="K151" s="56">
        <f>'Loads from clipping'!F17</f>
        <v>4111.4500302250844</v>
      </c>
      <c r="L151" s="52" t="s">
        <v>20</v>
      </c>
      <c r="M151" s="52" t="s">
        <v>20</v>
      </c>
      <c r="N151" s="52" t="s">
        <v>20</v>
      </c>
      <c r="O151" s="52" t="s">
        <v>20</v>
      </c>
      <c r="P151" s="52" t="s">
        <v>20</v>
      </c>
      <c r="Q151" s="52" t="s">
        <v>20</v>
      </c>
      <c r="R151" s="49" t="s">
        <v>58</v>
      </c>
      <c r="S151" s="49">
        <v>2020</v>
      </c>
      <c r="T151" s="49">
        <v>2021</v>
      </c>
      <c r="U151" s="49">
        <v>5000000</v>
      </c>
    </row>
    <row r="152" spans="1:39" s="32" customFormat="1" ht="26.4" x14ac:dyDescent="0.25">
      <c r="A152" s="49" t="s">
        <v>59</v>
      </c>
      <c r="B152" s="50" t="s">
        <v>242</v>
      </c>
      <c r="C152" s="49" t="s">
        <v>243</v>
      </c>
      <c r="D152" s="49" t="s">
        <v>244</v>
      </c>
      <c r="E152" s="49" t="s">
        <v>245</v>
      </c>
      <c r="F152" s="49" t="s">
        <v>8</v>
      </c>
      <c r="G152" s="56">
        <f>'LC-01_FINAL'!A9</f>
        <v>213.35853605381001</v>
      </c>
      <c r="H152" s="59" t="s">
        <v>7</v>
      </c>
      <c r="I152" s="59" t="s">
        <v>7</v>
      </c>
      <c r="J152" s="59" t="s">
        <v>7</v>
      </c>
      <c r="K152" s="59" t="s">
        <v>7</v>
      </c>
      <c r="L152" s="58" t="s">
        <v>7</v>
      </c>
      <c r="M152" s="58" t="s">
        <v>7</v>
      </c>
      <c r="N152" s="56">
        <f>'LC-01_FINAL'!I22</f>
        <v>66.05215954825394</v>
      </c>
      <c r="O152" s="56">
        <f>'LC-01_FINAL'!J22</f>
        <v>30.922124601592543</v>
      </c>
      <c r="P152" s="56">
        <f>'LC-01_FINAL'!M22</f>
        <v>67.145092870411304</v>
      </c>
      <c r="Q152" s="56">
        <f>'LC-01_FINAL'!N22</f>
        <v>30.959365641552139</v>
      </c>
      <c r="R152" s="49" t="s">
        <v>6</v>
      </c>
      <c r="S152" s="49" t="s">
        <v>2</v>
      </c>
      <c r="T152" s="49" t="s">
        <v>7</v>
      </c>
      <c r="U152" s="49">
        <v>3323506</v>
      </c>
      <c r="V152" s="15"/>
      <c r="W152" s="15"/>
      <c r="X152" s="15"/>
      <c r="Y152" s="15"/>
      <c r="Z152" s="15"/>
      <c r="AA152" s="15"/>
      <c r="AB152" s="15"/>
      <c r="AC152" s="15"/>
      <c r="AD152" s="15"/>
      <c r="AE152" s="15"/>
      <c r="AF152" s="15"/>
      <c r="AG152" s="15"/>
      <c r="AH152" s="15"/>
      <c r="AI152" s="15"/>
      <c r="AJ152" s="15"/>
      <c r="AK152" s="15"/>
      <c r="AL152" s="15"/>
      <c r="AM152" s="15"/>
    </row>
    <row r="153" spans="1:39" s="32" customFormat="1" ht="26.4" x14ac:dyDescent="0.25">
      <c r="A153" s="49" t="s">
        <v>59</v>
      </c>
      <c r="B153" s="50" t="s">
        <v>246</v>
      </c>
      <c r="C153" s="49" t="s">
        <v>247</v>
      </c>
      <c r="D153" s="49" t="s">
        <v>244</v>
      </c>
      <c r="E153" s="49" t="s">
        <v>245</v>
      </c>
      <c r="F153" s="49" t="s">
        <v>8</v>
      </c>
      <c r="G153" s="56">
        <f>LC_2_or_LC_24!A19</f>
        <v>50.693310090373998</v>
      </c>
      <c r="H153" s="59" t="s">
        <v>7</v>
      </c>
      <c r="I153" s="59" t="s">
        <v>7</v>
      </c>
      <c r="J153" s="59" t="s">
        <v>7</v>
      </c>
      <c r="K153" s="59" t="s">
        <v>7</v>
      </c>
      <c r="L153" s="58" t="s">
        <v>7</v>
      </c>
      <c r="M153" s="58" t="s">
        <v>7</v>
      </c>
      <c r="N153" s="52">
        <f>LC_2_or_LC_24!G21</f>
        <v>46.555076842230449</v>
      </c>
      <c r="O153" s="52">
        <f>LC_2_or_LC_24!H21</f>
        <v>1.6464117536248359</v>
      </c>
      <c r="P153" s="52">
        <f>LC_2_or_LC_24!K21</f>
        <v>48.025482919417584</v>
      </c>
      <c r="Q153" s="52">
        <f>LC_2_or_LC_24!L21</f>
        <v>1.6514482409786755</v>
      </c>
      <c r="R153" s="49" t="s">
        <v>6</v>
      </c>
      <c r="S153" s="49" t="s">
        <v>2</v>
      </c>
      <c r="T153" s="49" t="s">
        <v>7</v>
      </c>
      <c r="U153" s="49">
        <v>2500000</v>
      </c>
      <c r="V153" s="15"/>
      <c r="W153" s="15"/>
      <c r="X153" s="15"/>
      <c r="Y153" s="15"/>
      <c r="Z153" s="15"/>
      <c r="AA153" s="15"/>
      <c r="AB153" s="15"/>
      <c r="AC153" s="15"/>
      <c r="AD153" s="15"/>
      <c r="AE153" s="15"/>
      <c r="AF153" s="15"/>
      <c r="AG153" s="15"/>
      <c r="AH153" s="15"/>
      <c r="AI153" s="15"/>
      <c r="AJ153" s="15"/>
      <c r="AK153" s="15"/>
      <c r="AL153" s="15"/>
      <c r="AM153" s="15"/>
    </row>
    <row r="154" spans="1:39" s="32" customFormat="1" ht="26.4" x14ac:dyDescent="0.25">
      <c r="A154" s="50" t="s">
        <v>59</v>
      </c>
      <c r="B154" s="50" t="s">
        <v>248</v>
      </c>
      <c r="C154" s="50" t="s">
        <v>249</v>
      </c>
      <c r="D154" s="50" t="s">
        <v>244</v>
      </c>
      <c r="E154" s="50" t="s">
        <v>245</v>
      </c>
      <c r="F154" s="49" t="s">
        <v>8</v>
      </c>
      <c r="G154" s="56">
        <f>LC3_LC31!A17</f>
        <v>1839.6856375286952</v>
      </c>
      <c r="H154" s="59" t="s">
        <v>7</v>
      </c>
      <c r="I154" s="59" t="s">
        <v>7</v>
      </c>
      <c r="J154" s="59" t="s">
        <v>7</v>
      </c>
      <c r="K154" s="59" t="s">
        <v>7</v>
      </c>
      <c r="L154" s="58" t="s">
        <v>7</v>
      </c>
      <c r="M154" s="58" t="s">
        <v>7</v>
      </c>
      <c r="N154" s="52">
        <f>LC3_LC31!G36</f>
        <v>1625.8593484607027</v>
      </c>
      <c r="O154" s="52">
        <f>LC3_LC31!H36</f>
        <v>58.864275999135259</v>
      </c>
      <c r="P154" s="52">
        <f>LC3_LC31!K36</f>
        <v>1701.5541213323113</v>
      </c>
      <c r="Q154" s="52">
        <f>LC3_LC31!L36</f>
        <v>60.24481431515693</v>
      </c>
      <c r="R154" s="50" t="s">
        <v>6</v>
      </c>
      <c r="S154" s="50" t="s">
        <v>2</v>
      </c>
      <c r="T154" s="50" t="s">
        <v>7</v>
      </c>
      <c r="U154" s="50">
        <v>71475196</v>
      </c>
      <c r="V154" s="15"/>
      <c r="W154" s="15"/>
      <c r="X154" s="15"/>
      <c r="Y154" s="15"/>
      <c r="Z154" s="15"/>
      <c r="AA154" s="15"/>
      <c r="AB154" s="15"/>
      <c r="AC154" s="15"/>
      <c r="AD154" s="15"/>
      <c r="AE154" s="15"/>
      <c r="AF154" s="15"/>
      <c r="AG154" s="15"/>
      <c r="AH154" s="15"/>
      <c r="AI154" s="15"/>
      <c r="AJ154" s="15"/>
      <c r="AK154" s="15"/>
      <c r="AL154" s="15"/>
      <c r="AM154" s="15"/>
    </row>
    <row r="155" spans="1:39" s="32" customFormat="1" ht="26.4" x14ac:dyDescent="0.25">
      <c r="A155" s="48" t="s">
        <v>59</v>
      </c>
      <c r="B155" s="50" t="s">
        <v>250</v>
      </c>
      <c r="C155" s="48" t="s">
        <v>251</v>
      </c>
      <c r="D155" s="48" t="s">
        <v>244</v>
      </c>
      <c r="E155" s="48" t="s">
        <v>245</v>
      </c>
      <c r="F155" s="49" t="s">
        <v>8</v>
      </c>
      <c r="G155" s="52">
        <f>LC_4_and_LC_32!A16</f>
        <v>5620.3754964833388</v>
      </c>
      <c r="H155" s="59" t="s">
        <v>7</v>
      </c>
      <c r="I155" s="59" t="s">
        <v>7</v>
      </c>
      <c r="J155" s="59" t="s">
        <v>7</v>
      </c>
      <c r="K155" s="59" t="s">
        <v>7</v>
      </c>
      <c r="L155" s="58" t="s">
        <v>7</v>
      </c>
      <c r="M155" s="58" t="s">
        <v>7</v>
      </c>
      <c r="N155" s="52">
        <f>LC_4_and_LC_32!G34</f>
        <v>14714.028783389726</v>
      </c>
      <c r="O155" s="52">
        <f>LC_4_and_LC_32!H34</f>
        <v>495.26794306448346</v>
      </c>
      <c r="P155" s="52">
        <f>LC_4_and_LC_32!K34</f>
        <v>14969.546801517703</v>
      </c>
      <c r="Q155" s="52">
        <f>LC_4_and_LC_32!L34</f>
        <v>491.40917190563823</v>
      </c>
      <c r="R155" s="50" t="s">
        <v>6</v>
      </c>
      <c r="S155" s="48" t="s">
        <v>2</v>
      </c>
      <c r="T155" s="48" t="s">
        <v>7</v>
      </c>
      <c r="U155" s="48">
        <v>41538620</v>
      </c>
      <c r="V155" s="15"/>
      <c r="W155" s="15"/>
      <c r="X155" s="15"/>
      <c r="Y155" s="15"/>
      <c r="Z155" s="15"/>
      <c r="AA155" s="15"/>
      <c r="AB155" s="15"/>
      <c r="AC155" s="15"/>
      <c r="AD155" s="15"/>
      <c r="AE155" s="15"/>
      <c r="AF155" s="15"/>
      <c r="AG155" s="15"/>
      <c r="AH155" s="15"/>
      <c r="AI155" s="15"/>
      <c r="AJ155" s="15"/>
      <c r="AK155" s="15"/>
      <c r="AL155" s="15"/>
      <c r="AM155" s="15"/>
    </row>
    <row r="156" spans="1:39" s="32" customFormat="1" ht="26.4" x14ac:dyDescent="0.25">
      <c r="A156" s="50" t="s">
        <v>59</v>
      </c>
      <c r="B156" s="50" t="s">
        <v>252</v>
      </c>
      <c r="C156" s="50" t="s">
        <v>253</v>
      </c>
      <c r="D156" s="50" t="s">
        <v>244</v>
      </c>
      <c r="E156" s="50" t="s">
        <v>245</v>
      </c>
      <c r="F156" s="49" t="s">
        <v>8</v>
      </c>
      <c r="G156" s="56">
        <f>LC_5!A16</f>
        <v>572.15104069242989</v>
      </c>
      <c r="H156" s="59" t="s">
        <v>7</v>
      </c>
      <c r="I156" s="59" t="s">
        <v>7</v>
      </c>
      <c r="J156" s="59" t="s">
        <v>7</v>
      </c>
      <c r="K156" s="59" t="s">
        <v>7</v>
      </c>
      <c r="L156" s="58" t="s">
        <v>7</v>
      </c>
      <c r="M156" s="58" t="s">
        <v>7</v>
      </c>
      <c r="N156" s="56">
        <f>LC_5!G18</f>
        <v>1814.5154663232602</v>
      </c>
      <c r="O156" s="56">
        <f>LC_5!H18</f>
        <v>68.357280409397674</v>
      </c>
      <c r="P156" s="56">
        <f>LC_5!K18</f>
        <v>2009.2688391496433</v>
      </c>
      <c r="Q156" s="56">
        <f>LC_5!L18</f>
        <v>72.938890826521543</v>
      </c>
      <c r="R156" s="50" t="s">
        <v>6</v>
      </c>
      <c r="S156" s="50" t="s">
        <v>2</v>
      </c>
      <c r="T156" s="50" t="s">
        <v>7</v>
      </c>
      <c r="U156" s="50">
        <v>12584000</v>
      </c>
      <c r="V156" s="15"/>
      <c r="W156" s="15"/>
      <c r="X156" s="15"/>
      <c r="Y156" s="15"/>
      <c r="Z156" s="15"/>
      <c r="AA156" s="15"/>
      <c r="AB156" s="15"/>
      <c r="AC156" s="15"/>
      <c r="AD156" s="15"/>
      <c r="AE156" s="15"/>
      <c r="AF156" s="15"/>
      <c r="AG156" s="15"/>
      <c r="AH156" s="15"/>
      <c r="AI156" s="15"/>
      <c r="AJ156" s="15"/>
      <c r="AK156" s="15"/>
      <c r="AL156" s="15"/>
      <c r="AM156" s="15"/>
    </row>
    <row r="157" spans="1:39" s="15" customFormat="1" ht="26.4" x14ac:dyDescent="0.25">
      <c r="A157" s="50" t="s">
        <v>59</v>
      </c>
      <c r="B157" s="50" t="s">
        <v>254</v>
      </c>
      <c r="C157" s="50" t="s">
        <v>393</v>
      </c>
      <c r="D157" s="50" t="s">
        <v>244</v>
      </c>
      <c r="E157" s="50" t="s">
        <v>245</v>
      </c>
      <c r="F157" s="49" t="s">
        <v>8</v>
      </c>
      <c r="G157" s="56">
        <f>LC_6__LC_19__and_LC_25!A87</f>
        <v>1263.8454881307957</v>
      </c>
      <c r="H157" s="59" t="s">
        <v>7</v>
      </c>
      <c r="I157" s="59" t="s">
        <v>7</v>
      </c>
      <c r="J157" s="59" t="s">
        <v>7</v>
      </c>
      <c r="K157" s="59" t="s">
        <v>7</v>
      </c>
      <c r="L157" s="58" t="s">
        <v>7</v>
      </c>
      <c r="M157" s="58" t="s">
        <v>7</v>
      </c>
      <c r="N157" s="56">
        <f>LC_6__LC_19__and_LC_25!G89</f>
        <v>88.542392779391776</v>
      </c>
      <c r="O157" s="56">
        <f>LC_6__LC_19__and_LC_25!H89</f>
        <v>11.290510821573747</v>
      </c>
      <c r="P157" s="56">
        <f>LC_6__LC_19__and_LC_25!K89</f>
        <v>92.554266989329335</v>
      </c>
      <c r="Q157" s="56">
        <f>LC_6__LC_19__and_LC_25!L89</f>
        <v>11.847508150555512</v>
      </c>
      <c r="R157" s="50" t="s">
        <v>6</v>
      </c>
      <c r="S157" s="50" t="s">
        <v>2</v>
      </c>
      <c r="T157" s="50" t="s">
        <v>7</v>
      </c>
      <c r="U157" s="50">
        <v>8175706</v>
      </c>
    </row>
    <row r="158" spans="1:39" s="15" customFormat="1" ht="26.4" x14ac:dyDescent="0.25">
      <c r="A158" s="48" t="s">
        <v>59</v>
      </c>
      <c r="B158" s="50" t="s">
        <v>255</v>
      </c>
      <c r="C158" s="48" t="s">
        <v>256</v>
      </c>
      <c r="D158" s="48" t="s">
        <v>244</v>
      </c>
      <c r="E158" s="48" t="s">
        <v>245</v>
      </c>
      <c r="F158" s="49" t="s">
        <v>8</v>
      </c>
      <c r="G158" s="52">
        <f>LC_7_LC_22_LC_45!A33</f>
        <v>273.19068199847163</v>
      </c>
      <c r="H158" s="59" t="s">
        <v>7</v>
      </c>
      <c r="I158" s="59" t="s">
        <v>7</v>
      </c>
      <c r="J158" s="59" t="s">
        <v>7</v>
      </c>
      <c r="K158" s="59" t="s">
        <v>7</v>
      </c>
      <c r="L158" s="58" t="s">
        <v>7</v>
      </c>
      <c r="M158" s="58" t="s">
        <v>7</v>
      </c>
      <c r="N158" s="52">
        <f>LC_7_LC_22_LC_45!G34</f>
        <v>144.05997969276132</v>
      </c>
      <c r="O158" s="52">
        <f>LC_7_LC_22_LC_45!H34</f>
        <v>10.42818769475538</v>
      </c>
      <c r="P158" s="52">
        <f>LC_7_LC_22_LC_45!K34</f>
        <v>162.34092671914732</v>
      </c>
      <c r="Q158" s="52">
        <f>LC_7_LC_22_LC_45!L34</f>
        <v>10.60213657943023</v>
      </c>
      <c r="R158" s="50" t="s">
        <v>6</v>
      </c>
      <c r="S158" s="48" t="s">
        <v>2</v>
      </c>
      <c r="T158" s="48" t="s">
        <v>7</v>
      </c>
      <c r="U158" s="48">
        <v>4475664.2300000004</v>
      </c>
    </row>
    <row r="159" spans="1:39" s="15" customFormat="1" ht="26.4" x14ac:dyDescent="0.25">
      <c r="A159" s="48" t="s">
        <v>59</v>
      </c>
      <c r="B159" s="50" t="s">
        <v>257</v>
      </c>
      <c r="C159" s="48" t="s">
        <v>258</v>
      </c>
      <c r="D159" s="48" t="s">
        <v>244</v>
      </c>
      <c r="E159" s="48" t="s">
        <v>245</v>
      </c>
      <c r="F159" s="49" t="s">
        <v>8</v>
      </c>
      <c r="G159" s="52">
        <f>LC_8!A17</f>
        <v>66.574856451173986</v>
      </c>
      <c r="H159" s="59" t="s">
        <v>7</v>
      </c>
      <c r="I159" s="59" t="s">
        <v>7</v>
      </c>
      <c r="J159" s="59" t="s">
        <v>7</v>
      </c>
      <c r="K159" s="59" t="s">
        <v>7</v>
      </c>
      <c r="L159" s="58" t="s">
        <v>7</v>
      </c>
      <c r="M159" s="58" t="s">
        <v>7</v>
      </c>
      <c r="N159" s="52">
        <f>LC_8!G18</f>
        <v>225.68547556334715</v>
      </c>
      <c r="O159" s="52">
        <f>LC_8!H18</f>
        <v>8.517309877018878</v>
      </c>
      <c r="P159" s="52">
        <f>LC_8!K18</f>
        <v>249.90847524508561</v>
      </c>
      <c r="Q159" s="52">
        <f>LC_8!L18</f>
        <v>9.0881780482311569</v>
      </c>
      <c r="R159" s="50" t="s">
        <v>6</v>
      </c>
      <c r="S159" s="48" t="s">
        <v>2</v>
      </c>
      <c r="T159" s="48" t="s">
        <v>7</v>
      </c>
      <c r="U159" s="48">
        <v>467000</v>
      </c>
    </row>
    <row r="160" spans="1:39" s="15" customFormat="1" ht="26.4" x14ac:dyDescent="0.25">
      <c r="A160" s="48" t="s">
        <v>59</v>
      </c>
      <c r="B160" s="50" t="s">
        <v>259</v>
      </c>
      <c r="C160" s="48" t="s">
        <v>260</v>
      </c>
      <c r="D160" s="48" t="s">
        <v>244</v>
      </c>
      <c r="E160" s="48" t="s">
        <v>245</v>
      </c>
      <c r="F160" s="49" t="s">
        <v>8</v>
      </c>
      <c r="G160" s="52">
        <f>LC_9!A27</f>
        <v>63.322902285657833</v>
      </c>
      <c r="H160" s="59" t="s">
        <v>7</v>
      </c>
      <c r="I160" s="59" t="s">
        <v>7</v>
      </c>
      <c r="J160" s="59" t="s">
        <v>7</v>
      </c>
      <c r="K160" s="59" t="s">
        <v>7</v>
      </c>
      <c r="L160" s="58" t="s">
        <v>7</v>
      </c>
      <c r="M160" s="58" t="s">
        <v>7</v>
      </c>
      <c r="N160" s="52">
        <f>LC_9!G28</f>
        <v>6.5437556569845583</v>
      </c>
      <c r="O160" s="52">
        <f>LC_9!H28</f>
        <v>1.2870802112779369</v>
      </c>
      <c r="P160" s="52">
        <f>LC_9!K28</f>
        <v>6.5533846612340199</v>
      </c>
      <c r="Q160" s="52">
        <f>LC_9!L28</f>
        <v>1.2883779450138491</v>
      </c>
      <c r="R160" s="50" t="s">
        <v>6</v>
      </c>
      <c r="S160" s="48" t="s">
        <v>2</v>
      </c>
      <c r="T160" s="48" t="s">
        <v>7</v>
      </c>
      <c r="U160" s="48">
        <v>1755000</v>
      </c>
    </row>
    <row r="161" spans="1:39" s="15" customFormat="1" ht="26.4" x14ac:dyDescent="0.25">
      <c r="A161" s="48" t="s">
        <v>59</v>
      </c>
      <c r="B161" s="50" t="s">
        <v>261</v>
      </c>
      <c r="C161" s="48" t="s">
        <v>262</v>
      </c>
      <c r="D161" s="48" t="s">
        <v>244</v>
      </c>
      <c r="E161" s="48" t="s">
        <v>245</v>
      </c>
      <c r="F161" s="49" t="s">
        <v>8</v>
      </c>
      <c r="G161" s="52">
        <f>LC_10!A19</f>
        <v>197.00059902415785</v>
      </c>
      <c r="H161" s="59" t="s">
        <v>7</v>
      </c>
      <c r="I161" s="59" t="s">
        <v>7</v>
      </c>
      <c r="J161" s="59" t="s">
        <v>7</v>
      </c>
      <c r="K161" s="59" t="s">
        <v>7</v>
      </c>
      <c r="L161" s="58" t="s">
        <v>7</v>
      </c>
      <c r="M161" s="58" t="s">
        <v>7</v>
      </c>
      <c r="N161" s="52">
        <f>LC_10!G20</f>
        <v>7.4696171764458086E-2</v>
      </c>
      <c r="O161" s="52">
        <f>LC_10!H20</f>
        <v>1.9789510702473478E-2</v>
      </c>
      <c r="P161" s="52">
        <f>LC_10!K20</f>
        <v>8.0144957066011102E-2</v>
      </c>
      <c r="Q161" s="52">
        <f>LC_10!L20</f>
        <v>2.0710817170549234E-2</v>
      </c>
      <c r="R161" s="50" t="s">
        <v>6</v>
      </c>
      <c r="S161" s="48" t="s">
        <v>2</v>
      </c>
      <c r="T161" s="48" t="s">
        <v>7</v>
      </c>
      <c r="U161" s="48">
        <v>11790529.949999999</v>
      </c>
    </row>
    <row r="162" spans="1:39" s="15" customFormat="1" ht="26.4" x14ac:dyDescent="0.25">
      <c r="A162" s="48" t="s">
        <v>59</v>
      </c>
      <c r="B162" s="50" t="s">
        <v>263</v>
      </c>
      <c r="C162" s="48" t="s">
        <v>264</v>
      </c>
      <c r="D162" s="48" t="s">
        <v>244</v>
      </c>
      <c r="E162" s="48" t="s">
        <v>245</v>
      </c>
      <c r="F162" s="49" t="s">
        <v>8</v>
      </c>
      <c r="G162" s="52">
        <f>LC_11_and_LC_33!A31</f>
        <v>1726.9507848586877</v>
      </c>
      <c r="H162" s="59" t="s">
        <v>7</v>
      </c>
      <c r="I162" s="59" t="s">
        <v>7</v>
      </c>
      <c r="J162" s="59" t="s">
        <v>7</v>
      </c>
      <c r="K162" s="59" t="s">
        <v>7</v>
      </c>
      <c r="L162" s="58" t="s">
        <v>7</v>
      </c>
      <c r="M162" s="58" t="s">
        <v>7</v>
      </c>
      <c r="N162" s="52">
        <f>LC_11_and_LC_33!G32</f>
        <v>4676.2257618141539</v>
      </c>
      <c r="O162" s="52">
        <f>LC_11_and_LC_33!H32</f>
        <v>139.67865558403116</v>
      </c>
      <c r="P162" s="52">
        <f>LC_11_and_LC_33!K32</f>
        <v>5153.0464223036688</v>
      </c>
      <c r="Q162" s="52">
        <f>LC_11_and_LC_33!L32</f>
        <v>148.91797715712727</v>
      </c>
      <c r="R162" s="50" t="s">
        <v>6</v>
      </c>
      <c r="S162" s="48" t="s">
        <v>2</v>
      </c>
      <c r="T162" s="48" t="s">
        <v>7</v>
      </c>
      <c r="U162" s="48">
        <v>23900000</v>
      </c>
    </row>
    <row r="163" spans="1:39" s="15" customFormat="1" ht="26.4" x14ac:dyDescent="0.25">
      <c r="A163" s="48" t="s">
        <v>59</v>
      </c>
      <c r="B163" s="50" t="s">
        <v>265</v>
      </c>
      <c r="C163" s="48" t="s">
        <v>235</v>
      </c>
      <c r="D163" s="48" t="s">
        <v>244</v>
      </c>
      <c r="E163" s="48" t="s">
        <v>245</v>
      </c>
      <c r="F163" s="49" t="s">
        <v>8</v>
      </c>
      <c r="G163" s="52">
        <f>'LC-12'!A24</f>
        <v>205.86792101684674</v>
      </c>
      <c r="H163" s="59" t="s">
        <v>7</v>
      </c>
      <c r="I163" s="59" t="s">
        <v>7</v>
      </c>
      <c r="J163" s="59" t="s">
        <v>7</v>
      </c>
      <c r="K163" s="59" t="s">
        <v>7</v>
      </c>
      <c r="L163" s="58" t="s">
        <v>7</v>
      </c>
      <c r="M163" s="58" t="s">
        <v>7</v>
      </c>
      <c r="N163" s="52">
        <f>'LC-12'!I26</f>
        <v>148.00277321217226</v>
      </c>
      <c r="O163" s="52">
        <f>'LC-12'!J26</f>
        <v>41.346565624486509</v>
      </c>
      <c r="P163" s="52">
        <f>'LC-12'!M26</f>
        <v>163.88662727691525</v>
      </c>
      <c r="Q163" s="52">
        <f>'LC-12'!N26</f>
        <v>44.117780826368481</v>
      </c>
      <c r="R163" s="50" t="s">
        <v>6</v>
      </c>
      <c r="S163" s="48" t="s">
        <v>2</v>
      </c>
      <c r="T163" s="48" t="s">
        <v>7</v>
      </c>
      <c r="U163" s="48">
        <v>4631625</v>
      </c>
    </row>
    <row r="164" spans="1:39" s="15" customFormat="1" ht="26.4" x14ac:dyDescent="0.25">
      <c r="A164" s="48" t="s">
        <v>59</v>
      </c>
      <c r="B164" s="50" t="s">
        <v>266</v>
      </c>
      <c r="C164" s="48" t="s">
        <v>243</v>
      </c>
      <c r="D164" s="48" t="s">
        <v>244</v>
      </c>
      <c r="E164" s="48" t="s">
        <v>245</v>
      </c>
      <c r="F164" s="49" t="s">
        <v>8</v>
      </c>
      <c r="G164" s="52">
        <f>'LC-13_FINAL'!A13</f>
        <v>118.65224992406</v>
      </c>
      <c r="H164" s="59" t="s">
        <v>7</v>
      </c>
      <c r="I164" s="59" t="s">
        <v>7</v>
      </c>
      <c r="J164" s="59" t="s">
        <v>7</v>
      </c>
      <c r="K164" s="59" t="s">
        <v>7</v>
      </c>
      <c r="L164" s="58" t="s">
        <v>7</v>
      </c>
      <c r="M164" s="58" t="s">
        <v>7</v>
      </c>
      <c r="N164" s="52">
        <f>'LC-13_FINAL'!I15</f>
        <v>34.096796427158893</v>
      </c>
      <c r="O164" s="52">
        <f>'LC-13_FINAL'!J15</f>
        <v>48.356621755709448</v>
      </c>
      <c r="P164" s="52">
        <f>'LC-13_FINAL'!M15</f>
        <v>34.660979721362196</v>
      </c>
      <c r="Q164" s="52">
        <f>'LC-13_FINAL'!N15</f>
        <v>48.414860020425216</v>
      </c>
      <c r="R164" s="50" t="s">
        <v>6</v>
      </c>
      <c r="S164" s="48" t="s">
        <v>2</v>
      </c>
      <c r="T164" s="48" t="s">
        <v>7</v>
      </c>
      <c r="U164" s="48">
        <v>3323506.74</v>
      </c>
    </row>
    <row r="165" spans="1:39" s="24" customFormat="1" ht="39.6" x14ac:dyDescent="0.25">
      <c r="A165" s="47" t="s">
        <v>59</v>
      </c>
      <c r="B165" s="50" t="s">
        <v>267</v>
      </c>
      <c r="C165" s="47" t="s">
        <v>389</v>
      </c>
      <c r="D165" s="47" t="s">
        <v>268</v>
      </c>
      <c r="E165" s="47" t="s">
        <v>4</v>
      </c>
      <c r="F165" s="49" t="s">
        <v>8</v>
      </c>
      <c r="G165" s="52">
        <v>42388.896099191916</v>
      </c>
      <c r="H165" s="54">
        <v>235590.33811559962</v>
      </c>
      <c r="I165" s="54">
        <v>90797.568861527936</v>
      </c>
      <c r="J165" s="54">
        <v>245574.70261875636</v>
      </c>
      <c r="K165" s="54">
        <v>91257.976604503769</v>
      </c>
      <c r="L165" s="55">
        <v>5.5E-2</v>
      </c>
      <c r="M165" s="55">
        <v>5.5E-2</v>
      </c>
      <c r="N165" s="52">
        <f t="shared" ref="N165" si="28">H165*L165</f>
        <v>12957.46859635798</v>
      </c>
      <c r="O165" s="52">
        <f t="shared" ref="O165" si="29">I165*M165</f>
        <v>4993.8662873840367</v>
      </c>
      <c r="P165" s="53">
        <f t="shared" ref="P165" si="30">L165*J165</f>
        <v>13506.608644031599</v>
      </c>
      <c r="Q165" s="53">
        <f t="shared" ref="Q165" si="31">M165*K165</f>
        <v>5019.1887132477077</v>
      </c>
      <c r="R165" s="49" t="s">
        <v>6</v>
      </c>
      <c r="S165" s="47" t="s">
        <v>2</v>
      </c>
      <c r="T165" s="47" t="s">
        <v>7</v>
      </c>
      <c r="U165" s="47">
        <v>392441</v>
      </c>
      <c r="V165" s="15"/>
      <c r="W165" s="15"/>
      <c r="X165" s="15"/>
      <c r="Y165" s="15"/>
      <c r="Z165" s="15"/>
      <c r="AA165" s="15"/>
      <c r="AB165" s="15"/>
      <c r="AC165" s="15"/>
      <c r="AD165" s="15"/>
      <c r="AE165" s="15"/>
      <c r="AF165" s="15"/>
      <c r="AG165" s="15"/>
      <c r="AH165" s="15"/>
      <c r="AI165" s="15"/>
      <c r="AJ165" s="15"/>
      <c r="AK165" s="15"/>
      <c r="AL165" s="15"/>
      <c r="AM165" s="15"/>
    </row>
    <row r="166" spans="1:39" s="24" customFormat="1" ht="26.4" x14ac:dyDescent="0.25">
      <c r="A166" s="47" t="s">
        <v>59</v>
      </c>
      <c r="B166" s="50" t="s">
        <v>269</v>
      </c>
      <c r="C166" s="47" t="s">
        <v>40</v>
      </c>
      <c r="D166" s="47" t="s">
        <v>270</v>
      </c>
      <c r="E166" s="47" t="s">
        <v>40</v>
      </c>
      <c r="F166" s="49" t="s">
        <v>8</v>
      </c>
      <c r="G166" s="52" t="s">
        <v>7</v>
      </c>
      <c r="H166" s="52" t="s">
        <v>7</v>
      </c>
      <c r="I166" s="52" t="s">
        <v>7</v>
      </c>
      <c r="J166" s="52" t="s">
        <v>7</v>
      </c>
      <c r="K166" s="52" t="s">
        <v>7</v>
      </c>
      <c r="L166" s="55" t="s">
        <v>7</v>
      </c>
      <c r="M166" s="55" t="s">
        <v>7</v>
      </c>
      <c r="N166" s="52">
        <f>0.961010386941646*P166</f>
        <v>571.80118023027933</v>
      </c>
      <c r="O166" s="52">
        <f>0.979408765338854*Q166</f>
        <v>374.13414835944224</v>
      </c>
      <c r="P166" s="52">
        <v>595</v>
      </c>
      <c r="Q166" s="52">
        <v>382</v>
      </c>
      <c r="R166" s="49" t="s">
        <v>6</v>
      </c>
      <c r="S166" s="47" t="s">
        <v>2</v>
      </c>
      <c r="T166" s="47" t="s">
        <v>7</v>
      </c>
      <c r="U166" s="47">
        <v>694176</v>
      </c>
      <c r="V166" s="15"/>
      <c r="W166" s="15"/>
      <c r="X166" s="15"/>
      <c r="Y166" s="15"/>
      <c r="Z166" s="15"/>
      <c r="AA166" s="15"/>
      <c r="AB166" s="15"/>
      <c r="AC166" s="15"/>
      <c r="AD166" s="15"/>
      <c r="AE166" s="15"/>
      <c r="AF166" s="15"/>
      <c r="AG166" s="15"/>
      <c r="AH166" s="15"/>
      <c r="AI166" s="15"/>
      <c r="AJ166" s="15"/>
      <c r="AK166" s="15"/>
      <c r="AL166" s="15"/>
      <c r="AM166" s="15"/>
    </row>
    <row r="167" spans="1:39" s="24" customFormat="1" ht="52.8" x14ac:dyDescent="0.25">
      <c r="A167" s="47" t="s">
        <v>59</v>
      </c>
      <c r="B167" s="50" t="s">
        <v>271</v>
      </c>
      <c r="C167" s="47" t="s">
        <v>392</v>
      </c>
      <c r="D167" s="47" t="s">
        <v>272</v>
      </c>
      <c r="E167" s="47" t="s">
        <v>63</v>
      </c>
      <c r="F167" s="49" t="s">
        <v>8</v>
      </c>
      <c r="G167" s="52">
        <f>'Loads from clipping'!B30</f>
        <v>7.8714175349688702</v>
      </c>
      <c r="H167" s="54">
        <f>'Loads from clipping'!C30</f>
        <v>16.935447901653699</v>
      </c>
      <c r="I167" s="54">
        <f>'Loads from clipping'!D30</f>
        <v>1.28690848361115</v>
      </c>
      <c r="J167" s="54">
        <f>'Loads from clipping'!E30</f>
        <v>18.111200230618199</v>
      </c>
      <c r="K167" s="54">
        <f>'Loads from clipping'!F30</f>
        <v>1.3508440162883701</v>
      </c>
      <c r="L167" s="55">
        <v>0.14000000000000001</v>
      </c>
      <c r="M167" s="55">
        <v>0.48899999999999999</v>
      </c>
      <c r="N167" s="52">
        <f t="shared" ref="N167:N177" si="32">H167*L167</f>
        <v>2.3709627062315182</v>
      </c>
      <c r="O167" s="52">
        <f t="shared" ref="O167:O177" si="33">I167*M167</f>
        <v>0.62929824848585236</v>
      </c>
      <c r="P167" s="53">
        <f t="shared" ref="P167:P177" si="34">L167*J167</f>
        <v>2.5355680322865481</v>
      </c>
      <c r="Q167" s="53">
        <f t="shared" ref="Q167:Q177" si="35">M167*K167</f>
        <v>0.66056272396501303</v>
      </c>
      <c r="R167" s="47" t="s">
        <v>6</v>
      </c>
      <c r="S167" s="47" t="s">
        <v>2</v>
      </c>
      <c r="T167" s="47">
        <v>2013</v>
      </c>
      <c r="U167" s="47">
        <v>3485817</v>
      </c>
      <c r="V167" s="15"/>
      <c r="W167" s="15"/>
      <c r="X167" s="15"/>
      <c r="Y167" s="15"/>
      <c r="Z167" s="15"/>
      <c r="AA167" s="15"/>
      <c r="AB167" s="15"/>
      <c r="AC167" s="15"/>
      <c r="AD167" s="15"/>
      <c r="AE167" s="15"/>
      <c r="AF167" s="15"/>
      <c r="AG167" s="15"/>
      <c r="AH167" s="15"/>
      <c r="AI167" s="15"/>
      <c r="AJ167" s="15"/>
      <c r="AK167" s="15"/>
      <c r="AL167" s="15"/>
      <c r="AM167" s="15"/>
    </row>
    <row r="168" spans="1:39" s="24" customFormat="1" ht="26.4" x14ac:dyDescent="0.25">
      <c r="A168" s="47" t="s">
        <v>59</v>
      </c>
      <c r="B168" s="50" t="s">
        <v>273</v>
      </c>
      <c r="C168" s="47" t="s">
        <v>274</v>
      </c>
      <c r="D168" s="47" t="s">
        <v>275</v>
      </c>
      <c r="E168" s="47" t="s">
        <v>31</v>
      </c>
      <c r="F168" s="49" t="s">
        <v>8</v>
      </c>
      <c r="G168" s="52">
        <f>'Loads from clipping'!B31</f>
        <v>8.7378182173299998E-2</v>
      </c>
      <c r="H168" s="52">
        <f>'Loads from clipping'!C31</f>
        <v>0.20245244380350003</v>
      </c>
      <c r="I168" s="52">
        <f>'Loads from clipping'!D31</f>
        <v>1.9143276505839999E-2</v>
      </c>
      <c r="J168" s="52">
        <f>'Loads from clipping'!E31</f>
        <v>0.20303037543460001</v>
      </c>
      <c r="K168" s="52">
        <f>'Loads from clipping'!F31</f>
        <v>1.914444085069E-2</v>
      </c>
      <c r="L168" s="55">
        <v>0.38900000000000001</v>
      </c>
      <c r="M168" s="55">
        <v>0.68400000000000005</v>
      </c>
      <c r="N168" s="52">
        <f t="shared" si="32"/>
        <v>7.8754000639561519E-2</v>
      </c>
      <c r="O168" s="52">
        <f t="shared" si="33"/>
        <v>1.3094001129994561E-2</v>
      </c>
      <c r="P168" s="53">
        <f t="shared" si="34"/>
        <v>7.8978816044059402E-2</v>
      </c>
      <c r="Q168" s="53">
        <f t="shared" si="35"/>
        <v>1.3094797541871961E-2</v>
      </c>
      <c r="R168" s="47" t="s">
        <v>6</v>
      </c>
      <c r="S168" s="47" t="s">
        <v>2</v>
      </c>
      <c r="T168" s="47" t="s">
        <v>15</v>
      </c>
      <c r="U168" s="47" t="s">
        <v>2</v>
      </c>
      <c r="V168" s="15"/>
      <c r="W168" s="15"/>
      <c r="X168" s="15"/>
      <c r="Y168" s="15"/>
      <c r="Z168" s="15"/>
      <c r="AA168" s="15"/>
      <c r="AB168" s="15"/>
      <c r="AC168" s="15"/>
      <c r="AD168" s="15"/>
      <c r="AE168" s="15"/>
      <c r="AF168" s="15"/>
      <c r="AG168" s="15"/>
      <c r="AH168" s="15"/>
      <c r="AI168" s="15"/>
      <c r="AJ168" s="15"/>
      <c r="AK168" s="15"/>
      <c r="AL168" s="15"/>
      <c r="AM168" s="15"/>
    </row>
    <row r="169" spans="1:39" s="24" customFormat="1" ht="26.4" x14ac:dyDescent="0.25">
      <c r="A169" s="47" t="s">
        <v>59</v>
      </c>
      <c r="B169" s="50" t="s">
        <v>276</v>
      </c>
      <c r="C169" s="47" t="s">
        <v>391</v>
      </c>
      <c r="D169" s="47" t="s">
        <v>277</v>
      </c>
      <c r="E169" s="47" t="s">
        <v>63</v>
      </c>
      <c r="F169" s="49" t="s">
        <v>8</v>
      </c>
      <c r="G169" s="52">
        <f>'LC-19'!A20</f>
        <v>380.43526742841982</v>
      </c>
      <c r="H169" s="52">
        <f>'LC-19'!I20</f>
        <v>935.32247452697402</v>
      </c>
      <c r="I169" s="52">
        <f>'LC-19'!J20</f>
        <v>91.574351864493522</v>
      </c>
      <c r="J169" s="52">
        <f>'LC-19'!M20</f>
        <v>954.18115324122289</v>
      </c>
      <c r="K169" s="52">
        <f>'LC-19'!N20</f>
        <v>93.673686979188304</v>
      </c>
      <c r="L169" s="55">
        <v>0.1</v>
      </c>
      <c r="M169" s="55">
        <v>0.1</v>
      </c>
      <c r="N169" s="52">
        <f t="shared" si="32"/>
        <v>93.532247452697405</v>
      </c>
      <c r="O169" s="52">
        <f t="shared" si="33"/>
        <v>9.1574351864493533</v>
      </c>
      <c r="P169" s="53">
        <f t="shared" si="34"/>
        <v>95.418115324122297</v>
      </c>
      <c r="Q169" s="53">
        <f t="shared" si="35"/>
        <v>9.3673686979188311</v>
      </c>
      <c r="R169" s="47" t="s">
        <v>6</v>
      </c>
      <c r="S169" s="47" t="s">
        <v>2</v>
      </c>
      <c r="T169" s="47" t="s">
        <v>15</v>
      </c>
      <c r="U169" s="47">
        <v>326955</v>
      </c>
      <c r="V169" s="15"/>
      <c r="W169" s="15"/>
      <c r="X169" s="15"/>
      <c r="Y169" s="15"/>
      <c r="Z169" s="15"/>
      <c r="AA169" s="15"/>
      <c r="AB169" s="15"/>
      <c r="AC169" s="15"/>
      <c r="AD169" s="15"/>
      <c r="AE169" s="15"/>
      <c r="AF169" s="15"/>
      <c r="AG169" s="15"/>
      <c r="AH169" s="15"/>
      <c r="AI169" s="15"/>
      <c r="AJ169" s="15"/>
      <c r="AK169" s="15"/>
      <c r="AL169" s="15"/>
      <c r="AM169" s="15"/>
    </row>
    <row r="170" spans="1:39" s="24" customFormat="1" ht="39.6" x14ac:dyDescent="0.25">
      <c r="A170" s="47" t="s">
        <v>59</v>
      </c>
      <c r="B170" s="50" t="s">
        <v>278</v>
      </c>
      <c r="C170" s="47" t="s">
        <v>279</v>
      </c>
      <c r="D170" s="47" t="s">
        <v>280</v>
      </c>
      <c r="E170" s="47" t="s">
        <v>85</v>
      </c>
      <c r="F170" s="49" t="s">
        <v>8</v>
      </c>
      <c r="G170" s="52">
        <f>'Loads from clipping'!B32</f>
        <v>77.215023411013306</v>
      </c>
      <c r="H170" s="52">
        <f>'Loads from clipping'!C32</f>
        <v>173.76592048720801</v>
      </c>
      <c r="I170" s="52">
        <f>'Loads from clipping'!D32</f>
        <v>13.641630495737999</v>
      </c>
      <c r="J170" s="52">
        <f>'Loads from clipping'!E32</f>
        <v>189.316903980631</v>
      </c>
      <c r="K170" s="52">
        <f>'Loads from clipping'!F32</f>
        <v>14.048207251929</v>
      </c>
      <c r="L170" s="55">
        <v>0.23300000000000001</v>
      </c>
      <c r="M170" s="55">
        <v>0.54799999999999993</v>
      </c>
      <c r="N170" s="52">
        <f t="shared" si="32"/>
        <v>40.487459473519465</v>
      </c>
      <c r="O170" s="52">
        <f t="shared" si="33"/>
        <v>7.4756135116644229</v>
      </c>
      <c r="P170" s="53">
        <f t="shared" si="34"/>
        <v>44.110838627487027</v>
      </c>
      <c r="Q170" s="53">
        <f t="shared" si="35"/>
        <v>7.6984175740570908</v>
      </c>
      <c r="R170" s="47" t="s">
        <v>6</v>
      </c>
      <c r="S170" s="47" t="s">
        <v>2</v>
      </c>
      <c r="T170" s="47">
        <v>2013</v>
      </c>
      <c r="U170" s="47">
        <v>1440000</v>
      </c>
      <c r="V170" s="15"/>
      <c r="W170" s="15"/>
      <c r="X170" s="15"/>
      <c r="Y170" s="15"/>
      <c r="Z170" s="15"/>
      <c r="AA170" s="15"/>
      <c r="AB170" s="15"/>
      <c r="AC170" s="15"/>
      <c r="AD170" s="15"/>
      <c r="AE170" s="15"/>
      <c r="AF170" s="15"/>
      <c r="AG170" s="15"/>
      <c r="AH170" s="15"/>
      <c r="AI170" s="15"/>
      <c r="AJ170" s="15"/>
      <c r="AK170" s="15"/>
      <c r="AL170" s="15"/>
      <c r="AM170" s="15"/>
    </row>
    <row r="171" spans="1:39" s="24" customFormat="1" ht="26.4" x14ac:dyDescent="0.25">
      <c r="A171" s="47" t="s">
        <v>59</v>
      </c>
      <c r="B171" s="50" t="s">
        <v>281</v>
      </c>
      <c r="C171" s="47" t="s">
        <v>282</v>
      </c>
      <c r="D171" s="47" t="s">
        <v>283</v>
      </c>
      <c r="E171" s="47" t="s">
        <v>192</v>
      </c>
      <c r="F171" s="49" t="s">
        <v>8</v>
      </c>
      <c r="G171" s="52">
        <f>'Loads from clipping'!B33</f>
        <v>75.886886799939802</v>
      </c>
      <c r="H171" s="52">
        <f>'Loads from clipping'!C33</f>
        <v>170.80621942992403</v>
      </c>
      <c r="I171" s="52">
        <f>'Loads from clipping'!D33</f>
        <v>12.626826230522999</v>
      </c>
      <c r="J171" s="52">
        <f>'Loads from clipping'!E33</f>
        <v>184.05261613126342</v>
      </c>
      <c r="K171" s="52">
        <f>'Loads from clipping'!F33</f>
        <v>13.084089864902099</v>
      </c>
      <c r="L171" s="55">
        <v>0.1</v>
      </c>
      <c r="M171" s="55">
        <v>0.1</v>
      </c>
      <c r="N171" s="52">
        <f t="shared" si="32"/>
        <v>17.080621942992405</v>
      </c>
      <c r="O171" s="52">
        <f t="shared" si="33"/>
        <v>1.2626826230523001</v>
      </c>
      <c r="P171" s="53">
        <f t="shared" si="34"/>
        <v>18.405261613126342</v>
      </c>
      <c r="Q171" s="53">
        <f t="shared" si="35"/>
        <v>1.30840898649021</v>
      </c>
      <c r="R171" s="47" t="s">
        <v>58</v>
      </c>
      <c r="S171" s="47" t="s">
        <v>2</v>
      </c>
      <c r="T171" s="47">
        <v>2019</v>
      </c>
      <c r="U171" s="47">
        <v>3500000</v>
      </c>
      <c r="V171" s="15"/>
      <c r="W171" s="15"/>
      <c r="X171" s="15"/>
      <c r="Y171" s="15"/>
      <c r="Z171" s="15"/>
      <c r="AA171" s="15"/>
      <c r="AB171" s="15"/>
      <c r="AC171" s="15"/>
      <c r="AD171" s="15"/>
      <c r="AE171" s="15"/>
      <c r="AF171" s="15"/>
      <c r="AG171" s="15"/>
      <c r="AH171" s="15"/>
      <c r="AI171" s="15"/>
      <c r="AJ171" s="15"/>
      <c r="AK171" s="15"/>
      <c r="AL171" s="15"/>
      <c r="AM171" s="15"/>
    </row>
    <row r="172" spans="1:39" s="24" customFormat="1" ht="52.8" x14ac:dyDescent="0.25">
      <c r="A172" s="47" t="s">
        <v>59</v>
      </c>
      <c r="B172" s="50" t="s">
        <v>284</v>
      </c>
      <c r="C172" s="47" t="s">
        <v>390</v>
      </c>
      <c r="D172" s="47" t="s">
        <v>285</v>
      </c>
      <c r="E172" s="47" t="s">
        <v>63</v>
      </c>
      <c r="F172" s="49" t="s">
        <v>8</v>
      </c>
      <c r="G172" s="52">
        <f>'Loads from clipping'!B24</f>
        <v>273.19068199847163</v>
      </c>
      <c r="H172" s="52">
        <f>'Loads from clipping'!C24-N158</f>
        <v>513.66868051189579</v>
      </c>
      <c r="I172" s="52">
        <f>'Loads from clipping'!D24-O158</f>
        <v>45.540406596793403</v>
      </c>
      <c r="J172" s="52">
        <f>'Loads from clipping'!E24-P158</f>
        <v>578.19749347715583</v>
      </c>
      <c r="K172" s="52">
        <f>'Loads from clipping'!F24-Q158</f>
        <v>46.294868003713759</v>
      </c>
      <c r="L172" s="55">
        <v>0.28100000000000003</v>
      </c>
      <c r="M172" s="55">
        <v>0.57899999999999996</v>
      </c>
      <c r="N172" s="52">
        <f t="shared" si="32"/>
        <v>144.34089922384274</v>
      </c>
      <c r="O172" s="52">
        <f t="shared" si="33"/>
        <v>26.367895419543377</v>
      </c>
      <c r="P172" s="53">
        <f t="shared" si="34"/>
        <v>162.47349566708081</v>
      </c>
      <c r="Q172" s="53">
        <f t="shared" si="35"/>
        <v>26.804728574150264</v>
      </c>
      <c r="R172" s="47" t="s">
        <v>6</v>
      </c>
      <c r="S172" s="47" t="s">
        <v>2</v>
      </c>
      <c r="T172" s="47" t="s">
        <v>15</v>
      </c>
      <c r="U172" s="47">
        <v>210959</v>
      </c>
      <c r="V172" s="15"/>
      <c r="W172" s="15"/>
      <c r="X172" s="15"/>
      <c r="Y172" s="15"/>
      <c r="Z172" s="15"/>
      <c r="AA172" s="15"/>
      <c r="AB172" s="15"/>
      <c r="AC172" s="15"/>
      <c r="AD172" s="15"/>
      <c r="AE172" s="15"/>
      <c r="AF172" s="15"/>
      <c r="AG172" s="15"/>
      <c r="AH172" s="15"/>
      <c r="AI172" s="15"/>
      <c r="AJ172" s="15"/>
      <c r="AK172" s="15"/>
      <c r="AL172" s="15"/>
      <c r="AM172" s="15"/>
    </row>
    <row r="173" spans="1:39" s="15" customFormat="1" ht="52.8" x14ac:dyDescent="0.25">
      <c r="A173" s="47" t="s">
        <v>59</v>
      </c>
      <c r="B173" s="50" t="s">
        <v>286</v>
      </c>
      <c r="C173" s="47" t="s">
        <v>287</v>
      </c>
      <c r="D173" s="47" t="s">
        <v>288</v>
      </c>
      <c r="E173" s="47" t="s">
        <v>63</v>
      </c>
      <c r="F173" s="49" t="s">
        <v>8</v>
      </c>
      <c r="G173" s="52">
        <f>'Loads from clipping'!B34</f>
        <v>307.29727874299994</v>
      </c>
      <c r="H173" s="52">
        <f>'Loads from clipping'!C34</f>
        <v>670.9184306494999</v>
      </c>
      <c r="I173" s="52">
        <f>'Loads from clipping'!D34</f>
        <v>61.544952035998996</v>
      </c>
      <c r="J173" s="52">
        <f>'Loads from clipping'!E34</f>
        <v>739.7891863625</v>
      </c>
      <c r="K173" s="52">
        <f>'Loads from clipping'!F34</f>
        <v>67.036977318676989</v>
      </c>
      <c r="L173" s="55">
        <v>0.40500000000000003</v>
      </c>
      <c r="M173" s="55">
        <v>0.71400000000000008</v>
      </c>
      <c r="N173" s="52">
        <f t="shared" si="32"/>
        <v>271.72196441304749</v>
      </c>
      <c r="O173" s="52">
        <f t="shared" si="33"/>
        <v>43.94309575370329</v>
      </c>
      <c r="P173" s="53">
        <f t="shared" si="34"/>
        <v>299.61462047681255</v>
      </c>
      <c r="Q173" s="53">
        <f t="shared" si="35"/>
        <v>47.864401805535373</v>
      </c>
      <c r="R173" s="47" t="s">
        <v>6</v>
      </c>
      <c r="S173" s="47" t="s">
        <v>2</v>
      </c>
      <c r="T173" s="47" t="s">
        <v>15</v>
      </c>
      <c r="U173" s="47">
        <v>1726625</v>
      </c>
    </row>
    <row r="174" spans="1:39" s="15" customFormat="1" ht="26.4" x14ac:dyDescent="0.25">
      <c r="A174" s="48" t="s">
        <v>59</v>
      </c>
      <c r="B174" s="50" t="s">
        <v>289</v>
      </c>
      <c r="C174" s="48" t="s">
        <v>83</v>
      </c>
      <c r="D174" s="48" t="s">
        <v>290</v>
      </c>
      <c r="E174" s="48" t="s">
        <v>85</v>
      </c>
      <c r="F174" s="50" t="s">
        <v>8</v>
      </c>
      <c r="G174" s="52">
        <f>'Loads from clipping'!B19</f>
        <v>50.693310090373998</v>
      </c>
      <c r="H174" s="52">
        <f>'Loads from clipping'!C19-N153</f>
        <v>116.19349763829956</v>
      </c>
      <c r="I174" s="52">
        <f>'Loads from clipping'!D19-O153</f>
        <v>13.361679315365162</v>
      </c>
      <c r="J174" s="52">
        <f>'Loads from clipping'!E19-P153</f>
        <v>119.86337934934241</v>
      </c>
      <c r="K174" s="52">
        <f>'Loads from clipping'!F19-Q153</f>
        <v>13.402553615945324</v>
      </c>
      <c r="L174" s="55">
        <v>0.1</v>
      </c>
      <c r="M174" s="55">
        <v>0.1</v>
      </c>
      <c r="N174" s="52">
        <f t="shared" si="32"/>
        <v>11.619349763829957</v>
      </c>
      <c r="O174" s="52">
        <f t="shared" si="33"/>
        <v>1.3361679315365163</v>
      </c>
      <c r="P174" s="52">
        <f t="shared" si="34"/>
        <v>11.986337934934241</v>
      </c>
      <c r="Q174" s="52">
        <f t="shared" si="35"/>
        <v>1.3402553615945325</v>
      </c>
      <c r="R174" s="48" t="s">
        <v>6</v>
      </c>
      <c r="S174" s="48" t="s">
        <v>2</v>
      </c>
      <c r="T174" s="48" t="s">
        <v>15</v>
      </c>
      <c r="U174" s="48">
        <v>2500000</v>
      </c>
    </row>
    <row r="175" spans="1:39" s="24" customFormat="1" ht="26.4" x14ac:dyDescent="0.25">
      <c r="A175" s="47" t="s">
        <v>59</v>
      </c>
      <c r="B175" s="50" t="s">
        <v>291</v>
      </c>
      <c r="C175" s="47" t="s">
        <v>292</v>
      </c>
      <c r="D175" s="47" t="s">
        <v>277</v>
      </c>
      <c r="E175" s="47" t="s">
        <v>63</v>
      </c>
      <c r="F175" s="49" t="s">
        <v>8</v>
      </c>
      <c r="G175" s="52">
        <f>'LC-25'!A22</f>
        <v>716.44588592559512</v>
      </c>
      <c r="H175" s="52">
        <f>'LC-25'!I22</f>
        <v>1347.1143694269499</v>
      </c>
      <c r="I175" s="52">
        <f>'LC-25'!J22</f>
        <v>105.37485352064461</v>
      </c>
      <c r="J175" s="52">
        <f>'LC-25'!M22</f>
        <v>1455.4152192002498</v>
      </c>
      <c r="K175" s="52">
        <f>'LC-25'!N22</f>
        <v>110.33673600528451</v>
      </c>
      <c r="L175" s="55">
        <v>0.1</v>
      </c>
      <c r="M175" s="55">
        <v>0.1</v>
      </c>
      <c r="N175" s="52">
        <f t="shared" si="32"/>
        <v>134.711436942695</v>
      </c>
      <c r="O175" s="52">
        <f t="shared" si="33"/>
        <v>10.537485352064461</v>
      </c>
      <c r="P175" s="53">
        <f t="shared" si="34"/>
        <v>145.54152192002499</v>
      </c>
      <c r="Q175" s="53">
        <f t="shared" si="35"/>
        <v>11.033673600528452</v>
      </c>
      <c r="R175" s="47" t="s">
        <v>6</v>
      </c>
      <c r="S175" s="47">
        <v>2015</v>
      </c>
      <c r="T175" s="47">
        <v>2016</v>
      </c>
      <c r="U175" s="47">
        <v>250000</v>
      </c>
      <c r="V175" s="15"/>
      <c r="W175" s="15"/>
      <c r="X175" s="15"/>
      <c r="Y175" s="15"/>
      <c r="Z175" s="15"/>
      <c r="AA175" s="15"/>
      <c r="AB175" s="15"/>
      <c r="AC175" s="15"/>
      <c r="AD175" s="15"/>
      <c r="AE175" s="15"/>
      <c r="AF175" s="15"/>
      <c r="AG175" s="15"/>
      <c r="AH175" s="15"/>
      <c r="AI175" s="15"/>
      <c r="AJ175" s="15"/>
      <c r="AK175" s="15"/>
      <c r="AL175" s="15"/>
      <c r="AM175" s="15"/>
    </row>
    <row r="176" spans="1:39" s="15" customFormat="1" ht="26.4" x14ac:dyDescent="0.25">
      <c r="A176" s="48" t="s">
        <v>59</v>
      </c>
      <c r="B176" s="50" t="s">
        <v>293</v>
      </c>
      <c r="C176" s="48" t="s">
        <v>294</v>
      </c>
      <c r="D176" s="48" t="s">
        <v>295</v>
      </c>
      <c r="E176" s="48" t="s">
        <v>63</v>
      </c>
      <c r="F176" s="50" t="s">
        <v>8</v>
      </c>
      <c r="G176" s="52">
        <f>'Loads from clipping'!B35</f>
        <v>9.4330233960300003</v>
      </c>
      <c r="H176" s="52">
        <f>'Loads from clipping'!C35</f>
        <v>42.756021404530003</v>
      </c>
      <c r="I176" s="52">
        <f>'Loads from clipping'!D35</f>
        <v>34.176515305102996</v>
      </c>
      <c r="J176" s="52">
        <f>'Loads from clipping'!E35</f>
        <v>43.46348473119</v>
      </c>
      <c r="K176" s="52">
        <f>'Loads from clipping'!F35</f>
        <v>34.217675768193999</v>
      </c>
      <c r="L176" s="55">
        <v>0.1</v>
      </c>
      <c r="M176" s="55">
        <v>0.1</v>
      </c>
      <c r="N176" s="52">
        <f t="shared" si="32"/>
        <v>4.2756021404530005</v>
      </c>
      <c r="O176" s="52">
        <f t="shared" si="33"/>
        <v>3.4176515305102999</v>
      </c>
      <c r="P176" s="52">
        <f t="shared" si="34"/>
        <v>4.3463484731189999</v>
      </c>
      <c r="Q176" s="52">
        <f t="shared" si="35"/>
        <v>3.4217675768194002</v>
      </c>
      <c r="R176" s="48" t="s">
        <v>58</v>
      </c>
      <c r="S176" s="48" t="s">
        <v>2</v>
      </c>
      <c r="T176" s="48">
        <v>2021</v>
      </c>
      <c r="U176" s="48" t="s">
        <v>20</v>
      </c>
    </row>
    <row r="177" spans="1:39" s="15" customFormat="1" ht="26.4" x14ac:dyDescent="0.25">
      <c r="A177" s="48" t="s">
        <v>59</v>
      </c>
      <c r="B177" s="50" t="s">
        <v>296</v>
      </c>
      <c r="C177" s="48" t="s">
        <v>297</v>
      </c>
      <c r="D177" s="48" t="s">
        <v>298</v>
      </c>
      <c r="E177" s="48" t="s">
        <v>63</v>
      </c>
      <c r="F177" s="48" t="s">
        <v>8</v>
      </c>
      <c r="G177" s="52">
        <f>'Loads from clipping'!B36</f>
        <v>2675.77403844321</v>
      </c>
      <c r="H177" s="52">
        <f>'Loads from clipping'!C36</f>
        <v>5955.3942144366665</v>
      </c>
      <c r="I177" s="52">
        <f>'Loads from clipping'!D36</f>
        <v>491.84243543009893</v>
      </c>
      <c r="J177" s="52">
        <f>'Loads from clipping'!E36</f>
        <v>6465.0246164625078</v>
      </c>
      <c r="K177" s="52">
        <f>'Loads from clipping'!F36</f>
        <v>508.254501675467</v>
      </c>
      <c r="L177" s="55">
        <v>0.1</v>
      </c>
      <c r="M177" s="55">
        <v>0.1</v>
      </c>
      <c r="N177" s="52">
        <f t="shared" si="32"/>
        <v>595.5394214436667</v>
      </c>
      <c r="O177" s="52">
        <f t="shared" si="33"/>
        <v>49.184243543009899</v>
      </c>
      <c r="P177" s="52">
        <f t="shared" si="34"/>
        <v>646.50246164625082</v>
      </c>
      <c r="Q177" s="52">
        <f t="shared" si="35"/>
        <v>50.825450167546705</v>
      </c>
      <c r="R177" s="48" t="s">
        <v>6</v>
      </c>
      <c r="S177" s="48">
        <v>2017</v>
      </c>
      <c r="T177" s="48">
        <v>2018</v>
      </c>
      <c r="U177" s="48">
        <v>600000</v>
      </c>
    </row>
    <row r="178" spans="1:39" s="24" customFormat="1" ht="39.6" x14ac:dyDescent="0.25">
      <c r="A178" s="48" t="s">
        <v>59</v>
      </c>
      <c r="B178" s="50" t="s">
        <v>299</v>
      </c>
      <c r="C178" s="48" t="s">
        <v>300</v>
      </c>
      <c r="D178" s="48" t="s">
        <v>301</v>
      </c>
      <c r="E178" s="48" t="s">
        <v>302</v>
      </c>
      <c r="F178" s="49" t="s">
        <v>8</v>
      </c>
      <c r="G178" s="52" t="s">
        <v>7</v>
      </c>
      <c r="H178" s="52" t="s">
        <v>7</v>
      </c>
      <c r="I178" s="52" t="s">
        <v>7</v>
      </c>
      <c r="J178" s="52" t="s">
        <v>7</v>
      </c>
      <c r="K178" s="52" t="s">
        <v>7</v>
      </c>
      <c r="L178" s="55" t="s">
        <v>7</v>
      </c>
      <c r="M178" s="55" t="s">
        <v>7</v>
      </c>
      <c r="N178" s="52" t="s">
        <v>7</v>
      </c>
      <c r="O178" s="52" t="s">
        <v>7</v>
      </c>
      <c r="P178" s="52" t="s">
        <v>7</v>
      </c>
      <c r="Q178" s="52" t="s">
        <v>7</v>
      </c>
      <c r="R178" s="48" t="s">
        <v>6</v>
      </c>
      <c r="S178" s="48" t="s">
        <v>2</v>
      </c>
      <c r="T178" s="48">
        <v>2017</v>
      </c>
      <c r="U178" s="48">
        <v>195831</v>
      </c>
      <c r="V178" s="15"/>
      <c r="W178" s="15"/>
      <c r="X178" s="15"/>
      <c r="Y178" s="15"/>
      <c r="Z178" s="15"/>
      <c r="AA178" s="15"/>
      <c r="AB178" s="15"/>
      <c r="AC178" s="15"/>
      <c r="AD178" s="15"/>
      <c r="AE178" s="15"/>
      <c r="AF178" s="15"/>
      <c r="AG178" s="15"/>
      <c r="AH178" s="15"/>
      <c r="AI178" s="15"/>
      <c r="AJ178" s="15"/>
      <c r="AK178" s="15"/>
      <c r="AL178" s="15"/>
      <c r="AM178" s="15"/>
    </row>
    <row r="179" spans="1:39" s="24" customFormat="1" ht="66" x14ac:dyDescent="0.25">
      <c r="A179" s="48" t="s">
        <v>59</v>
      </c>
      <c r="B179" s="50" t="s">
        <v>303</v>
      </c>
      <c r="C179" s="48" t="s">
        <v>304</v>
      </c>
      <c r="D179" s="48" t="s">
        <v>305</v>
      </c>
      <c r="E179" s="48" t="s">
        <v>302</v>
      </c>
      <c r="F179" s="49" t="s">
        <v>8</v>
      </c>
      <c r="G179" s="52" t="s">
        <v>7</v>
      </c>
      <c r="H179" s="52" t="s">
        <v>7</v>
      </c>
      <c r="I179" s="52" t="s">
        <v>7</v>
      </c>
      <c r="J179" s="52" t="s">
        <v>7</v>
      </c>
      <c r="K179" s="52" t="s">
        <v>7</v>
      </c>
      <c r="L179" s="55" t="s">
        <v>7</v>
      </c>
      <c r="M179" s="55" t="s">
        <v>7</v>
      </c>
      <c r="N179" s="52" t="s">
        <v>7</v>
      </c>
      <c r="O179" s="52" t="s">
        <v>7</v>
      </c>
      <c r="P179" s="52" t="s">
        <v>7</v>
      </c>
      <c r="Q179" s="52" t="s">
        <v>7</v>
      </c>
      <c r="R179" s="48" t="s">
        <v>58</v>
      </c>
      <c r="S179" s="48" t="s">
        <v>2</v>
      </c>
      <c r="T179" s="48">
        <v>2018</v>
      </c>
      <c r="U179" s="48">
        <v>181352</v>
      </c>
      <c r="V179" s="15"/>
      <c r="W179" s="15"/>
      <c r="X179" s="15"/>
      <c r="Y179" s="15"/>
      <c r="Z179" s="15"/>
      <c r="AA179" s="15"/>
      <c r="AB179" s="15"/>
      <c r="AC179" s="15"/>
      <c r="AD179" s="15"/>
      <c r="AE179" s="15"/>
      <c r="AF179" s="15"/>
      <c r="AG179" s="15"/>
      <c r="AH179" s="15"/>
      <c r="AI179" s="15"/>
      <c r="AJ179" s="15"/>
      <c r="AK179" s="15"/>
      <c r="AL179" s="15"/>
      <c r="AM179" s="15"/>
    </row>
    <row r="180" spans="1:39" s="15" customFormat="1" ht="26.4" x14ac:dyDescent="0.25">
      <c r="A180" s="48" t="s">
        <v>59</v>
      </c>
      <c r="B180" s="50" t="s">
        <v>306</v>
      </c>
      <c r="C180" s="48" t="s">
        <v>307</v>
      </c>
      <c r="D180" s="48" t="s">
        <v>308</v>
      </c>
      <c r="E180" s="48" t="s">
        <v>57</v>
      </c>
      <c r="F180" s="49" t="s">
        <v>8</v>
      </c>
      <c r="G180" s="52" t="s">
        <v>7</v>
      </c>
      <c r="H180" s="52" t="s">
        <v>7</v>
      </c>
      <c r="I180" s="52" t="s">
        <v>7</v>
      </c>
      <c r="J180" s="52" t="s">
        <v>7</v>
      </c>
      <c r="K180" s="52" t="s">
        <v>7</v>
      </c>
      <c r="L180" s="52" t="s">
        <v>7</v>
      </c>
      <c r="M180" s="52" t="s">
        <v>7</v>
      </c>
      <c r="N180" s="52">
        <f>0.961010386941646*P180</f>
        <v>295.03018879108532</v>
      </c>
      <c r="O180" s="52" t="s">
        <v>20</v>
      </c>
      <c r="P180" s="52">
        <v>307</v>
      </c>
      <c r="Q180" s="52" t="s">
        <v>20</v>
      </c>
      <c r="R180" s="48" t="s">
        <v>6</v>
      </c>
      <c r="S180" s="48" t="s">
        <v>2</v>
      </c>
      <c r="T180" s="48">
        <v>2012</v>
      </c>
      <c r="U180" s="48">
        <v>61565</v>
      </c>
    </row>
    <row r="181" spans="1:39" s="15" customFormat="1" ht="79.2" x14ac:dyDescent="0.25">
      <c r="A181" s="48" t="s">
        <v>59</v>
      </c>
      <c r="B181" s="50" t="s">
        <v>309</v>
      </c>
      <c r="C181" s="48" t="s">
        <v>310</v>
      </c>
      <c r="D181" s="48" t="s">
        <v>311</v>
      </c>
      <c r="E181" s="48" t="s">
        <v>63</v>
      </c>
      <c r="F181" s="49" t="s">
        <v>8</v>
      </c>
      <c r="G181" s="52">
        <f>'Loads from clipping'!B20</f>
        <v>1839.6856375286952</v>
      </c>
      <c r="H181" s="52">
        <f>'Loads from clipping'!C20-N154</f>
        <v>4117.0797481379759</v>
      </c>
      <c r="I181" s="52">
        <f>'Loads from clipping'!D20-O154</f>
        <v>378.11790535808177</v>
      </c>
      <c r="J181" s="52">
        <f>'Loads from clipping'!E20-P154</f>
        <v>4402.8689931852487</v>
      </c>
      <c r="K181" s="52">
        <f>'Loads from clipping'!F20-Q154</f>
        <v>393.95664104099808</v>
      </c>
      <c r="L181" s="55">
        <v>0.17599999999999999</v>
      </c>
      <c r="M181" s="55">
        <v>0.51400000000000001</v>
      </c>
      <c r="N181" s="52">
        <f t="shared" ref="N181:O183" si="36">H181*L181</f>
        <v>724.60603567228372</v>
      </c>
      <c r="O181" s="52">
        <f t="shared" si="36"/>
        <v>194.35260335405403</v>
      </c>
      <c r="P181" s="52">
        <f t="shared" ref="P181:Q183" si="37">L181*J181</f>
        <v>774.90494280060375</v>
      </c>
      <c r="Q181" s="52">
        <f t="shared" si="37"/>
        <v>202.49371349507302</v>
      </c>
      <c r="R181" s="48" t="s">
        <v>6</v>
      </c>
      <c r="S181" s="48" t="s">
        <v>2</v>
      </c>
      <c r="T181" s="48">
        <v>2017</v>
      </c>
      <c r="U181" s="48">
        <v>1799538.93</v>
      </c>
    </row>
    <row r="182" spans="1:39" s="15" customFormat="1" ht="39.6" x14ac:dyDescent="0.25">
      <c r="A182" s="48" t="s">
        <v>59</v>
      </c>
      <c r="B182" s="50" t="s">
        <v>312</v>
      </c>
      <c r="C182" s="48" t="s">
        <v>313</v>
      </c>
      <c r="D182" s="48" t="s">
        <v>314</v>
      </c>
      <c r="E182" s="48" t="s">
        <v>63</v>
      </c>
      <c r="F182" s="49" t="s">
        <v>8</v>
      </c>
      <c r="G182" s="52">
        <f>'Loads from clipping'!B21</f>
        <v>5620.3754964833388</v>
      </c>
      <c r="H182" s="52">
        <f>'Loads from clipping'!C21-N155</f>
        <v>12163.985676407892</v>
      </c>
      <c r="I182" s="52">
        <f>'Loads from clipping'!D21-O155</f>
        <v>1187.2308819208397</v>
      </c>
      <c r="J182" s="52">
        <f>'Loads from clipping'!E21-P155</f>
        <v>13014.377025249498</v>
      </c>
      <c r="K182" s="52">
        <f>'Loads from clipping'!F21-Q155</f>
        <v>1259.6454351230061</v>
      </c>
      <c r="L182" s="55">
        <v>0.1</v>
      </c>
      <c r="M182" s="55">
        <v>0.1</v>
      </c>
      <c r="N182" s="52">
        <f t="shared" si="36"/>
        <v>1216.3985676407892</v>
      </c>
      <c r="O182" s="52">
        <f t="shared" si="36"/>
        <v>118.72308819208398</v>
      </c>
      <c r="P182" s="52">
        <f t="shared" si="37"/>
        <v>1301.4377025249498</v>
      </c>
      <c r="Q182" s="52">
        <f t="shared" si="37"/>
        <v>125.96454351230062</v>
      </c>
      <c r="R182" s="48" t="s">
        <v>6</v>
      </c>
      <c r="S182" s="48" t="s">
        <v>2</v>
      </c>
      <c r="T182" s="48">
        <v>2017</v>
      </c>
      <c r="U182" s="48">
        <v>200000</v>
      </c>
    </row>
    <row r="183" spans="1:39" s="15" customFormat="1" ht="26.4" x14ac:dyDescent="0.25">
      <c r="A183" s="48" t="s">
        <v>59</v>
      </c>
      <c r="B183" s="50" t="s">
        <v>315</v>
      </c>
      <c r="C183" s="48" t="s">
        <v>264</v>
      </c>
      <c r="D183" s="48" t="s">
        <v>316</v>
      </c>
      <c r="E183" s="48" t="s">
        <v>63</v>
      </c>
      <c r="F183" s="48" t="s">
        <v>8</v>
      </c>
      <c r="G183" s="52">
        <f>'Loads from clipping'!B28</f>
        <v>1726.9507848586873</v>
      </c>
      <c r="H183" s="52">
        <f>'Loads from clipping'!C28-N162</f>
        <v>4210.9349076693034</v>
      </c>
      <c r="I183" s="52">
        <f>'Loads from clipping'!D28-O162</f>
        <v>437.85945723380519</v>
      </c>
      <c r="J183" s="52">
        <f>'Loads from clipping'!E28-P162</f>
        <v>4757.9939921865807</v>
      </c>
      <c r="K183" s="52">
        <f>'Loads from clipping'!F28-Q162</f>
        <v>487.90423430323193</v>
      </c>
      <c r="L183" s="55">
        <v>0.1</v>
      </c>
      <c r="M183" s="55">
        <v>0.1</v>
      </c>
      <c r="N183" s="52">
        <f t="shared" si="36"/>
        <v>421.09349076693036</v>
      </c>
      <c r="O183" s="52">
        <f t="shared" si="36"/>
        <v>43.785945723380522</v>
      </c>
      <c r="P183" s="52">
        <f t="shared" si="37"/>
        <v>475.7993992186581</v>
      </c>
      <c r="Q183" s="52">
        <f t="shared" si="37"/>
        <v>48.790423430323195</v>
      </c>
      <c r="R183" s="48" t="s">
        <v>6</v>
      </c>
      <c r="S183" s="48" t="s">
        <v>2</v>
      </c>
      <c r="T183" s="48">
        <v>2017</v>
      </c>
      <c r="U183" s="48">
        <v>107337</v>
      </c>
    </row>
    <row r="184" spans="1:39" s="15" customFormat="1" ht="52.8" x14ac:dyDescent="0.25">
      <c r="A184" s="47" t="s">
        <v>59</v>
      </c>
      <c r="B184" s="50" t="s">
        <v>317</v>
      </c>
      <c r="C184" s="47" t="s">
        <v>318</v>
      </c>
      <c r="D184" s="47" t="s">
        <v>319</v>
      </c>
      <c r="E184" s="47" t="s">
        <v>85</v>
      </c>
      <c r="F184" s="48" t="s">
        <v>8</v>
      </c>
      <c r="G184" s="52">
        <v>150</v>
      </c>
      <c r="H184" s="16" t="s">
        <v>20</v>
      </c>
      <c r="I184" s="54" t="s">
        <v>20</v>
      </c>
      <c r="J184" s="54" t="s">
        <v>20</v>
      </c>
      <c r="K184" s="54" t="s">
        <v>20</v>
      </c>
      <c r="L184" s="54" t="s">
        <v>20</v>
      </c>
      <c r="M184" s="54" t="s">
        <v>20</v>
      </c>
      <c r="N184" s="52" t="s">
        <v>20</v>
      </c>
      <c r="O184" s="52" t="s">
        <v>20</v>
      </c>
      <c r="P184" s="52" t="s">
        <v>20</v>
      </c>
      <c r="Q184" s="52" t="s">
        <v>20</v>
      </c>
      <c r="R184" s="47" t="s">
        <v>58</v>
      </c>
      <c r="S184" s="47" t="s">
        <v>2</v>
      </c>
      <c r="T184" s="47" t="s">
        <v>20</v>
      </c>
      <c r="U184" s="47" t="s">
        <v>20</v>
      </c>
    </row>
    <row r="185" spans="1:39" s="24" customFormat="1" ht="52.8" x14ac:dyDescent="0.25">
      <c r="A185" s="48" t="s">
        <v>59</v>
      </c>
      <c r="B185" s="50" t="s">
        <v>320</v>
      </c>
      <c r="C185" s="48" t="s">
        <v>321</v>
      </c>
      <c r="D185" s="48" t="s">
        <v>322</v>
      </c>
      <c r="E185" s="48" t="s">
        <v>302</v>
      </c>
      <c r="F185" s="49" t="s">
        <v>8</v>
      </c>
      <c r="G185" s="52" t="s">
        <v>7</v>
      </c>
      <c r="H185" s="52" t="s">
        <v>7</v>
      </c>
      <c r="I185" s="52" t="s">
        <v>7</v>
      </c>
      <c r="J185" s="52" t="s">
        <v>7</v>
      </c>
      <c r="K185" s="52" t="s">
        <v>7</v>
      </c>
      <c r="L185" s="55" t="s">
        <v>7</v>
      </c>
      <c r="M185" s="55" t="s">
        <v>7</v>
      </c>
      <c r="N185" s="52" t="s">
        <v>7</v>
      </c>
      <c r="O185" s="52" t="s">
        <v>7</v>
      </c>
      <c r="P185" s="52" t="s">
        <v>7</v>
      </c>
      <c r="Q185" s="52" t="s">
        <v>7</v>
      </c>
      <c r="R185" s="48" t="s">
        <v>58</v>
      </c>
      <c r="S185" s="48" t="s">
        <v>2</v>
      </c>
      <c r="T185" s="48" t="s">
        <v>20</v>
      </c>
      <c r="U185" s="48">
        <v>10000000</v>
      </c>
      <c r="V185" s="15"/>
      <c r="W185" s="15"/>
      <c r="X185" s="15"/>
      <c r="Y185" s="15"/>
      <c r="Z185" s="15"/>
      <c r="AA185" s="15"/>
      <c r="AB185" s="15"/>
      <c r="AC185" s="15"/>
      <c r="AD185" s="15"/>
      <c r="AE185" s="15"/>
      <c r="AF185" s="15"/>
      <c r="AG185" s="15"/>
      <c r="AH185" s="15"/>
      <c r="AI185" s="15"/>
      <c r="AJ185" s="15"/>
      <c r="AK185" s="15"/>
      <c r="AL185" s="15"/>
      <c r="AM185" s="15"/>
    </row>
    <row r="186" spans="1:39" s="15" customFormat="1" ht="26.4" x14ac:dyDescent="0.25">
      <c r="A186" s="48" t="s">
        <v>59</v>
      </c>
      <c r="B186" s="50" t="s">
        <v>323</v>
      </c>
      <c r="C186" s="48" t="s">
        <v>324</v>
      </c>
      <c r="D186" s="48" t="s">
        <v>325</v>
      </c>
      <c r="E186" s="48" t="s">
        <v>63</v>
      </c>
      <c r="F186" s="48" t="s">
        <v>121</v>
      </c>
      <c r="G186" s="52">
        <f>'Loads from clipping'!B37</f>
        <v>53.412673306537528</v>
      </c>
      <c r="H186" s="52">
        <f>'Loads from clipping'!C37</f>
        <v>141.22013662562679</v>
      </c>
      <c r="I186" s="52">
        <f>'Loads from clipping'!D37</f>
        <v>15.67121167887634</v>
      </c>
      <c r="J186" s="52">
        <f>'Loads from clipping'!E37</f>
        <v>141.644803434664</v>
      </c>
      <c r="K186" s="52">
        <f>'Loads from clipping'!F37</f>
        <v>15.713158549685497</v>
      </c>
      <c r="L186" s="55">
        <v>0.1</v>
      </c>
      <c r="M186" s="55">
        <v>0.1</v>
      </c>
      <c r="N186" s="52">
        <f>H186*L186</f>
        <v>14.122013662562679</v>
      </c>
      <c r="O186" s="52">
        <f>I186*M186</f>
        <v>1.567121167887634</v>
      </c>
      <c r="P186" s="52">
        <f>L186*J186</f>
        <v>14.164480343466401</v>
      </c>
      <c r="Q186" s="52">
        <f>M186*K186</f>
        <v>1.5713158549685498</v>
      </c>
      <c r="R186" s="48" t="s">
        <v>6</v>
      </c>
      <c r="S186" s="48" t="s">
        <v>2</v>
      </c>
      <c r="T186" s="48">
        <v>2018</v>
      </c>
      <c r="U186" s="48">
        <v>2000000</v>
      </c>
    </row>
    <row r="187" spans="1:39" s="15" customFormat="1" ht="26.4" x14ac:dyDescent="0.25">
      <c r="A187" s="48" t="s">
        <v>59</v>
      </c>
      <c r="B187" s="50" t="s">
        <v>326</v>
      </c>
      <c r="C187" s="48" t="s">
        <v>327</v>
      </c>
      <c r="D187" s="48" t="s">
        <v>328</v>
      </c>
      <c r="E187" s="47" t="s">
        <v>63</v>
      </c>
      <c r="F187" s="48" t="s">
        <v>121</v>
      </c>
      <c r="G187" s="52">
        <f>'LC-37'!A21</f>
        <v>4030.6556338808919</v>
      </c>
      <c r="H187" s="54">
        <f>'LC-37'!I21</f>
        <v>31881.293070510506</v>
      </c>
      <c r="I187" s="54">
        <f>'LC-37'!J21</f>
        <v>1779.1099756619715</v>
      </c>
      <c r="J187" s="54">
        <f>'LC-37'!M21</f>
        <v>33138.149971098355</v>
      </c>
      <c r="K187" s="54">
        <f>'LC-37'!N21</f>
        <v>1850.5097463711943</v>
      </c>
      <c r="L187" s="55">
        <v>2.5999999999999999E-2</v>
      </c>
      <c r="M187" s="55">
        <v>2.5999999999999999E-2</v>
      </c>
      <c r="N187" s="52">
        <f>H187*L187</f>
        <v>828.91361983327317</v>
      </c>
      <c r="O187" s="52">
        <f>I187*M187</f>
        <v>46.256859367211256</v>
      </c>
      <c r="P187" s="53">
        <f>L187*J187</f>
        <v>861.59189924855718</v>
      </c>
      <c r="Q187" s="53">
        <f>M187*K187</f>
        <v>48.113253405651051</v>
      </c>
      <c r="R187" s="47" t="s">
        <v>6</v>
      </c>
      <c r="S187" s="48" t="s">
        <v>2</v>
      </c>
      <c r="T187" s="48">
        <v>2014</v>
      </c>
      <c r="U187" s="48">
        <v>400000</v>
      </c>
    </row>
    <row r="188" spans="1:39" s="24" customFormat="1" ht="39.6" x14ac:dyDescent="0.25">
      <c r="A188" s="48" t="s">
        <v>59</v>
      </c>
      <c r="B188" s="50" t="s">
        <v>329</v>
      </c>
      <c r="C188" s="48" t="s">
        <v>330</v>
      </c>
      <c r="D188" s="48" t="s">
        <v>301</v>
      </c>
      <c r="E188" s="48" t="s">
        <v>302</v>
      </c>
      <c r="F188" s="49" t="s">
        <v>8</v>
      </c>
      <c r="G188" s="52" t="s">
        <v>7</v>
      </c>
      <c r="H188" s="52" t="s">
        <v>7</v>
      </c>
      <c r="I188" s="52" t="s">
        <v>7</v>
      </c>
      <c r="J188" s="52" t="s">
        <v>7</v>
      </c>
      <c r="K188" s="52" t="s">
        <v>7</v>
      </c>
      <c r="L188" s="55" t="s">
        <v>7</v>
      </c>
      <c r="M188" s="55" t="s">
        <v>7</v>
      </c>
      <c r="N188" s="52" t="s">
        <v>7</v>
      </c>
      <c r="O188" s="52" t="s">
        <v>7</v>
      </c>
      <c r="P188" s="52" t="s">
        <v>7</v>
      </c>
      <c r="Q188" s="52" t="s">
        <v>7</v>
      </c>
      <c r="R188" s="48" t="s">
        <v>6</v>
      </c>
      <c r="S188" s="48" t="s">
        <v>2</v>
      </c>
      <c r="T188" s="48">
        <v>2018</v>
      </c>
      <c r="U188" s="48">
        <v>70000</v>
      </c>
      <c r="V188" s="15"/>
      <c r="W188" s="15"/>
      <c r="X188" s="15"/>
      <c r="Y188" s="15"/>
      <c r="Z188" s="15"/>
      <c r="AA188" s="15"/>
      <c r="AB188" s="15"/>
      <c r="AC188" s="15"/>
      <c r="AD188" s="15"/>
      <c r="AE188" s="15"/>
      <c r="AF188" s="15"/>
      <c r="AG188" s="15"/>
      <c r="AH188" s="15"/>
      <c r="AI188" s="15"/>
      <c r="AJ188" s="15"/>
      <c r="AK188" s="15"/>
      <c r="AL188" s="15"/>
      <c r="AM188" s="15"/>
    </row>
    <row r="189" spans="1:39" s="24" customFormat="1" ht="39.6" x14ac:dyDescent="0.25">
      <c r="A189" s="48" t="s">
        <v>59</v>
      </c>
      <c r="B189" s="50" t="s">
        <v>331</v>
      </c>
      <c r="C189" s="48" t="s">
        <v>332</v>
      </c>
      <c r="D189" s="48" t="s">
        <v>333</v>
      </c>
      <c r="E189" s="48" t="s">
        <v>302</v>
      </c>
      <c r="F189" s="49" t="s">
        <v>8</v>
      </c>
      <c r="G189" s="52" t="s">
        <v>7</v>
      </c>
      <c r="H189" s="52" t="s">
        <v>7</v>
      </c>
      <c r="I189" s="52" t="s">
        <v>7</v>
      </c>
      <c r="J189" s="52" t="s">
        <v>7</v>
      </c>
      <c r="K189" s="52" t="s">
        <v>7</v>
      </c>
      <c r="L189" s="55" t="s">
        <v>7</v>
      </c>
      <c r="M189" s="55" t="s">
        <v>7</v>
      </c>
      <c r="N189" s="52" t="s">
        <v>7</v>
      </c>
      <c r="O189" s="52" t="s">
        <v>7</v>
      </c>
      <c r="P189" s="52" t="s">
        <v>7</v>
      </c>
      <c r="Q189" s="52" t="s">
        <v>7</v>
      </c>
      <c r="R189" s="48" t="s">
        <v>6</v>
      </c>
      <c r="S189" s="48" t="s">
        <v>2</v>
      </c>
      <c r="T189" s="48">
        <v>2019</v>
      </c>
      <c r="U189" s="48">
        <v>200000</v>
      </c>
      <c r="V189" s="15"/>
      <c r="W189" s="15"/>
      <c r="X189" s="15"/>
      <c r="Y189" s="15"/>
      <c r="Z189" s="15"/>
      <c r="AA189" s="15"/>
      <c r="AB189" s="15"/>
      <c r="AC189" s="15"/>
      <c r="AD189" s="15"/>
      <c r="AE189" s="15"/>
      <c r="AF189" s="15"/>
      <c r="AG189" s="15"/>
      <c r="AH189" s="15"/>
      <c r="AI189" s="15"/>
      <c r="AJ189" s="15"/>
      <c r="AK189" s="15"/>
      <c r="AL189" s="15"/>
      <c r="AM189" s="15"/>
    </row>
    <row r="190" spans="1:39" s="15" customFormat="1" ht="52.8" x14ac:dyDescent="0.25">
      <c r="A190" s="48" t="s">
        <v>59</v>
      </c>
      <c r="B190" s="50" t="s">
        <v>334</v>
      </c>
      <c r="C190" s="48" t="s">
        <v>335</v>
      </c>
      <c r="D190" s="48" t="s">
        <v>336</v>
      </c>
      <c r="E190" s="48" t="s">
        <v>63</v>
      </c>
      <c r="F190" s="49" t="s">
        <v>8</v>
      </c>
      <c r="G190" s="52">
        <f>'Loads from clipping'!B38</f>
        <v>278.73396202482729</v>
      </c>
      <c r="H190" s="52">
        <f>'Loads from clipping'!C38</f>
        <v>1326.8958198740011</v>
      </c>
      <c r="I190" s="52">
        <f>'Loads from clipping'!D38</f>
        <v>212.10131314740619</v>
      </c>
      <c r="J190" s="52">
        <f>'Loads from clipping'!E38</f>
        <v>1469.3125923449188</v>
      </c>
      <c r="K190" s="52">
        <f>'Loads from clipping'!F38</f>
        <v>226.31729102059398</v>
      </c>
      <c r="L190" s="52" t="s">
        <v>20</v>
      </c>
      <c r="M190" s="52" t="s">
        <v>20</v>
      </c>
      <c r="N190" s="52" t="s">
        <v>20</v>
      </c>
      <c r="O190" s="52" t="s">
        <v>20</v>
      </c>
      <c r="P190" s="52" t="s">
        <v>20</v>
      </c>
      <c r="Q190" s="52" t="s">
        <v>20</v>
      </c>
      <c r="R190" s="48" t="s">
        <v>58</v>
      </c>
      <c r="S190" s="48" t="s">
        <v>2</v>
      </c>
      <c r="T190" s="48">
        <v>2021</v>
      </c>
      <c r="U190" s="48">
        <v>2000000</v>
      </c>
    </row>
    <row r="191" spans="1:39" s="17" customFormat="1" ht="39.6" x14ac:dyDescent="0.25">
      <c r="A191" s="50" t="s">
        <v>59</v>
      </c>
      <c r="B191" s="50" t="s">
        <v>337</v>
      </c>
      <c r="C191" s="50" t="s">
        <v>338</v>
      </c>
      <c r="D191" s="50" t="s">
        <v>339</v>
      </c>
      <c r="E191" s="50" t="s">
        <v>196</v>
      </c>
      <c r="F191" s="50" t="s">
        <v>8</v>
      </c>
      <c r="G191" s="61">
        <f>'Loads from clipping'!B39</f>
        <v>1136.9925502998192</v>
      </c>
      <c r="H191" s="61">
        <f>'Loads from clipping'!C39</f>
        <v>9854.9522092318402</v>
      </c>
      <c r="I191" s="61">
        <f>'Loads from clipping'!D39</f>
        <v>1895.9088362849961</v>
      </c>
      <c r="J191" s="61">
        <f>'Loads from clipping'!E39</f>
        <v>10221.787410684668</v>
      </c>
      <c r="K191" s="61">
        <f>'Loads from clipping'!F39</f>
        <v>1790.779022066326</v>
      </c>
      <c r="L191" s="58">
        <v>0.1</v>
      </c>
      <c r="M191" s="58">
        <v>0.1</v>
      </c>
      <c r="N191" s="56">
        <f>H191*L191</f>
        <v>985.49522092318409</v>
      </c>
      <c r="O191" s="56">
        <f>I191*M191</f>
        <v>189.59088362849963</v>
      </c>
      <c r="P191" s="56">
        <f>L191*J191</f>
        <v>1022.1787410684669</v>
      </c>
      <c r="Q191" s="56">
        <f>M191*K191</f>
        <v>179.07790220663261</v>
      </c>
      <c r="R191" s="50" t="s">
        <v>58</v>
      </c>
      <c r="S191" s="50" t="s">
        <v>2</v>
      </c>
      <c r="T191" s="50">
        <v>2021</v>
      </c>
      <c r="U191" s="50">
        <v>500000</v>
      </c>
    </row>
    <row r="192" spans="1:39" s="24" customFormat="1" ht="52.8" x14ac:dyDescent="0.25">
      <c r="A192" s="50" t="s">
        <v>59</v>
      </c>
      <c r="B192" s="50" t="s">
        <v>340</v>
      </c>
      <c r="C192" s="50" t="s">
        <v>341</v>
      </c>
      <c r="D192" s="50" t="s">
        <v>342</v>
      </c>
      <c r="E192" s="50" t="s">
        <v>302</v>
      </c>
      <c r="F192" s="48" t="s">
        <v>8</v>
      </c>
      <c r="G192" s="61" t="s">
        <v>7</v>
      </c>
      <c r="H192" s="61" t="s">
        <v>7</v>
      </c>
      <c r="I192" s="61" t="s">
        <v>7</v>
      </c>
      <c r="J192" s="61" t="s">
        <v>7</v>
      </c>
      <c r="K192" s="61" t="s">
        <v>7</v>
      </c>
      <c r="L192" s="58" t="s">
        <v>7</v>
      </c>
      <c r="M192" s="58" t="s">
        <v>7</v>
      </c>
      <c r="N192" s="56" t="s">
        <v>7</v>
      </c>
      <c r="O192" s="56" t="s">
        <v>7</v>
      </c>
      <c r="P192" s="56" t="s">
        <v>7</v>
      </c>
      <c r="Q192" s="56" t="s">
        <v>7</v>
      </c>
      <c r="R192" s="50" t="s">
        <v>58</v>
      </c>
      <c r="S192" s="50" t="s">
        <v>2</v>
      </c>
      <c r="T192" s="50">
        <v>2020</v>
      </c>
      <c r="U192" s="50">
        <v>228285</v>
      </c>
      <c r="V192" s="15"/>
      <c r="W192" s="15"/>
      <c r="X192" s="15"/>
      <c r="Y192" s="15"/>
      <c r="Z192" s="15"/>
      <c r="AA192" s="15"/>
      <c r="AB192" s="15"/>
      <c r="AC192" s="15"/>
      <c r="AD192" s="15"/>
      <c r="AE192" s="15"/>
      <c r="AF192" s="15"/>
      <c r="AG192" s="15"/>
      <c r="AH192" s="15"/>
      <c r="AI192" s="15"/>
      <c r="AJ192" s="15"/>
      <c r="AK192" s="15"/>
      <c r="AL192" s="15"/>
      <c r="AM192" s="15"/>
    </row>
    <row r="193" spans="1:39" s="17" customFormat="1" ht="26.4" x14ac:dyDescent="0.25">
      <c r="A193" s="49" t="s">
        <v>59</v>
      </c>
      <c r="B193" s="50" t="s">
        <v>343</v>
      </c>
      <c r="C193" s="49" t="s">
        <v>344</v>
      </c>
      <c r="D193" s="49" t="s">
        <v>244</v>
      </c>
      <c r="E193" s="49" t="s">
        <v>245</v>
      </c>
      <c r="F193" s="49" t="s">
        <v>547</v>
      </c>
      <c r="G193" s="56">
        <f>'LC43'!A295</f>
        <v>65083.667901308865</v>
      </c>
      <c r="H193" s="61" t="s">
        <v>7</v>
      </c>
      <c r="I193" s="61" t="s">
        <v>7</v>
      </c>
      <c r="J193" s="61" t="s">
        <v>7</v>
      </c>
      <c r="K193" s="61" t="s">
        <v>7</v>
      </c>
      <c r="L193" s="58" t="s">
        <v>7</v>
      </c>
      <c r="M193" s="58" t="s">
        <v>7</v>
      </c>
      <c r="N193" s="56">
        <f>'LC43'!G296</f>
        <v>15177.8380315002</v>
      </c>
      <c r="O193" s="56">
        <f>'LC43'!H296</f>
        <v>10640.046788302505</v>
      </c>
      <c r="P193" s="56">
        <f>'LC43'!K296</f>
        <v>16104.452093184693</v>
      </c>
      <c r="Q193" s="56">
        <f>'LC43'!L296</f>
        <v>11142.496743359439</v>
      </c>
      <c r="R193" s="49" t="s">
        <v>6</v>
      </c>
      <c r="S193" s="49" t="s">
        <v>2</v>
      </c>
      <c r="T193" s="49">
        <v>2019</v>
      </c>
      <c r="U193" s="49">
        <v>3870000</v>
      </c>
    </row>
    <row r="194" spans="1:39" s="24" customFormat="1" ht="26.4" x14ac:dyDescent="0.25">
      <c r="A194" s="47" t="s">
        <v>59</v>
      </c>
      <c r="B194" s="50" t="s">
        <v>345</v>
      </c>
      <c r="C194" s="47" t="s">
        <v>346</v>
      </c>
      <c r="D194" s="47" t="s">
        <v>347</v>
      </c>
      <c r="E194" s="47" t="s">
        <v>85</v>
      </c>
      <c r="F194" s="47" t="s">
        <v>8</v>
      </c>
      <c r="G194" s="52" t="s">
        <v>20</v>
      </c>
      <c r="H194" s="52" t="s">
        <v>20</v>
      </c>
      <c r="I194" s="52" t="s">
        <v>20</v>
      </c>
      <c r="J194" s="52" t="s">
        <v>20</v>
      </c>
      <c r="K194" s="52" t="s">
        <v>20</v>
      </c>
      <c r="L194" s="52" t="s">
        <v>20</v>
      </c>
      <c r="M194" s="52" t="s">
        <v>20</v>
      </c>
      <c r="N194" s="52" t="s">
        <v>20</v>
      </c>
      <c r="O194" s="52" t="s">
        <v>20</v>
      </c>
      <c r="P194" s="52" t="s">
        <v>20</v>
      </c>
      <c r="Q194" s="52" t="s">
        <v>20</v>
      </c>
      <c r="R194" s="47" t="s">
        <v>58</v>
      </c>
      <c r="S194" s="47" t="s">
        <v>2</v>
      </c>
      <c r="T194" s="47">
        <v>2021</v>
      </c>
      <c r="U194" s="47">
        <v>920000</v>
      </c>
      <c r="V194" s="15"/>
      <c r="W194" s="15"/>
      <c r="X194" s="15"/>
      <c r="Y194" s="15"/>
      <c r="Z194" s="15"/>
      <c r="AA194" s="15"/>
      <c r="AB194" s="15"/>
      <c r="AC194" s="15"/>
      <c r="AD194" s="15"/>
      <c r="AE194" s="15"/>
      <c r="AF194" s="15"/>
      <c r="AG194" s="15"/>
      <c r="AH194" s="15"/>
      <c r="AI194" s="15"/>
      <c r="AJ194" s="15"/>
      <c r="AK194" s="15"/>
      <c r="AL194" s="15"/>
      <c r="AM194" s="15"/>
    </row>
    <row r="195" spans="1:39" s="15" customFormat="1" ht="39.6" x14ac:dyDescent="0.25">
      <c r="A195" s="48" t="s">
        <v>59</v>
      </c>
      <c r="B195" s="50" t="s">
        <v>348</v>
      </c>
      <c r="C195" s="48" t="s">
        <v>349</v>
      </c>
      <c r="D195" s="48" t="s">
        <v>350</v>
      </c>
      <c r="E195" s="48" t="s">
        <v>100</v>
      </c>
      <c r="F195" s="48" t="s">
        <v>8</v>
      </c>
      <c r="G195" s="52">
        <f>'Loads from clipping'!B24</f>
        <v>273.19068199847163</v>
      </c>
      <c r="H195" s="52">
        <f>'Loads from clipping'!C24-N158-N172</f>
        <v>369.32778128805307</v>
      </c>
      <c r="I195" s="52">
        <f>'Loads from clipping'!D24-O158-O172</f>
        <v>19.172511177250026</v>
      </c>
      <c r="J195" s="52">
        <f>'Loads from clipping'!E24-P158-P172</f>
        <v>415.72399781007505</v>
      </c>
      <c r="K195" s="52">
        <f>'Loads from clipping'!F24-Q158-Q172</f>
        <v>19.490139429563495</v>
      </c>
      <c r="L195" s="52" t="s">
        <v>20</v>
      </c>
      <c r="M195" s="52" t="s">
        <v>20</v>
      </c>
      <c r="N195" s="52" t="s">
        <v>20</v>
      </c>
      <c r="O195" s="52" t="s">
        <v>20</v>
      </c>
      <c r="P195" s="52" t="s">
        <v>20</v>
      </c>
      <c r="Q195" s="52" t="s">
        <v>20</v>
      </c>
      <c r="R195" s="48" t="s">
        <v>58</v>
      </c>
      <c r="S195" s="48" t="s">
        <v>2</v>
      </c>
      <c r="T195" s="48">
        <v>2022</v>
      </c>
      <c r="U195" s="48">
        <v>2980000</v>
      </c>
    </row>
    <row r="196" spans="1:39" s="17" customFormat="1" ht="26.4" x14ac:dyDescent="0.25">
      <c r="A196" s="50" t="s">
        <v>59</v>
      </c>
      <c r="B196" s="50" t="s">
        <v>351</v>
      </c>
      <c r="C196" s="50" t="s">
        <v>352</v>
      </c>
      <c r="D196" s="50" t="s">
        <v>353</v>
      </c>
      <c r="E196" s="50" t="s">
        <v>63</v>
      </c>
      <c r="F196" s="50" t="s">
        <v>121</v>
      </c>
      <c r="G196" s="52" t="s">
        <v>20</v>
      </c>
      <c r="H196" s="52" t="s">
        <v>20</v>
      </c>
      <c r="I196" s="52" t="s">
        <v>20</v>
      </c>
      <c r="J196" s="52" t="s">
        <v>20</v>
      </c>
      <c r="K196" s="52" t="s">
        <v>20</v>
      </c>
      <c r="L196" s="52" t="s">
        <v>20</v>
      </c>
      <c r="M196" s="52" t="s">
        <v>20</v>
      </c>
      <c r="N196" s="52" t="s">
        <v>20</v>
      </c>
      <c r="O196" s="52" t="s">
        <v>20</v>
      </c>
      <c r="P196" s="52" t="s">
        <v>20</v>
      </c>
      <c r="Q196" s="52" t="s">
        <v>20</v>
      </c>
      <c r="R196" s="50" t="s">
        <v>58</v>
      </c>
      <c r="S196" s="50" t="s">
        <v>2</v>
      </c>
      <c r="T196" s="50" t="s">
        <v>20</v>
      </c>
      <c r="U196" s="50" t="s">
        <v>20</v>
      </c>
    </row>
    <row r="197" spans="1:39" s="24" customFormat="1" ht="26.4" x14ac:dyDescent="0.25">
      <c r="A197" s="49" t="s">
        <v>354</v>
      </c>
      <c r="B197" s="50" t="s">
        <v>355</v>
      </c>
      <c r="C197" s="49" t="s">
        <v>389</v>
      </c>
      <c r="D197" s="49" t="s">
        <v>356</v>
      </c>
      <c r="E197" s="49" t="s">
        <v>4</v>
      </c>
      <c r="F197" s="50" t="s">
        <v>8</v>
      </c>
      <c r="G197" s="56">
        <v>41.171786119127653</v>
      </c>
      <c r="H197" s="59">
        <v>350.06835014194615</v>
      </c>
      <c r="I197" s="59">
        <v>84.064282480933485</v>
      </c>
      <c r="J197" s="59">
        <v>394.50561978489503</v>
      </c>
      <c r="K197" s="59">
        <v>85.468168162288038</v>
      </c>
      <c r="L197" s="58">
        <v>5.0000000000000001E-3</v>
      </c>
      <c r="M197" s="58">
        <v>5.0000000000000001E-3</v>
      </c>
      <c r="N197" s="56">
        <f t="shared" ref="N197:O198" si="38">H197*L197</f>
        <v>1.7503417507097307</v>
      </c>
      <c r="O197" s="56">
        <f t="shared" si="38"/>
        <v>0.42032141240466742</v>
      </c>
      <c r="P197" s="57">
        <f t="shared" ref="P197:Q198" si="39">L197*J197</f>
        <v>1.9725280989244751</v>
      </c>
      <c r="Q197" s="57">
        <f t="shared" si="39"/>
        <v>0.42734084081144019</v>
      </c>
      <c r="R197" s="49" t="s">
        <v>6</v>
      </c>
      <c r="S197" s="49" t="s">
        <v>2</v>
      </c>
      <c r="T197" s="49" t="s">
        <v>7</v>
      </c>
      <c r="U197" s="49" t="s">
        <v>2</v>
      </c>
      <c r="V197" s="15"/>
      <c r="W197" s="15"/>
      <c r="X197" s="15"/>
      <c r="Y197" s="15"/>
      <c r="Z197" s="15"/>
      <c r="AA197" s="15"/>
      <c r="AB197" s="15"/>
      <c r="AC197" s="15"/>
      <c r="AD197" s="15"/>
      <c r="AE197" s="15"/>
      <c r="AF197" s="15"/>
      <c r="AG197" s="15"/>
      <c r="AH197" s="15"/>
      <c r="AI197" s="15"/>
      <c r="AJ197" s="15"/>
      <c r="AK197" s="15"/>
      <c r="AL197" s="15"/>
      <c r="AM197" s="15"/>
    </row>
    <row r="198" spans="1:39" s="24" customFormat="1" ht="26.4" x14ac:dyDescent="0.25">
      <c r="A198" s="49" t="s">
        <v>354</v>
      </c>
      <c r="B198" s="50" t="s">
        <v>357</v>
      </c>
      <c r="C198" s="49" t="s">
        <v>358</v>
      </c>
      <c r="D198" s="49" t="s">
        <v>356</v>
      </c>
      <c r="E198" s="49" t="s">
        <v>4</v>
      </c>
      <c r="F198" s="50" t="s">
        <v>8</v>
      </c>
      <c r="G198" s="56">
        <v>41.171786119127653</v>
      </c>
      <c r="H198" s="59">
        <v>350.06835014194615</v>
      </c>
      <c r="I198" s="59">
        <v>84.064282480933485</v>
      </c>
      <c r="J198" s="59">
        <v>394.50561978489503</v>
      </c>
      <c r="K198" s="59">
        <v>85.468168162288038</v>
      </c>
      <c r="L198" s="58">
        <v>5.0000000000000001E-3</v>
      </c>
      <c r="M198" s="58">
        <v>5.0000000000000001E-3</v>
      </c>
      <c r="N198" s="56">
        <f t="shared" si="38"/>
        <v>1.7503417507097307</v>
      </c>
      <c r="O198" s="56">
        <f t="shared" si="38"/>
        <v>0.42032141240466742</v>
      </c>
      <c r="P198" s="57">
        <f t="shared" si="39"/>
        <v>1.9725280989244751</v>
      </c>
      <c r="Q198" s="57">
        <f t="shared" si="39"/>
        <v>0.42734084081144019</v>
      </c>
      <c r="R198" s="49" t="s">
        <v>6</v>
      </c>
      <c r="S198" s="49" t="s">
        <v>2</v>
      </c>
      <c r="T198" s="49" t="s">
        <v>7</v>
      </c>
      <c r="U198" s="49" t="s">
        <v>2</v>
      </c>
      <c r="V198" s="15"/>
      <c r="W198" s="15"/>
      <c r="X198" s="15"/>
      <c r="Y198" s="15"/>
      <c r="Z198" s="15"/>
      <c r="AA198" s="15"/>
      <c r="AB198" s="15"/>
      <c r="AC198" s="15"/>
      <c r="AD198" s="15"/>
      <c r="AE198" s="15"/>
      <c r="AF198" s="15"/>
      <c r="AG198" s="15"/>
      <c r="AH198" s="15"/>
      <c r="AI198" s="15"/>
      <c r="AJ198" s="15"/>
      <c r="AK198" s="15"/>
      <c r="AL198" s="15"/>
      <c r="AM198" s="15"/>
    </row>
    <row r="199" spans="1:39" s="24" customFormat="1" ht="66" x14ac:dyDescent="0.25">
      <c r="A199" s="50" t="s">
        <v>549</v>
      </c>
      <c r="B199" s="50" t="s">
        <v>550</v>
      </c>
      <c r="C199" s="50" t="s">
        <v>208</v>
      </c>
      <c r="D199" s="50" t="s">
        <v>209</v>
      </c>
      <c r="E199" s="50" t="s">
        <v>210</v>
      </c>
      <c r="F199" s="50" t="s">
        <v>67</v>
      </c>
      <c r="G199" s="56">
        <v>86.5</v>
      </c>
      <c r="H199" s="59" t="s">
        <v>7</v>
      </c>
      <c r="I199" s="59" t="s">
        <v>7</v>
      </c>
      <c r="J199" s="59" t="s">
        <v>7</v>
      </c>
      <c r="K199" s="59" t="s">
        <v>7</v>
      </c>
      <c r="L199" s="58" t="s">
        <v>7</v>
      </c>
      <c r="M199" s="58" t="s">
        <v>7</v>
      </c>
      <c r="N199" s="56">
        <f>(ROUND(((200*12.6)*0.994225187544)/2,1))</f>
        <v>1252.7</v>
      </c>
      <c r="O199" s="56" t="s">
        <v>7</v>
      </c>
      <c r="P199" s="56">
        <f>ROUND((200*12.6)/2,1)</f>
        <v>1260</v>
      </c>
      <c r="Q199" s="56" t="s">
        <v>7</v>
      </c>
      <c r="R199" s="50" t="s">
        <v>110</v>
      </c>
      <c r="S199" s="50" t="s">
        <v>2</v>
      </c>
      <c r="T199" s="50">
        <v>2021</v>
      </c>
      <c r="U199" s="50">
        <v>891848</v>
      </c>
      <c r="V199" s="15"/>
      <c r="W199" s="15"/>
      <c r="X199" s="15"/>
      <c r="Y199" s="15"/>
      <c r="Z199" s="15"/>
      <c r="AA199" s="15"/>
      <c r="AB199" s="15"/>
      <c r="AC199" s="15"/>
      <c r="AD199" s="15"/>
      <c r="AE199" s="15"/>
      <c r="AF199" s="15"/>
      <c r="AG199" s="15"/>
      <c r="AH199" s="15"/>
      <c r="AI199" s="15"/>
      <c r="AJ199" s="15"/>
      <c r="AK199" s="15"/>
      <c r="AL199" s="15"/>
      <c r="AM199" s="15"/>
    </row>
    <row r="200" spans="1:39" s="24" customFormat="1" ht="39.6" x14ac:dyDescent="0.25">
      <c r="A200" s="49" t="s">
        <v>516</v>
      </c>
      <c r="B200" s="50" t="s">
        <v>514</v>
      </c>
      <c r="C200" s="47" t="s">
        <v>389</v>
      </c>
      <c r="D200" s="47" t="s">
        <v>268</v>
      </c>
      <c r="E200" s="47" t="s">
        <v>4</v>
      </c>
      <c r="F200" s="47" t="s">
        <v>121</v>
      </c>
      <c r="G200" s="56">
        <v>250.6699494872</v>
      </c>
      <c r="H200" s="59">
        <v>1204.4025901960001</v>
      </c>
      <c r="I200" s="59">
        <v>138.39899934160002</v>
      </c>
      <c r="J200" s="59">
        <v>1208.164003676</v>
      </c>
      <c r="K200" s="59">
        <v>138.85173421109999</v>
      </c>
      <c r="L200" s="58">
        <v>5.5E-2</v>
      </c>
      <c r="M200" s="58">
        <v>5.5E-2</v>
      </c>
      <c r="N200" s="56">
        <f t="shared" ref="N200:N210" si="40">H200*L200</f>
        <v>66.242142460780002</v>
      </c>
      <c r="O200" s="56">
        <f t="shared" ref="O200:O210" si="41">I200*M200</f>
        <v>7.6119449637880008</v>
      </c>
      <c r="P200" s="57">
        <f t="shared" ref="P200:P210" si="42">L200*J200</f>
        <v>66.449020202179994</v>
      </c>
      <c r="Q200" s="57">
        <f t="shared" ref="Q200:Q210" si="43">M200*K200</f>
        <v>7.6368453816104998</v>
      </c>
      <c r="R200" s="49" t="s">
        <v>6</v>
      </c>
      <c r="S200" s="47" t="s">
        <v>2</v>
      </c>
      <c r="T200" s="47" t="s">
        <v>7</v>
      </c>
      <c r="U200" s="49" t="s">
        <v>515</v>
      </c>
      <c r="V200" s="15"/>
      <c r="W200" s="15"/>
      <c r="X200" s="15"/>
      <c r="Y200" s="15"/>
      <c r="Z200" s="15"/>
      <c r="AA200" s="15"/>
      <c r="AB200" s="15"/>
      <c r="AC200" s="15"/>
      <c r="AD200" s="15"/>
      <c r="AE200" s="15"/>
      <c r="AF200" s="15"/>
      <c r="AG200" s="15"/>
      <c r="AH200" s="15"/>
      <c r="AI200" s="15"/>
      <c r="AJ200" s="15"/>
      <c r="AK200" s="15"/>
      <c r="AL200" s="15"/>
      <c r="AM200" s="15"/>
    </row>
    <row r="201" spans="1:39" s="24" customFormat="1" ht="52.8" x14ac:dyDescent="0.25">
      <c r="A201" s="49" t="s">
        <v>516</v>
      </c>
      <c r="B201" s="50" t="s">
        <v>521</v>
      </c>
      <c r="C201" s="47" t="s">
        <v>530</v>
      </c>
      <c r="D201" s="47" t="s">
        <v>529</v>
      </c>
      <c r="E201" s="47" t="s">
        <v>31</v>
      </c>
      <c r="F201" s="47" t="s">
        <v>121</v>
      </c>
      <c r="G201" s="56" t="s">
        <v>20</v>
      </c>
      <c r="H201" s="56" t="s">
        <v>20</v>
      </c>
      <c r="I201" s="56" t="s">
        <v>20</v>
      </c>
      <c r="J201" s="56" t="s">
        <v>20</v>
      </c>
      <c r="K201" s="56" t="s">
        <v>20</v>
      </c>
      <c r="L201" s="56" t="s">
        <v>20</v>
      </c>
      <c r="M201" s="56" t="s">
        <v>20</v>
      </c>
      <c r="N201" s="56" t="s">
        <v>20</v>
      </c>
      <c r="O201" s="56" t="s">
        <v>20</v>
      </c>
      <c r="P201" s="56" t="s">
        <v>20</v>
      </c>
      <c r="Q201" s="56" t="s">
        <v>20</v>
      </c>
      <c r="R201" s="49" t="s">
        <v>6</v>
      </c>
      <c r="S201" s="47" t="s">
        <v>2</v>
      </c>
      <c r="T201" s="47" t="s">
        <v>7</v>
      </c>
      <c r="U201" s="50" t="s">
        <v>2</v>
      </c>
      <c r="V201" s="15"/>
      <c r="W201" s="15"/>
      <c r="X201" s="15"/>
      <c r="Y201" s="15"/>
      <c r="Z201" s="15"/>
      <c r="AA201" s="15"/>
      <c r="AB201" s="15"/>
      <c r="AC201" s="15"/>
      <c r="AD201" s="15"/>
      <c r="AE201" s="15"/>
      <c r="AF201" s="15"/>
      <c r="AG201" s="15"/>
      <c r="AH201" s="15"/>
      <c r="AI201" s="15"/>
      <c r="AJ201" s="15"/>
      <c r="AK201" s="15"/>
      <c r="AL201" s="15"/>
      <c r="AM201" s="15"/>
    </row>
    <row r="202" spans="1:39" s="24" customFormat="1" ht="26.4" x14ac:dyDescent="0.25">
      <c r="A202" s="49" t="s">
        <v>516</v>
      </c>
      <c r="B202" s="50" t="s">
        <v>522</v>
      </c>
      <c r="C202" s="47" t="s">
        <v>526</v>
      </c>
      <c r="D202" s="47" t="s">
        <v>527</v>
      </c>
      <c r="E202" s="47" t="s">
        <v>524</v>
      </c>
      <c r="F202" s="47" t="s">
        <v>121</v>
      </c>
      <c r="G202" s="56" t="s">
        <v>20</v>
      </c>
      <c r="H202" s="56" t="s">
        <v>20</v>
      </c>
      <c r="I202" s="56" t="s">
        <v>20</v>
      </c>
      <c r="J202" s="56" t="s">
        <v>20</v>
      </c>
      <c r="K202" s="56" t="s">
        <v>20</v>
      </c>
      <c r="L202" s="56" t="s">
        <v>20</v>
      </c>
      <c r="M202" s="56" t="s">
        <v>20</v>
      </c>
      <c r="N202" s="56" t="s">
        <v>20</v>
      </c>
      <c r="O202" s="56" t="s">
        <v>20</v>
      </c>
      <c r="P202" s="56" t="s">
        <v>20</v>
      </c>
      <c r="Q202" s="56" t="s">
        <v>20</v>
      </c>
      <c r="R202" s="49" t="s">
        <v>6</v>
      </c>
      <c r="S202" s="47" t="s">
        <v>2</v>
      </c>
      <c r="T202" s="47" t="s">
        <v>7</v>
      </c>
      <c r="U202" s="50" t="s">
        <v>2</v>
      </c>
      <c r="V202" s="15"/>
      <c r="W202" s="15"/>
      <c r="X202" s="15"/>
      <c r="Y202" s="15"/>
      <c r="Z202" s="15"/>
      <c r="AA202" s="15"/>
      <c r="AB202" s="15"/>
      <c r="AC202" s="15"/>
      <c r="AD202" s="15"/>
      <c r="AE202" s="15"/>
      <c r="AF202" s="15"/>
      <c r="AG202" s="15"/>
      <c r="AH202" s="15"/>
      <c r="AI202" s="15"/>
      <c r="AJ202" s="15"/>
      <c r="AK202" s="15"/>
      <c r="AL202" s="15"/>
      <c r="AM202" s="15"/>
    </row>
    <row r="203" spans="1:39" s="24" customFormat="1" ht="39.6" x14ac:dyDescent="0.25">
      <c r="A203" s="49" t="s">
        <v>516</v>
      </c>
      <c r="B203" s="50" t="s">
        <v>523</v>
      </c>
      <c r="C203" s="47" t="s">
        <v>525</v>
      </c>
      <c r="D203" s="47" t="s">
        <v>528</v>
      </c>
      <c r="E203" s="47" t="s">
        <v>525</v>
      </c>
      <c r="F203" s="47" t="s">
        <v>121</v>
      </c>
      <c r="G203" s="56" t="s">
        <v>20</v>
      </c>
      <c r="H203" s="56" t="s">
        <v>20</v>
      </c>
      <c r="I203" s="56" t="s">
        <v>20</v>
      </c>
      <c r="J203" s="56" t="s">
        <v>20</v>
      </c>
      <c r="K203" s="56" t="s">
        <v>20</v>
      </c>
      <c r="L203" s="56" t="s">
        <v>20</v>
      </c>
      <c r="M203" s="56" t="s">
        <v>20</v>
      </c>
      <c r="N203" s="56" t="s">
        <v>20</v>
      </c>
      <c r="O203" s="56" t="s">
        <v>20</v>
      </c>
      <c r="P203" s="56" t="s">
        <v>20</v>
      </c>
      <c r="Q203" s="56" t="s">
        <v>20</v>
      </c>
      <c r="R203" s="49" t="s">
        <v>6</v>
      </c>
      <c r="S203" s="47" t="s">
        <v>2</v>
      </c>
      <c r="T203" s="47" t="s">
        <v>7</v>
      </c>
      <c r="U203" s="50" t="s">
        <v>2</v>
      </c>
      <c r="V203" s="15"/>
      <c r="W203" s="15"/>
      <c r="X203" s="15"/>
      <c r="Y203" s="15"/>
      <c r="Z203" s="15"/>
      <c r="AA203" s="15"/>
      <c r="AB203" s="15"/>
      <c r="AC203" s="15"/>
      <c r="AD203" s="15"/>
      <c r="AE203" s="15"/>
      <c r="AF203" s="15"/>
      <c r="AG203" s="15"/>
      <c r="AH203" s="15"/>
      <c r="AI203" s="15"/>
      <c r="AJ203" s="15"/>
      <c r="AK203" s="15"/>
      <c r="AL203" s="15"/>
      <c r="AM203" s="15"/>
    </row>
    <row r="204" spans="1:39" s="24" customFormat="1" ht="26.4" x14ac:dyDescent="0.25">
      <c r="A204" s="49" t="s">
        <v>624</v>
      </c>
      <c r="B204" s="50" t="s">
        <v>625</v>
      </c>
      <c r="C204" s="47" t="s">
        <v>564</v>
      </c>
      <c r="D204" s="47" t="s">
        <v>565</v>
      </c>
      <c r="E204" s="47" t="s">
        <v>4</v>
      </c>
      <c r="F204" s="47" t="s">
        <v>67</v>
      </c>
      <c r="G204" s="56" t="s">
        <v>7</v>
      </c>
      <c r="H204" s="56" t="s">
        <v>7</v>
      </c>
      <c r="I204" s="56" t="s">
        <v>7</v>
      </c>
      <c r="J204" s="56" t="s">
        <v>7</v>
      </c>
      <c r="K204" s="56" t="s">
        <v>7</v>
      </c>
      <c r="L204" s="56" t="s">
        <v>7</v>
      </c>
      <c r="M204" s="56" t="s">
        <v>7</v>
      </c>
      <c r="N204" s="56" t="s">
        <v>7</v>
      </c>
      <c r="O204" s="56" t="s">
        <v>7</v>
      </c>
      <c r="P204" s="56" t="s">
        <v>7</v>
      </c>
      <c r="Q204" s="56" t="s">
        <v>7</v>
      </c>
      <c r="R204" s="49" t="s">
        <v>110</v>
      </c>
      <c r="S204" s="47" t="s">
        <v>2</v>
      </c>
      <c r="T204" s="47" t="s">
        <v>2</v>
      </c>
      <c r="U204" s="47" t="s">
        <v>2</v>
      </c>
      <c r="V204" s="15"/>
      <c r="W204" s="15"/>
      <c r="X204" s="15"/>
      <c r="Y204" s="15"/>
      <c r="Z204" s="15"/>
      <c r="AA204" s="15"/>
      <c r="AB204" s="15"/>
      <c r="AC204" s="15"/>
      <c r="AD204" s="15"/>
      <c r="AE204" s="15"/>
      <c r="AF204" s="15"/>
      <c r="AG204" s="15"/>
      <c r="AH204" s="15"/>
      <c r="AI204" s="15"/>
      <c r="AJ204" s="15"/>
      <c r="AK204" s="15"/>
      <c r="AL204" s="15"/>
      <c r="AM204" s="15"/>
    </row>
    <row r="205" spans="1:39" s="24" customFormat="1" ht="39.6" x14ac:dyDescent="0.25">
      <c r="A205" s="49" t="s">
        <v>624</v>
      </c>
      <c r="B205" s="50" t="s">
        <v>626</v>
      </c>
      <c r="C205" s="47" t="s">
        <v>567</v>
      </c>
      <c r="D205" s="47" t="s">
        <v>568</v>
      </c>
      <c r="E205" s="47" t="s">
        <v>119</v>
      </c>
      <c r="F205" s="47" t="s">
        <v>67</v>
      </c>
      <c r="G205" s="56" t="s">
        <v>7</v>
      </c>
      <c r="H205" s="56" t="s">
        <v>7</v>
      </c>
      <c r="I205" s="56" t="s">
        <v>7</v>
      </c>
      <c r="J205" s="56" t="s">
        <v>7</v>
      </c>
      <c r="K205" s="56" t="s">
        <v>7</v>
      </c>
      <c r="L205" s="56" t="s">
        <v>7</v>
      </c>
      <c r="M205" s="56" t="s">
        <v>7</v>
      </c>
      <c r="N205" s="56" t="s">
        <v>7</v>
      </c>
      <c r="O205" s="56" t="s">
        <v>7</v>
      </c>
      <c r="P205" s="56" t="s">
        <v>7</v>
      </c>
      <c r="Q205" s="56" t="s">
        <v>7</v>
      </c>
      <c r="R205" s="49" t="s">
        <v>110</v>
      </c>
      <c r="S205" s="47" t="s">
        <v>2</v>
      </c>
      <c r="T205" s="47" t="s">
        <v>2</v>
      </c>
      <c r="U205" s="47" t="s">
        <v>2</v>
      </c>
      <c r="V205" s="15"/>
      <c r="W205" s="15"/>
      <c r="X205" s="15"/>
      <c r="Y205" s="15"/>
      <c r="Z205" s="15"/>
      <c r="AA205" s="15"/>
      <c r="AB205" s="15"/>
      <c r="AC205" s="15"/>
      <c r="AD205" s="15"/>
      <c r="AE205" s="15"/>
      <c r="AF205" s="15"/>
      <c r="AG205" s="15"/>
      <c r="AH205" s="15"/>
      <c r="AI205" s="15"/>
      <c r="AJ205" s="15"/>
      <c r="AK205" s="15"/>
      <c r="AL205" s="15"/>
      <c r="AM205" s="15"/>
    </row>
    <row r="206" spans="1:39" s="24" customFormat="1" ht="26.4" x14ac:dyDescent="0.25">
      <c r="A206" s="49" t="s">
        <v>624</v>
      </c>
      <c r="B206" s="50" t="s">
        <v>627</v>
      </c>
      <c r="C206" s="47" t="s">
        <v>570</v>
      </c>
      <c r="D206" s="47" t="s">
        <v>571</v>
      </c>
      <c r="E206" s="47" t="s">
        <v>138</v>
      </c>
      <c r="F206" s="47" t="s">
        <v>67</v>
      </c>
      <c r="G206" s="56" t="s">
        <v>7</v>
      </c>
      <c r="H206" s="56" t="s">
        <v>7</v>
      </c>
      <c r="I206" s="56" t="s">
        <v>7</v>
      </c>
      <c r="J206" s="56" t="s">
        <v>7</v>
      </c>
      <c r="K206" s="56" t="s">
        <v>7</v>
      </c>
      <c r="L206" s="56" t="s">
        <v>7</v>
      </c>
      <c r="M206" s="56" t="s">
        <v>7</v>
      </c>
      <c r="N206" s="56" t="s">
        <v>7</v>
      </c>
      <c r="O206" s="56" t="s">
        <v>7</v>
      </c>
      <c r="P206" s="56" t="s">
        <v>7</v>
      </c>
      <c r="Q206" s="56" t="s">
        <v>7</v>
      </c>
      <c r="R206" s="49" t="s">
        <v>6</v>
      </c>
      <c r="S206" s="47" t="s">
        <v>2</v>
      </c>
      <c r="T206" s="47" t="s">
        <v>2</v>
      </c>
      <c r="U206" s="47" t="s">
        <v>2</v>
      </c>
      <c r="V206" s="15"/>
      <c r="W206" s="15"/>
      <c r="X206" s="15"/>
      <c r="Y206" s="15"/>
      <c r="Z206" s="15"/>
      <c r="AA206" s="15"/>
      <c r="AB206" s="15"/>
      <c r="AC206" s="15"/>
      <c r="AD206" s="15"/>
      <c r="AE206" s="15"/>
      <c r="AF206" s="15"/>
      <c r="AG206" s="15"/>
      <c r="AH206" s="15"/>
      <c r="AI206" s="15"/>
      <c r="AJ206" s="15"/>
      <c r="AK206" s="15"/>
      <c r="AL206" s="15"/>
      <c r="AM206" s="15"/>
    </row>
    <row r="207" spans="1:39" s="24" customFormat="1" ht="39.6" x14ac:dyDescent="0.25">
      <c r="A207" s="49" t="s">
        <v>624</v>
      </c>
      <c r="B207" s="50" t="s">
        <v>628</v>
      </c>
      <c r="C207" s="47" t="s">
        <v>608</v>
      </c>
      <c r="D207" s="47" t="s">
        <v>609</v>
      </c>
      <c r="E207" s="47" t="s">
        <v>31</v>
      </c>
      <c r="F207" s="47" t="s">
        <v>67</v>
      </c>
      <c r="G207" s="56" t="s">
        <v>7</v>
      </c>
      <c r="H207" s="56" t="s">
        <v>7</v>
      </c>
      <c r="I207" s="56" t="s">
        <v>7</v>
      </c>
      <c r="J207" s="56" t="s">
        <v>7</v>
      </c>
      <c r="K207" s="56" t="s">
        <v>7</v>
      </c>
      <c r="L207" s="56" t="s">
        <v>7</v>
      </c>
      <c r="M207" s="56" t="s">
        <v>7</v>
      </c>
      <c r="N207" s="56" t="s">
        <v>7</v>
      </c>
      <c r="O207" s="56" t="s">
        <v>7</v>
      </c>
      <c r="P207" s="56" t="s">
        <v>7</v>
      </c>
      <c r="Q207" s="56" t="s">
        <v>7</v>
      </c>
      <c r="R207" s="49" t="s">
        <v>110</v>
      </c>
      <c r="S207" s="47" t="s">
        <v>2</v>
      </c>
      <c r="T207" s="47" t="s">
        <v>2</v>
      </c>
      <c r="U207" s="47" t="s">
        <v>2</v>
      </c>
      <c r="V207" s="15"/>
      <c r="W207" s="15"/>
      <c r="X207" s="15"/>
      <c r="Y207" s="15"/>
      <c r="Z207" s="15"/>
      <c r="AA207" s="15"/>
      <c r="AB207" s="15"/>
      <c r="AC207" s="15"/>
      <c r="AD207" s="15"/>
      <c r="AE207" s="15"/>
      <c r="AF207" s="15"/>
      <c r="AG207" s="15"/>
      <c r="AH207" s="15"/>
      <c r="AI207" s="15"/>
      <c r="AJ207" s="15"/>
      <c r="AK207" s="15"/>
      <c r="AL207" s="15"/>
      <c r="AM207" s="15"/>
    </row>
    <row r="208" spans="1:39" s="24" customFormat="1" ht="26.4" x14ac:dyDescent="0.25">
      <c r="A208" s="49" t="s">
        <v>624</v>
      </c>
      <c r="B208" s="50" t="s">
        <v>629</v>
      </c>
      <c r="C208" s="47" t="s">
        <v>530</v>
      </c>
      <c r="D208" s="47" t="s">
        <v>577</v>
      </c>
      <c r="E208" s="47" t="s">
        <v>31</v>
      </c>
      <c r="F208" s="47" t="s">
        <v>67</v>
      </c>
      <c r="G208" s="56" t="s">
        <v>7</v>
      </c>
      <c r="H208" s="56" t="s">
        <v>7</v>
      </c>
      <c r="I208" s="56" t="s">
        <v>7</v>
      </c>
      <c r="J208" s="56" t="s">
        <v>7</v>
      </c>
      <c r="K208" s="56" t="s">
        <v>7</v>
      </c>
      <c r="L208" s="56" t="s">
        <v>7</v>
      </c>
      <c r="M208" s="56" t="s">
        <v>7</v>
      </c>
      <c r="N208" s="56" t="s">
        <v>7</v>
      </c>
      <c r="O208" s="56" t="s">
        <v>7</v>
      </c>
      <c r="P208" s="56" t="s">
        <v>7</v>
      </c>
      <c r="Q208" s="56" t="s">
        <v>7</v>
      </c>
      <c r="R208" s="49" t="s">
        <v>110</v>
      </c>
      <c r="S208" s="47" t="s">
        <v>2</v>
      </c>
      <c r="T208" s="47" t="s">
        <v>2</v>
      </c>
      <c r="U208" s="47" t="s">
        <v>2</v>
      </c>
      <c r="V208" s="15"/>
      <c r="W208" s="15"/>
      <c r="X208" s="15"/>
      <c r="Y208" s="15"/>
      <c r="Z208" s="15"/>
      <c r="AA208" s="15"/>
      <c r="AB208" s="15"/>
      <c r="AC208" s="15"/>
      <c r="AD208" s="15"/>
      <c r="AE208" s="15"/>
      <c r="AF208" s="15"/>
      <c r="AG208" s="15"/>
      <c r="AH208" s="15"/>
      <c r="AI208" s="15"/>
      <c r="AJ208" s="15"/>
      <c r="AK208" s="15"/>
      <c r="AL208" s="15"/>
      <c r="AM208" s="15"/>
    </row>
    <row r="209" spans="1:39" s="18" customFormat="1" ht="39.6" x14ac:dyDescent="0.25">
      <c r="A209" s="49" t="s">
        <v>517</v>
      </c>
      <c r="B209" s="50" t="s">
        <v>519</v>
      </c>
      <c r="C209" s="47" t="s">
        <v>389</v>
      </c>
      <c r="D209" s="47" t="s">
        <v>268</v>
      </c>
      <c r="E209" s="47" t="s">
        <v>4</v>
      </c>
      <c r="F209" s="47" t="s">
        <v>8</v>
      </c>
      <c r="G209" s="56">
        <v>452.03775442814094</v>
      </c>
      <c r="H209" s="59">
        <v>2118.966471790673</v>
      </c>
      <c r="I209" s="59">
        <v>273.66596304042349</v>
      </c>
      <c r="J209" s="59">
        <v>2346.3968105984095</v>
      </c>
      <c r="K209" s="59">
        <v>292.00827887891035</v>
      </c>
      <c r="L209" s="58">
        <v>5.5E-2</v>
      </c>
      <c r="M209" s="58">
        <v>5.5E-2</v>
      </c>
      <c r="N209" s="56">
        <f t="shared" si="40"/>
        <v>116.54315594848701</v>
      </c>
      <c r="O209" s="56">
        <f t="shared" si="41"/>
        <v>15.051627967223292</v>
      </c>
      <c r="P209" s="57">
        <f t="shared" si="42"/>
        <v>129.05182458291253</v>
      </c>
      <c r="Q209" s="57">
        <f t="shared" si="43"/>
        <v>16.06045533834007</v>
      </c>
      <c r="R209" s="49" t="s">
        <v>6</v>
      </c>
      <c r="S209" s="47" t="s">
        <v>2</v>
      </c>
      <c r="T209" s="47" t="s">
        <v>7</v>
      </c>
      <c r="U209" s="49" t="s">
        <v>515</v>
      </c>
      <c r="V209" s="17"/>
      <c r="W209" s="17"/>
      <c r="X209" s="17"/>
      <c r="Y209" s="17"/>
      <c r="Z209" s="17"/>
      <c r="AA209" s="17"/>
      <c r="AB209" s="17"/>
      <c r="AC209" s="17"/>
      <c r="AD209" s="17"/>
      <c r="AE209" s="17"/>
      <c r="AF209" s="17"/>
      <c r="AG209" s="17"/>
      <c r="AH209" s="17"/>
      <c r="AI209" s="17"/>
      <c r="AJ209" s="17"/>
      <c r="AK209" s="17"/>
      <c r="AL209" s="17"/>
      <c r="AM209" s="17"/>
    </row>
    <row r="210" spans="1:39" s="18" customFormat="1" ht="40.200000000000003" thickBot="1" x14ac:dyDescent="0.3">
      <c r="A210" s="51" t="s">
        <v>518</v>
      </c>
      <c r="B210" s="62" t="s">
        <v>520</v>
      </c>
      <c r="C210" s="51" t="s">
        <v>389</v>
      </c>
      <c r="D210" s="51" t="s">
        <v>268</v>
      </c>
      <c r="E210" s="51" t="s">
        <v>4</v>
      </c>
      <c r="F210" s="51" t="s">
        <v>8</v>
      </c>
      <c r="G210" s="63">
        <v>488.8417266960156</v>
      </c>
      <c r="H210" s="64">
        <v>3279.0677157532027</v>
      </c>
      <c r="I210" s="64">
        <v>529.77418518299908</v>
      </c>
      <c r="J210" s="64">
        <v>3529.7919648533784</v>
      </c>
      <c r="K210" s="64">
        <v>554.11820944952728</v>
      </c>
      <c r="L210" s="65">
        <v>5.5E-2</v>
      </c>
      <c r="M210" s="65">
        <v>5.5E-2</v>
      </c>
      <c r="N210" s="63">
        <f t="shared" si="40"/>
        <v>180.34872436642615</v>
      </c>
      <c r="O210" s="63">
        <f t="shared" si="41"/>
        <v>29.137580185064948</v>
      </c>
      <c r="P210" s="66">
        <f t="shared" si="42"/>
        <v>194.13855806693581</v>
      </c>
      <c r="Q210" s="66">
        <f t="shared" si="43"/>
        <v>30.476501519724</v>
      </c>
      <c r="R210" s="51" t="s">
        <v>6</v>
      </c>
      <c r="S210" s="51" t="s">
        <v>2</v>
      </c>
      <c r="T210" s="51" t="s">
        <v>7</v>
      </c>
      <c r="U210" s="51" t="s">
        <v>515</v>
      </c>
      <c r="V210" s="17"/>
      <c r="W210" s="17"/>
      <c r="X210" s="17"/>
      <c r="Y210" s="17"/>
      <c r="Z210" s="17"/>
      <c r="AA210" s="17"/>
      <c r="AB210" s="17"/>
      <c r="AC210" s="17"/>
      <c r="AD210" s="17"/>
      <c r="AE210" s="17"/>
      <c r="AF210" s="17"/>
      <c r="AG210" s="17"/>
      <c r="AH210" s="17"/>
      <c r="AI210" s="17"/>
      <c r="AJ210" s="17"/>
      <c r="AK210" s="17"/>
      <c r="AL210" s="17"/>
      <c r="AM210" s="17"/>
    </row>
    <row r="211" spans="1:39" ht="14.4" thickTop="1" thickBot="1" x14ac:dyDescent="0.3">
      <c r="A211" s="25" t="s">
        <v>387</v>
      </c>
      <c r="B211" s="25"/>
      <c r="C211" s="26"/>
      <c r="D211" s="25"/>
      <c r="E211" s="27"/>
      <c r="F211" s="27"/>
      <c r="G211" s="25"/>
      <c r="H211" s="25"/>
      <c r="I211" s="25"/>
      <c r="J211" s="25"/>
      <c r="K211" s="25"/>
      <c r="L211" s="37"/>
      <c r="M211" s="37"/>
      <c r="N211" s="31">
        <f>SUM(N5:N210)</f>
        <v>569521.53781022807</v>
      </c>
      <c r="O211" s="31">
        <f>SUM(O5:O210)</f>
        <v>56934.062400434777</v>
      </c>
      <c r="P211" s="31" t="e">
        <f>SUM(P5:P210)</f>
        <v>#VALUE!</v>
      </c>
      <c r="Q211" s="31" t="e">
        <f>SUM(Q5:Q210)</f>
        <v>#VALUE!</v>
      </c>
      <c r="R211" s="25"/>
      <c r="S211" s="25"/>
      <c r="T211" s="25"/>
      <c r="U211" s="25"/>
    </row>
    <row r="212" spans="1:39" ht="13.8" thickTop="1" x14ac:dyDescent="0.25"/>
    <row r="213" spans="1:39" ht="34.799999999999997" customHeight="1" x14ac:dyDescent="0.25">
      <c r="G213" s="28" t="s">
        <v>388</v>
      </c>
      <c r="H213" s="38" t="s">
        <v>500</v>
      </c>
      <c r="I213" s="38" t="s">
        <v>501</v>
      </c>
      <c r="J213" s="39"/>
      <c r="K213" s="39"/>
      <c r="L213" s="40"/>
      <c r="M213" s="41"/>
      <c r="N213" s="21"/>
      <c r="O213" s="21"/>
      <c r="P213" s="11"/>
      <c r="Q213" s="11"/>
      <c r="R213" s="11"/>
    </row>
    <row r="214" spans="1:39" x14ac:dyDescent="0.25">
      <c r="G214" s="67" t="s">
        <v>562</v>
      </c>
      <c r="H214" s="68" t="s">
        <v>7</v>
      </c>
      <c r="I214" s="68" t="s">
        <v>7</v>
      </c>
      <c r="J214" s="39"/>
      <c r="K214" s="39"/>
      <c r="L214" s="40"/>
      <c r="M214" s="41"/>
      <c r="N214" s="21"/>
      <c r="O214" s="21"/>
      <c r="P214" s="11"/>
      <c r="Q214" s="11"/>
      <c r="R214" s="11"/>
    </row>
    <row r="215" spans="1:39" x14ac:dyDescent="0.25">
      <c r="G215" s="67" t="s">
        <v>578</v>
      </c>
      <c r="H215" s="68" t="s">
        <v>7</v>
      </c>
      <c r="I215" s="68" t="s">
        <v>7</v>
      </c>
      <c r="J215" s="39"/>
      <c r="K215" s="39"/>
      <c r="L215" s="40"/>
      <c r="M215" s="41"/>
      <c r="N215" s="21"/>
      <c r="O215" s="21"/>
      <c r="P215" s="11"/>
      <c r="Q215" s="11"/>
      <c r="R215" s="11"/>
    </row>
    <row r="216" spans="1:39" x14ac:dyDescent="0.25">
      <c r="G216" s="29" t="s">
        <v>10</v>
      </c>
      <c r="H216" s="42">
        <f>SUM(N5:N35)</f>
        <v>80943.656618734574</v>
      </c>
      <c r="I216" s="42">
        <f>SUM(O5:O35)</f>
        <v>7019.6022247357087</v>
      </c>
      <c r="J216" s="43"/>
      <c r="K216" s="44"/>
      <c r="L216" s="45"/>
      <c r="M216" s="41"/>
      <c r="N216" s="21"/>
      <c r="O216" s="21"/>
      <c r="P216" s="11"/>
      <c r="Q216" s="11"/>
      <c r="R216" s="11"/>
    </row>
    <row r="217" spans="1:39" x14ac:dyDescent="0.25">
      <c r="G217" s="29" t="s">
        <v>1</v>
      </c>
      <c r="H217" s="42">
        <f>N41</f>
        <v>1272.2774924126636</v>
      </c>
      <c r="I217" s="42">
        <f>O41</f>
        <v>212.39781875572319</v>
      </c>
      <c r="J217" s="43"/>
      <c r="K217" s="44"/>
      <c r="L217" s="45"/>
      <c r="M217" s="41"/>
      <c r="N217" s="21"/>
      <c r="O217" s="21"/>
      <c r="P217" s="11"/>
      <c r="Q217" s="11"/>
      <c r="R217" s="11"/>
    </row>
    <row r="218" spans="1:39" x14ac:dyDescent="0.25">
      <c r="G218" s="29" t="s">
        <v>585</v>
      </c>
      <c r="H218" s="68" t="s">
        <v>7</v>
      </c>
      <c r="I218" s="68" t="s">
        <v>7</v>
      </c>
      <c r="J218" s="43"/>
      <c r="K218" s="44"/>
      <c r="L218" s="45"/>
      <c r="M218" s="41"/>
      <c r="N218" s="21"/>
      <c r="O218" s="21"/>
      <c r="P218" s="11"/>
      <c r="Q218" s="11"/>
      <c r="R218" s="11"/>
    </row>
    <row r="219" spans="1:39" x14ac:dyDescent="0.25">
      <c r="G219" s="29" t="s">
        <v>655</v>
      </c>
      <c r="H219" s="68" t="s">
        <v>7</v>
      </c>
      <c r="I219" s="68" t="s">
        <v>7</v>
      </c>
      <c r="J219" s="43"/>
      <c r="K219" s="44"/>
      <c r="L219" s="45"/>
      <c r="M219" s="41"/>
      <c r="N219" s="21"/>
      <c r="O219" s="21"/>
      <c r="P219" s="11"/>
      <c r="Q219" s="11"/>
      <c r="R219" s="11"/>
    </row>
    <row r="220" spans="1:39" x14ac:dyDescent="0.25">
      <c r="G220" s="29" t="s">
        <v>64</v>
      </c>
      <c r="H220" s="42">
        <f>SUM(N47:N49)</f>
        <v>279.02394160844943</v>
      </c>
      <c r="I220" s="42">
        <f>SUM(O47:O49)</f>
        <v>81.486192216528138</v>
      </c>
      <c r="J220" s="43"/>
      <c r="K220" s="44"/>
      <c r="L220" s="45"/>
      <c r="M220" s="41"/>
      <c r="N220" s="21"/>
      <c r="O220" s="21"/>
      <c r="P220" s="11"/>
      <c r="Q220" s="11"/>
      <c r="R220" s="11"/>
    </row>
    <row r="221" spans="1:39" x14ac:dyDescent="0.25">
      <c r="G221" s="29" t="s">
        <v>594</v>
      </c>
      <c r="H221" s="68" t="s">
        <v>7</v>
      </c>
      <c r="I221" s="68" t="s">
        <v>7</v>
      </c>
      <c r="J221" s="43"/>
      <c r="K221" s="44"/>
      <c r="L221" s="45"/>
      <c r="M221" s="41"/>
      <c r="N221" s="21"/>
      <c r="O221" s="21"/>
      <c r="P221" s="11"/>
      <c r="Q221" s="11"/>
      <c r="R221" s="11"/>
    </row>
    <row r="222" spans="1:39" x14ac:dyDescent="0.25">
      <c r="G222" s="29" t="s">
        <v>646</v>
      </c>
      <c r="H222" s="68" t="s">
        <v>7</v>
      </c>
      <c r="I222" s="68" t="s">
        <v>7</v>
      </c>
      <c r="J222" s="43"/>
      <c r="K222" s="44"/>
      <c r="L222" s="45"/>
      <c r="M222" s="41"/>
      <c r="N222" s="21"/>
      <c r="O222" s="21"/>
      <c r="P222" s="11"/>
      <c r="Q222" s="11"/>
      <c r="R222" s="11"/>
    </row>
    <row r="223" spans="1:39" x14ac:dyDescent="0.25">
      <c r="G223" s="29" t="s">
        <v>658</v>
      </c>
      <c r="H223" s="68" t="s">
        <v>7</v>
      </c>
      <c r="I223" s="68" t="s">
        <v>7</v>
      </c>
      <c r="J223" s="43"/>
      <c r="K223" s="44"/>
      <c r="L223" s="45"/>
      <c r="M223" s="41"/>
      <c r="N223" s="21"/>
      <c r="O223" s="21"/>
      <c r="P223" s="11"/>
      <c r="Q223" s="11"/>
      <c r="R223" s="11"/>
    </row>
    <row r="224" spans="1:39" x14ac:dyDescent="0.25">
      <c r="G224" s="29" t="s">
        <v>603</v>
      </c>
      <c r="H224" s="68" t="s">
        <v>7</v>
      </c>
      <c r="I224" s="68" t="s">
        <v>7</v>
      </c>
      <c r="J224" s="43"/>
      <c r="K224" s="44"/>
      <c r="L224" s="45"/>
      <c r="M224" s="41"/>
      <c r="N224" s="21"/>
      <c r="O224" s="21"/>
      <c r="P224" s="11"/>
      <c r="Q224" s="11"/>
      <c r="R224" s="11"/>
    </row>
    <row r="225" spans="7:18" x14ac:dyDescent="0.25">
      <c r="G225" s="29" t="s">
        <v>116</v>
      </c>
      <c r="H225" s="42">
        <f>SUM(N70:N75)</f>
        <v>360824.15798685991</v>
      </c>
      <c r="I225" s="42">
        <f>SUM(O70:O75)</f>
        <v>19588.206496517665</v>
      </c>
      <c r="J225" s="43"/>
      <c r="K225" s="44"/>
      <c r="L225" s="45"/>
      <c r="M225" s="41"/>
      <c r="N225" s="21"/>
      <c r="O225" s="21"/>
      <c r="P225" s="11"/>
      <c r="Q225" s="11"/>
      <c r="R225" s="11"/>
    </row>
    <row r="226" spans="7:18" x14ac:dyDescent="0.25">
      <c r="G226" s="29" t="s">
        <v>200</v>
      </c>
      <c r="H226" s="42">
        <f>SUM(N76:N106)</f>
        <v>11401.175606434928</v>
      </c>
      <c r="I226" s="42">
        <f>SUM(O76:O106)</f>
        <v>1055.7076447399461</v>
      </c>
      <c r="J226" s="43"/>
      <c r="K226" s="44"/>
      <c r="L226" s="45"/>
      <c r="M226" s="41"/>
      <c r="N226" s="21"/>
      <c r="O226" s="21"/>
      <c r="P226" s="11"/>
      <c r="Q226" s="11"/>
      <c r="R226" s="11"/>
    </row>
    <row r="227" spans="7:18" x14ac:dyDescent="0.25">
      <c r="G227" s="29" t="s">
        <v>611</v>
      </c>
      <c r="H227" s="68" t="s">
        <v>7</v>
      </c>
      <c r="I227" s="68" t="s">
        <v>7</v>
      </c>
      <c r="J227" s="43"/>
      <c r="K227" s="44"/>
      <c r="L227" s="45"/>
      <c r="M227" s="41"/>
      <c r="N227" s="21"/>
      <c r="O227" s="21"/>
      <c r="P227" s="11"/>
      <c r="Q227" s="11"/>
      <c r="R227" s="11"/>
    </row>
    <row r="228" spans="7:18" x14ac:dyDescent="0.25">
      <c r="G228" s="29" t="s">
        <v>53</v>
      </c>
      <c r="H228" s="42">
        <f>SUM(N112:N127)</f>
        <v>16814.396314547892</v>
      </c>
      <c r="I228" s="42">
        <f>SUM(O112:O127)</f>
        <v>4864.0313803625704</v>
      </c>
      <c r="J228" s="43"/>
      <c r="K228" s="44"/>
      <c r="L228" s="45"/>
      <c r="M228" s="41"/>
      <c r="N228" s="21"/>
      <c r="O228" s="21"/>
      <c r="P228" s="11"/>
      <c r="Q228" s="11"/>
      <c r="R228" s="11"/>
    </row>
    <row r="229" spans="7:18" x14ac:dyDescent="0.25">
      <c r="G229" s="29" t="s">
        <v>203</v>
      </c>
      <c r="H229" s="42">
        <f>SUM(N128:N129)</f>
        <v>2816.7296893829762</v>
      </c>
      <c r="I229" s="42">
        <f>SUM(O128:O129)</f>
        <v>299.09398854493202</v>
      </c>
      <c r="J229" s="43"/>
      <c r="K229" s="44"/>
      <c r="L229" s="45"/>
      <c r="M229" s="41"/>
      <c r="N229" s="21"/>
      <c r="O229" s="21"/>
      <c r="P229" s="11"/>
      <c r="Q229" s="11"/>
      <c r="R229" s="11"/>
    </row>
    <row r="230" spans="7:18" x14ac:dyDescent="0.25">
      <c r="G230" s="29" t="s">
        <v>664</v>
      </c>
      <c r="H230" s="68" t="s">
        <v>7</v>
      </c>
      <c r="I230" s="68" t="s">
        <v>7</v>
      </c>
      <c r="J230" s="43"/>
      <c r="K230" s="44"/>
      <c r="L230" s="45"/>
      <c r="M230" s="41"/>
      <c r="N230" s="21"/>
      <c r="O230" s="21"/>
      <c r="P230" s="11"/>
      <c r="Q230" s="11"/>
      <c r="R230" s="11"/>
    </row>
    <row r="231" spans="7:18" x14ac:dyDescent="0.25">
      <c r="G231" s="29" t="s">
        <v>618</v>
      </c>
      <c r="H231" s="68" t="s">
        <v>7</v>
      </c>
      <c r="I231" s="68" t="s">
        <v>7</v>
      </c>
      <c r="J231" s="43"/>
      <c r="K231" s="44"/>
      <c r="L231" s="45"/>
      <c r="M231" s="41"/>
      <c r="N231" s="21"/>
      <c r="O231" s="21"/>
      <c r="P231" s="11"/>
      <c r="Q231" s="11"/>
      <c r="R231" s="11"/>
    </row>
    <row r="232" spans="7:18" x14ac:dyDescent="0.25">
      <c r="G232" s="29" t="s">
        <v>231</v>
      </c>
      <c r="H232" s="42">
        <f>SUM(N140:N151)</f>
        <v>35452.017323205211</v>
      </c>
      <c r="I232" s="42">
        <f>SUM(O140:O151)</f>
        <v>6089.2637131327774</v>
      </c>
      <c r="J232" s="43"/>
      <c r="K232" s="44"/>
      <c r="L232" s="45"/>
      <c r="M232" s="41"/>
      <c r="N232" s="21"/>
      <c r="O232" s="21"/>
      <c r="P232" s="11"/>
      <c r="Q232" s="11"/>
      <c r="R232" s="11"/>
    </row>
    <row r="233" spans="7:18" x14ac:dyDescent="0.25">
      <c r="G233" s="29" t="s">
        <v>59</v>
      </c>
      <c r="H233" s="42">
        <f>SUM(N152:N196)</f>
        <v>58098.768130764096</v>
      </c>
      <c r="I233" s="42">
        <f>SUM(O152:O196)</f>
        <v>17671.631145488042</v>
      </c>
      <c r="J233" s="43"/>
      <c r="K233" s="44"/>
      <c r="L233" s="45"/>
      <c r="M233" s="41"/>
      <c r="N233" s="21"/>
      <c r="O233" s="21"/>
      <c r="P233" s="11"/>
      <c r="Q233" s="11"/>
      <c r="R233" s="11"/>
    </row>
    <row r="234" spans="7:18" x14ac:dyDescent="0.25">
      <c r="G234" s="29" t="s">
        <v>354</v>
      </c>
      <c r="H234" s="42">
        <f>SUM(N197:N198)</f>
        <v>3.5006835014194615</v>
      </c>
      <c r="I234" s="42">
        <f>SUM(O197:O198)</f>
        <v>0.84064282480933483</v>
      </c>
      <c r="J234" s="43"/>
      <c r="K234" s="44"/>
      <c r="L234" s="45"/>
      <c r="M234" s="41"/>
      <c r="N234" s="21"/>
      <c r="O234" s="21"/>
      <c r="P234" s="11"/>
      <c r="Q234" s="11"/>
      <c r="R234" s="11"/>
    </row>
    <row r="235" spans="7:18" x14ac:dyDescent="0.25">
      <c r="G235" s="29" t="s">
        <v>549</v>
      </c>
      <c r="H235" s="42">
        <f>N199</f>
        <v>1252.7</v>
      </c>
      <c r="I235" s="42" t="str">
        <f>O199</f>
        <v>N/A</v>
      </c>
      <c r="J235" s="43"/>
      <c r="K235" s="44"/>
      <c r="L235" s="45"/>
      <c r="M235" s="41"/>
      <c r="N235" s="21"/>
      <c r="O235" s="21"/>
      <c r="P235" s="11"/>
      <c r="Q235" s="11"/>
      <c r="R235" s="11"/>
    </row>
    <row r="236" spans="7:18" x14ac:dyDescent="0.25">
      <c r="G236" s="29" t="s">
        <v>516</v>
      </c>
      <c r="H236" s="42">
        <f>SUM(N200:N203)</f>
        <v>66.242142460780002</v>
      </c>
      <c r="I236" s="42">
        <f>SUM(O200:O203)</f>
        <v>7.6119449637880008</v>
      </c>
      <c r="J236" s="43"/>
      <c r="K236" s="44"/>
      <c r="L236" s="45"/>
      <c r="M236" s="41"/>
      <c r="N236" s="21"/>
      <c r="O236" s="21"/>
      <c r="P236" s="11"/>
      <c r="Q236" s="11"/>
      <c r="R236" s="11"/>
    </row>
    <row r="237" spans="7:18" x14ac:dyDescent="0.25">
      <c r="G237" s="29" t="s">
        <v>624</v>
      </c>
      <c r="H237" s="68" t="s">
        <v>7</v>
      </c>
      <c r="I237" s="68" t="s">
        <v>7</v>
      </c>
      <c r="J237" s="43"/>
      <c r="K237" s="44"/>
      <c r="L237" s="45"/>
      <c r="M237" s="41"/>
      <c r="N237" s="21"/>
      <c r="O237" s="21"/>
      <c r="P237" s="11"/>
      <c r="Q237" s="11"/>
      <c r="R237" s="11"/>
    </row>
    <row r="238" spans="7:18" x14ac:dyDescent="0.25">
      <c r="G238" s="29" t="s">
        <v>517</v>
      </c>
      <c r="H238" s="42">
        <f t="shared" ref="H238:I238" si="44">N209</f>
        <v>116.54315594848701</v>
      </c>
      <c r="I238" s="42">
        <f t="shared" si="44"/>
        <v>15.051627967223292</v>
      </c>
      <c r="J238" s="43"/>
      <c r="K238" s="44"/>
      <c r="L238" s="45"/>
      <c r="M238" s="41"/>
      <c r="N238" s="21"/>
      <c r="O238" s="21"/>
      <c r="P238" s="11"/>
      <c r="Q238" s="11"/>
      <c r="R238" s="11"/>
    </row>
    <row r="239" spans="7:18" x14ac:dyDescent="0.25">
      <c r="G239" s="29" t="s">
        <v>518</v>
      </c>
      <c r="H239" s="42">
        <f t="shared" ref="H239:I239" si="45">N210</f>
        <v>180.34872436642615</v>
      </c>
      <c r="I239" s="42">
        <f t="shared" si="45"/>
        <v>29.137580185064948</v>
      </c>
      <c r="J239" s="43"/>
      <c r="K239" s="44"/>
      <c r="L239" s="45"/>
      <c r="M239" s="41"/>
      <c r="N239" s="21"/>
      <c r="O239" s="21"/>
      <c r="P239" s="11"/>
      <c r="Q239" s="11"/>
      <c r="R239" s="11"/>
    </row>
    <row r="240" spans="7:18" ht="13.8" x14ac:dyDescent="0.3">
      <c r="G240" s="30" t="s">
        <v>387</v>
      </c>
      <c r="H240" s="46">
        <f>SUM(H216:H239)</f>
        <v>569521.5378102276</v>
      </c>
      <c r="I240" s="46">
        <f>SUM(I216:I239)</f>
        <v>56934.062400434777</v>
      </c>
      <c r="J240" s="43"/>
      <c r="K240" s="44"/>
      <c r="L240" s="45"/>
      <c r="M240" s="41"/>
      <c r="N240" s="21"/>
      <c r="O240" s="21"/>
      <c r="P240" s="11"/>
      <c r="Q240" s="11"/>
      <c r="R240" s="11"/>
    </row>
    <row r="242" spans="7:8" x14ac:dyDescent="0.25">
      <c r="G242" s="9" t="s">
        <v>512</v>
      </c>
      <c r="H242" s="9">
        <v>910676</v>
      </c>
    </row>
    <row r="243" spans="7:8" x14ac:dyDescent="0.25">
      <c r="G243" s="9" t="s">
        <v>513</v>
      </c>
      <c r="H243" s="35">
        <f>H240/H242</f>
        <v>0.62538327331589671</v>
      </c>
    </row>
  </sheetData>
  <autoFilter ref="A4:X211" xr:uid="{A2B31FEF-DFF0-4D18-BAA9-4DAA75E0B317}"/>
  <sortState ref="A5:S211">
    <sortCondition ref="B4"/>
  </sortState>
  <printOptions horizontalCentered="1"/>
  <pageMargins left="0.75" right="0.75" top="1.25" bottom="0.5" header="0.75" footer="0.25"/>
  <pageSetup scale="61" fitToHeight="2" orientation="landscape" r:id="rId1"/>
  <rowBreaks count="1" manualBreakCount="1">
    <brk id="146" max="1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E585E-C1A5-4A01-8883-22FEC03A2A53}">
  <dimension ref="A1:O10"/>
  <sheetViews>
    <sheetView workbookViewId="0">
      <selection activeCell="K1" sqref="K1:K1048576"/>
    </sheetView>
  </sheetViews>
  <sheetFormatPr defaultRowHeight="14.4" x14ac:dyDescent="0.3"/>
  <cols>
    <col min="1" max="1" width="15.6640625" style="1" bestFit="1" customWidth="1"/>
    <col min="2" max="3" width="14.6640625" style="1" bestFit="1" customWidth="1"/>
    <col min="4" max="4" width="34.2187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8.77734375" style="1" bestFit="1" customWidth="1"/>
    <col min="14" max="14" width="19.77734375" style="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0.18894909890100001</v>
      </c>
      <c r="B2" s="1">
        <v>10.5720689495</v>
      </c>
      <c r="C2" s="1">
        <v>14.489141893799999</v>
      </c>
      <c r="D2" s="2" t="s">
        <v>429</v>
      </c>
      <c r="E2" s="1">
        <v>0.86751473450700001</v>
      </c>
      <c r="F2" s="1">
        <v>0.94726600077199996</v>
      </c>
      <c r="G2" s="1">
        <v>1.7329326004700001</v>
      </c>
      <c r="H2" s="1">
        <v>2.5933398915899999</v>
      </c>
      <c r="I2" s="1">
        <v>107</v>
      </c>
      <c r="J2" s="2" t="s">
        <v>428</v>
      </c>
      <c r="K2" s="1">
        <v>1.99758290153</v>
      </c>
      <c r="L2" s="1">
        <v>2.7377103046800002</v>
      </c>
      <c r="M2" s="1">
        <v>2193.3592439200002</v>
      </c>
      <c r="N2" s="1">
        <v>104469.698411</v>
      </c>
      <c r="O2" s="2" t="s">
        <v>480</v>
      </c>
    </row>
    <row r="3" spans="1:15" x14ac:dyDescent="0.3">
      <c r="A3" s="1">
        <v>7.2807344684100004</v>
      </c>
      <c r="B3" s="1">
        <v>4.7391322167999999</v>
      </c>
      <c r="C3" s="1">
        <v>0.57364763967300003</v>
      </c>
      <c r="D3" s="2" t="s">
        <v>427</v>
      </c>
      <c r="E3" s="1">
        <v>0.86751473450700001</v>
      </c>
      <c r="F3" s="1">
        <v>0.94726600077199996</v>
      </c>
      <c r="G3" s="1">
        <v>29.933043551200001</v>
      </c>
      <c r="H3" s="1">
        <v>3.9563285797900001</v>
      </c>
      <c r="I3" s="1">
        <v>107</v>
      </c>
      <c r="J3" s="2" t="s">
        <v>426</v>
      </c>
      <c r="K3" s="1">
        <v>34.5043632812</v>
      </c>
      <c r="L3" s="1">
        <v>4.1765761428900001</v>
      </c>
      <c r="M3" s="1">
        <v>39031.241305399999</v>
      </c>
      <c r="N3" s="1">
        <v>4178262.4546500002</v>
      </c>
      <c r="O3" s="2" t="s">
        <v>480</v>
      </c>
    </row>
    <row r="4" spans="1:15" x14ac:dyDescent="0.3">
      <c r="A4" s="1">
        <v>0.210516966523</v>
      </c>
      <c r="B4" s="1">
        <v>12.966773030400001</v>
      </c>
      <c r="C4" s="1">
        <v>3.2361979843699999</v>
      </c>
      <c r="D4" s="2" t="s">
        <v>425</v>
      </c>
      <c r="E4" s="1">
        <v>0.86751473450700001</v>
      </c>
      <c r="F4" s="1">
        <v>0.94726600077199996</v>
      </c>
      <c r="G4" s="1">
        <v>2.3680772866900002</v>
      </c>
      <c r="H4" s="1">
        <v>0.64534824941699998</v>
      </c>
      <c r="I4" s="1">
        <v>107</v>
      </c>
      <c r="J4" s="2" t="s">
        <v>424</v>
      </c>
      <c r="K4" s="1">
        <v>2.7297257239500001</v>
      </c>
      <c r="L4" s="1">
        <v>0.68127458273700003</v>
      </c>
      <c r="M4" s="1">
        <v>5388.2152751100002</v>
      </c>
      <c r="N4" s="1">
        <v>228650.17634000001</v>
      </c>
      <c r="O4" s="2" t="s">
        <v>480</v>
      </c>
    </row>
    <row r="5" spans="1:15" x14ac:dyDescent="0.3">
      <c r="A5" s="1">
        <v>1.7437060961599999</v>
      </c>
      <c r="B5" s="1">
        <v>10.1359175208</v>
      </c>
      <c r="C5" s="1">
        <v>1.8480397962299999</v>
      </c>
      <c r="D5" s="2" t="s">
        <v>423</v>
      </c>
      <c r="E5" s="1">
        <v>0.86751473450700001</v>
      </c>
      <c r="F5" s="1">
        <v>0.94726600077199996</v>
      </c>
      <c r="G5" s="1">
        <v>15.3325084846</v>
      </c>
      <c r="H5" s="1">
        <v>3.05250620199</v>
      </c>
      <c r="I5" s="1">
        <v>107</v>
      </c>
      <c r="J5" s="2" t="s">
        <v>422</v>
      </c>
      <c r="K5" s="1">
        <v>17.674061171200002</v>
      </c>
      <c r="L5" s="1">
        <v>3.22243825863</v>
      </c>
      <c r="M5" s="1">
        <v>10792.489910300001</v>
      </c>
      <c r="N5" s="1">
        <v>498236.76261199999</v>
      </c>
      <c r="O5" s="2" t="s">
        <v>480</v>
      </c>
    </row>
    <row r="6" spans="1:15" x14ac:dyDescent="0.3">
      <c r="A6" s="1">
        <v>0.17944726353500001</v>
      </c>
      <c r="B6" s="1">
        <v>8.9332167092399999</v>
      </c>
      <c r="C6" s="1">
        <v>1.62177496874</v>
      </c>
      <c r="D6" s="2" t="s">
        <v>372</v>
      </c>
      <c r="E6" s="1">
        <v>0.86751473450700001</v>
      </c>
      <c r="F6" s="1">
        <v>0.94726600077199996</v>
      </c>
      <c r="G6" s="1">
        <v>1.3906619417299999</v>
      </c>
      <c r="H6" s="1">
        <v>0.27567626932299999</v>
      </c>
      <c r="I6" s="1">
        <v>107</v>
      </c>
      <c r="J6" s="2" t="s">
        <v>371</v>
      </c>
      <c r="K6" s="1">
        <v>1.60304129304</v>
      </c>
      <c r="L6" s="1">
        <v>0.29102308021000001</v>
      </c>
      <c r="M6" s="1">
        <v>5002.74962022</v>
      </c>
      <c r="N6" s="1">
        <v>194980.03993500001</v>
      </c>
      <c r="O6" s="2" t="s">
        <v>480</v>
      </c>
    </row>
    <row r="7" spans="1:15" x14ac:dyDescent="0.3">
      <c r="A7" s="1">
        <v>3.31909987334E-2</v>
      </c>
      <c r="B7" s="1">
        <v>5.4736002105699999</v>
      </c>
      <c r="C7" s="1">
        <v>0.41452946046299999</v>
      </c>
      <c r="D7" s="2" t="s">
        <v>370</v>
      </c>
      <c r="E7" s="1">
        <v>0.86751473450700001</v>
      </c>
      <c r="F7" s="1">
        <v>0.94726600077199996</v>
      </c>
      <c r="G7" s="1">
        <v>0.15760509539699999</v>
      </c>
      <c r="H7" s="1">
        <v>1.3033098327600001E-2</v>
      </c>
      <c r="I7" s="1">
        <v>107</v>
      </c>
      <c r="J7" s="2" t="s">
        <v>369</v>
      </c>
      <c r="K7" s="1">
        <v>0.18167425765600001</v>
      </c>
      <c r="L7" s="1">
        <v>1.37586467972E-2</v>
      </c>
      <c r="M7" s="1">
        <v>9925.8048809600004</v>
      </c>
      <c r="N7" s="1">
        <v>232170.87833599999</v>
      </c>
      <c r="O7" s="2" t="s">
        <v>480</v>
      </c>
    </row>
    <row r="8" spans="1:15" x14ac:dyDescent="0.3">
      <c r="A8" s="1">
        <v>108.468319916</v>
      </c>
      <c r="B8" s="1">
        <v>1.71082888317</v>
      </c>
      <c r="C8" s="1">
        <v>0.117114785237</v>
      </c>
      <c r="D8" s="2" t="s">
        <v>364</v>
      </c>
      <c r="E8" s="1">
        <v>0.86751473450700001</v>
      </c>
      <c r="F8" s="1">
        <v>0.94726600077199996</v>
      </c>
      <c r="G8" s="1">
        <v>160.985346577</v>
      </c>
      <c r="H8" s="1">
        <v>12.0333511331</v>
      </c>
      <c r="I8" s="1">
        <v>107</v>
      </c>
      <c r="J8" s="2" t="s">
        <v>363</v>
      </c>
      <c r="K8" s="1">
        <v>185.57073462100001</v>
      </c>
      <c r="L8" s="1">
        <v>12.703243992000001</v>
      </c>
      <c r="M8" s="1">
        <v>25314.9316363</v>
      </c>
      <c r="N8" s="1">
        <v>469107.47646400001</v>
      </c>
      <c r="O8" s="2" t="s">
        <v>480</v>
      </c>
    </row>
    <row r="9" spans="1:15" x14ac:dyDescent="0.3">
      <c r="A9" s="1">
        <v>2.3598284781300001E-2</v>
      </c>
      <c r="B9" s="1">
        <v>1.6739955770999999</v>
      </c>
      <c r="C9" s="1">
        <v>0.118299408673</v>
      </c>
      <c r="D9" s="2" t="s">
        <v>364</v>
      </c>
      <c r="E9" s="1">
        <v>0.88326287339599996</v>
      </c>
      <c r="F9" s="1">
        <v>0.96644574047800003</v>
      </c>
      <c r="G9" s="1">
        <v>3.4891908101300002E-2</v>
      </c>
      <c r="H9" s="1">
        <v>2.69799094598E-3</v>
      </c>
      <c r="I9" s="1">
        <v>101</v>
      </c>
      <c r="J9" s="2" t="s">
        <v>363</v>
      </c>
      <c r="K9" s="1">
        <v>3.9503424351000002E-2</v>
      </c>
      <c r="L9" s="1">
        <v>2.7916631353200002E-3</v>
      </c>
      <c r="M9" s="1">
        <v>292253.242555</v>
      </c>
      <c r="N9" s="1">
        <v>6153433.5510200001</v>
      </c>
      <c r="O9" s="2" t="s">
        <v>480</v>
      </c>
    </row>
    <row r="10" spans="1:15" x14ac:dyDescent="0.3">
      <c r="A10" s="1">
        <f>SUM(A2:A9)</f>
        <v>118.12846309304369</v>
      </c>
      <c r="G10" s="1">
        <f>SUM(G2:G9)</f>
        <v>211.93506744518831</v>
      </c>
      <c r="H10" s="1">
        <f>SUM(H2:H9)</f>
        <v>22.57228141448358</v>
      </c>
      <c r="K10" s="1">
        <f>SUM(K2:K9)</f>
        <v>244.30068667392703</v>
      </c>
      <c r="L10" s="1">
        <f>SUM(L2:L9)</f>
        <v>23.828816671079522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8301C-CA6D-4F50-9928-716B1EF7B885}">
  <dimension ref="A1:R6"/>
  <sheetViews>
    <sheetView workbookViewId="0">
      <selection activeCell="P15" sqref="P15"/>
    </sheetView>
  </sheetViews>
  <sheetFormatPr defaultRowHeight="14.4" x14ac:dyDescent="0.3"/>
  <cols>
    <col min="1" max="1" width="9.6640625" style="2" bestFit="1" customWidth="1"/>
    <col min="2" max="2" width="11.44140625" style="2" bestFit="1" customWidth="1"/>
    <col min="3" max="3" width="16.33203125" style="2" bestFit="1" customWidth="1"/>
    <col min="4" max="4" width="14.6640625" style="1" bestFit="1" customWidth="1"/>
    <col min="5" max="6" width="13.6640625" style="1" bestFit="1" customWidth="1"/>
    <col min="7" max="7" width="15.6640625" style="1" bestFit="1" customWidth="1"/>
    <col min="8" max="8" width="14.6640625" style="1" bestFit="1" customWidth="1"/>
    <col min="9" max="11" width="13.6640625" style="1" bestFit="1" customWidth="1"/>
    <col min="12" max="12" width="17.6640625" style="2" bestFit="1" customWidth="1"/>
    <col min="13" max="14" width="13.6640625" style="1" bestFit="1" customWidth="1"/>
    <col min="15" max="15" width="15.6640625" style="1" bestFit="1" customWidth="1"/>
    <col min="16" max="16" width="14.6640625" style="1" bestFit="1" customWidth="1"/>
    <col min="17" max="17" width="15.6640625" style="1" bestFit="1" customWidth="1"/>
    <col min="18" max="18" width="8.44140625" style="2" bestFit="1" customWidth="1"/>
  </cols>
  <sheetData>
    <row r="1" spans="1:18" x14ac:dyDescent="0.3">
      <c r="A1" s="2" t="s">
        <v>554</v>
      </c>
      <c r="B1" s="2" t="s">
        <v>555</v>
      </c>
      <c r="C1" s="2" t="s">
        <v>556</v>
      </c>
      <c r="D1" s="1" t="s">
        <v>386</v>
      </c>
      <c r="E1" s="1" t="s">
        <v>544</v>
      </c>
      <c r="F1" s="1" t="s">
        <v>545</v>
      </c>
      <c r="G1" s="1" t="s">
        <v>375</v>
      </c>
      <c r="H1" s="1" t="s">
        <v>376</v>
      </c>
      <c r="I1" s="1" t="s">
        <v>385</v>
      </c>
      <c r="J1" s="1" t="s">
        <v>384</v>
      </c>
      <c r="K1" s="1" t="s">
        <v>557</v>
      </c>
      <c r="L1" s="2" t="s">
        <v>383</v>
      </c>
      <c r="M1" s="1" t="s">
        <v>382</v>
      </c>
      <c r="N1" s="1" t="s">
        <v>381</v>
      </c>
      <c r="O1" s="1" t="s">
        <v>380</v>
      </c>
      <c r="P1" s="1" t="s">
        <v>379</v>
      </c>
      <c r="Q1" s="1" t="s">
        <v>378</v>
      </c>
      <c r="R1" s="2" t="s">
        <v>377</v>
      </c>
    </row>
    <row r="2" spans="1:18" x14ac:dyDescent="0.3">
      <c r="A2" s="2" t="s">
        <v>558</v>
      </c>
      <c r="B2" s="2" t="s">
        <v>559</v>
      </c>
      <c r="C2" s="2" t="s">
        <v>560</v>
      </c>
      <c r="D2" s="1">
        <v>3.1008242254799998</v>
      </c>
      <c r="E2" s="1">
        <v>0</v>
      </c>
      <c r="F2" s="1">
        <v>0</v>
      </c>
      <c r="G2" s="1">
        <v>27.122840364599998</v>
      </c>
      <c r="H2" s="1">
        <v>4.5690525631299996</v>
      </c>
      <c r="I2" s="1">
        <v>8.7469777041099999</v>
      </c>
      <c r="J2" s="1">
        <v>1.47349615163</v>
      </c>
      <c r="K2" s="1">
        <v>2</v>
      </c>
      <c r="L2" s="2" t="s">
        <v>372</v>
      </c>
      <c r="M2" s="1">
        <v>0.969382794554</v>
      </c>
      <c r="N2" s="1">
        <v>0.996950260245</v>
      </c>
      <c r="O2" s="1">
        <v>26.2924147889</v>
      </c>
      <c r="P2" s="1">
        <v>4.5551181418800004</v>
      </c>
      <c r="Q2" s="1">
        <v>137</v>
      </c>
      <c r="R2" s="2" t="s">
        <v>371</v>
      </c>
    </row>
    <row r="3" spans="1:18" x14ac:dyDescent="0.3">
      <c r="A3" s="2" t="s">
        <v>558</v>
      </c>
      <c r="B3" s="2" t="s">
        <v>559</v>
      </c>
      <c r="C3" s="2" t="s">
        <v>560</v>
      </c>
      <c r="D3" s="1">
        <v>9.6348787188900005</v>
      </c>
      <c r="E3" s="1">
        <v>0</v>
      </c>
      <c r="F3" s="1">
        <v>0</v>
      </c>
      <c r="G3" s="1">
        <v>84.276069335900004</v>
      </c>
      <c r="H3" s="1">
        <v>14.196956713700001</v>
      </c>
      <c r="I3" s="1">
        <v>8.7469777041099999</v>
      </c>
      <c r="J3" s="1">
        <v>1.47349615163</v>
      </c>
      <c r="K3" s="1">
        <v>2</v>
      </c>
      <c r="L3" s="2" t="s">
        <v>372</v>
      </c>
      <c r="M3" s="1">
        <v>0.969382794554</v>
      </c>
      <c r="N3" s="1">
        <v>0.996950260245</v>
      </c>
      <c r="O3" s="1">
        <v>81.695771606899996</v>
      </c>
      <c r="P3" s="1">
        <v>14.1536596904</v>
      </c>
      <c r="Q3" s="1">
        <v>137</v>
      </c>
      <c r="R3" s="2" t="s">
        <v>371</v>
      </c>
    </row>
    <row r="4" spans="1:18" x14ac:dyDescent="0.3">
      <c r="A4" s="2" t="s">
        <v>558</v>
      </c>
      <c r="B4" s="2" t="s">
        <v>559</v>
      </c>
      <c r="C4" s="2" t="s">
        <v>561</v>
      </c>
      <c r="D4" s="1">
        <v>51.624269703400003</v>
      </c>
      <c r="E4" s="1">
        <v>0</v>
      </c>
      <c r="F4" s="1">
        <v>0</v>
      </c>
      <c r="G4" s="1">
        <v>432.69137351400002</v>
      </c>
      <c r="H4" s="1">
        <v>80.269883457399999</v>
      </c>
      <c r="I4" s="1">
        <v>8.3815495308700001</v>
      </c>
      <c r="J4" s="1">
        <v>1.55488656631</v>
      </c>
      <c r="K4" s="1">
        <v>4</v>
      </c>
      <c r="L4" s="2" t="s">
        <v>372</v>
      </c>
      <c r="M4" s="1">
        <v>0.95474646838999999</v>
      </c>
      <c r="N4" s="1">
        <v>0.97353769518599997</v>
      </c>
      <c r="O4" s="1">
        <v>413.110560765</v>
      </c>
      <c r="P4" s="1">
        <v>78.145757333899994</v>
      </c>
      <c r="Q4" s="1">
        <v>138</v>
      </c>
      <c r="R4" s="2" t="s">
        <v>371</v>
      </c>
    </row>
    <row r="5" spans="1:18" x14ac:dyDescent="0.3">
      <c r="A5" s="2" t="s">
        <v>558</v>
      </c>
      <c r="B5" s="2" t="s">
        <v>559</v>
      </c>
      <c r="C5" s="2" t="s">
        <v>561</v>
      </c>
      <c r="D5" s="1">
        <v>24.621947258300001</v>
      </c>
      <c r="E5" s="1">
        <v>0</v>
      </c>
      <c r="F5" s="1">
        <v>0</v>
      </c>
      <c r="G5" s="1">
        <v>206.370070492</v>
      </c>
      <c r="H5" s="1">
        <v>38.284335028299999</v>
      </c>
      <c r="I5" s="1">
        <v>8.3815495308700001</v>
      </c>
      <c r="J5" s="1">
        <v>1.55488656631</v>
      </c>
      <c r="K5" s="1">
        <v>4</v>
      </c>
      <c r="L5" s="2" t="s">
        <v>372</v>
      </c>
      <c r="M5" s="1">
        <v>0.95474646838999999</v>
      </c>
      <c r="N5" s="1">
        <v>0.97353769518599997</v>
      </c>
      <c r="O5" s="1">
        <v>197.03109598399999</v>
      </c>
      <c r="P5" s="1">
        <v>37.271243285200001</v>
      </c>
      <c r="Q5" s="1">
        <v>138</v>
      </c>
      <c r="R5" s="2" t="s">
        <v>371</v>
      </c>
    </row>
    <row r="6" spans="1:18" x14ac:dyDescent="0.3">
      <c r="D6" s="1">
        <f>SUM(D2:D5)</f>
        <v>88.981919906070004</v>
      </c>
      <c r="G6" s="1">
        <f>SUM(G2:G5)</f>
        <v>750.46035370649997</v>
      </c>
      <c r="H6" s="1">
        <f>SUM(H2:H5)</f>
        <v>137.32022776253001</v>
      </c>
      <c r="O6" s="1">
        <f>SUM(O2:O5)</f>
        <v>718.12984314480002</v>
      </c>
      <c r="P6" s="1">
        <f>SUM(P2:P5)</f>
        <v>134.12577845138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4CB93-A9FE-4B9C-A139-6DF9562CEF9D}">
  <dimension ref="A1:O4"/>
  <sheetViews>
    <sheetView workbookViewId="0">
      <selection activeCell="K1" sqref="K1:K1048576"/>
    </sheetView>
  </sheetViews>
  <sheetFormatPr defaultRowHeight="14.4" x14ac:dyDescent="0.3"/>
  <cols>
    <col min="1" max="1" width="15.6640625" style="1" bestFit="1" customWidth="1"/>
    <col min="2" max="3" width="13.6640625" style="1" bestFit="1" customWidth="1"/>
    <col min="4" max="4" width="23.7773437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7.77734375" style="1" bestFit="1" customWidth="1"/>
    <col min="14" max="14" width="19.77734375" style="1" customWidth="1"/>
    <col min="15" max="15" width="25.886718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114.27165161400001</v>
      </c>
      <c r="B2" s="1">
        <v>4.6757740059200001</v>
      </c>
      <c r="C2" s="1">
        <v>0.58579338095</v>
      </c>
      <c r="D2" s="2" t="s">
        <v>427</v>
      </c>
      <c r="E2" s="1">
        <v>1</v>
      </c>
      <c r="F2" s="1">
        <v>1</v>
      </c>
      <c r="G2" s="1">
        <v>534.30841823000003</v>
      </c>
      <c r="H2" s="1">
        <v>66.9395771457</v>
      </c>
      <c r="I2" s="1">
        <v>136</v>
      </c>
      <c r="J2" s="2" t="s">
        <v>426</v>
      </c>
      <c r="K2" s="1">
        <v>534.30841823000003</v>
      </c>
      <c r="L2" s="1">
        <v>66.9395771457</v>
      </c>
      <c r="M2" s="1">
        <v>58270.370370800003</v>
      </c>
      <c r="N2" s="1">
        <v>7471415.7466399996</v>
      </c>
      <c r="O2" s="2" t="s">
        <v>531</v>
      </c>
    </row>
    <row r="3" spans="1:15" x14ac:dyDescent="0.3">
      <c r="A3" s="1">
        <v>1.0686256722E-2</v>
      </c>
      <c r="B3" s="1">
        <v>1.7521107547200001</v>
      </c>
      <c r="C3" s="1">
        <v>0.11912450501500001</v>
      </c>
      <c r="D3" s="2" t="s">
        <v>364</v>
      </c>
      <c r="E3" s="1">
        <v>1</v>
      </c>
      <c r="F3" s="1">
        <v>1</v>
      </c>
      <c r="G3" s="1">
        <v>1.8723505330300001E-2</v>
      </c>
      <c r="H3" s="1">
        <v>1.27299504247E-3</v>
      </c>
      <c r="I3" s="1">
        <v>136</v>
      </c>
      <c r="J3" s="2" t="s">
        <v>363</v>
      </c>
      <c r="K3" s="1">
        <v>1.8723505330300001E-2</v>
      </c>
      <c r="L3" s="1">
        <v>1.27299504247E-3</v>
      </c>
      <c r="M3" s="1">
        <v>24656.178166400001</v>
      </c>
      <c r="N3" s="1">
        <v>199924.69646499999</v>
      </c>
      <c r="O3" s="2" t="s">
        <v>531</v>
      </c>
    </row>
    <row r="4" spans="1:15" x14ac:dyDescent="0.3">
      <c r="A4" s="1">
        <f>SUM(A2:A3)</f>
        <v>114.282337870722</v>
      </c>
      <c r="G4" s="1">
        <f>SUM(G2:G3)</f>
        <v>534.32714173533031</v>
      </c>
      <c r="H4" s="1">
        <f>SUM(H2:H3)</f>
        <v>66.940850140742469</v>
      </c>
      <c r="K4" s="1">
        <f>SUM(K2:K3)</f>
        <v>534.32714173533031</v>
      </c>
      <c r="L4" s="1">
        <f>SUM(L2:L3)</f>
        <v>66.940850140742469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B29F2-B1AE-4256-8104-347E72003128}">
  <dimension ref="A1:O12"/>
  <sheetViews>
    <sheetView workbookViewId="0">
      <selection activeCell="K1" sqref="K1:K1048576"/>
    </sheetView>
  </sheetViews>
  <sheetFormatPr defaultRowHeight="14.4" x14ac:dyDescent="0.3"/>
  <cols>
    <col min="1" max="1" width="15.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6.6640625" style="1" bestFit="1" customWidth="1"/>
    <col min="8" max="9" width="15.6640625" style="1" bestFit="1" customWidth="1"/>
    <col min="10" max="10" width="8.44140625" style="2" bestFit="1" customWidth="1"/>
    <col min="11" max="11" width="16.6640625" style="1" bestFit="1" customWidth="1"/>
    <col min="12" max="12" width="15.6640625" style="1" bestFit="1" customWidth="1"/>
    <col min="13" max="13" width="18.77734375" style="1" bestFit="1" customWidth="1"/>
    <col min="14" max="14" width="20.77734375" style="1" bestFit="1" customWidth="1"/>
    <col min="15" max="15" width="26.218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0.676209048614</v>
      </c>
      <c r="B2" s="1">
        <v>4.6842880945800003</v>
      </c>
      <c r="C2" s="1">
        <v>0.58394098592400001</v>
      </c>
      <c r="D2" s="2" t="s">
        <v>427</v>
      </c>
      <c r="E2" s="1">
        <v>0.969382794554</v>
      </c>
      <c r="F2" s="1">
        <v>0.996950260245</v>
      </c>
      <c r="G2" s="1">
        <v>3.0705762219500001</v>
      </c>
      <c r="H2" s="1">
        <v>0.39366193945599998</v>
      </c>
      <c r="I2" s="1">
        <v>137</v>
      </c>
      <c r="J2" s="2" t="s">
        <v>426</v>
      </c>
      <c r="K2" s="1">
        <v>3.1675579958700002</v>
      </c>
      <c r="L2" s="1">
        <v>0.39486617853799999</v>
      </c>
      <c r="M2" s="1">
        <v>103290.55404</v>
      </c>
      <c r="N2" s="1">
        <v>11274371.8818</v>
      </c>
      <c r="O2" s="2" t="s">
        <v>502</v>
      </c>
    </row>
    <row r="3" spans="1:15" x14ac:dyDescent="0.3">
      <c r="A3" s="1">
        <v>3.9780359188699999</v>
      </c>
      <c r="B3" s="1">
        <v>9.9364665944600006</v>
      </c>
      <c r="C3" s="1">
        <v>1.78345265391</v>
      </c>
      <c r="D3" s="2" t="s">
        <v>423</v>
      </c>
      <c r="E3" s="1">
        <v>0.969382794554</v>
      </c>
      <c r="F3" s="1">
        <v>0.996950260245</v>
      </c>
      <c r="G3" s="1">
        <v>38.317395725899999</v>
      </c>
      <c r="H3" s="1">
        <v>7.0730019151199999</v>
      </c>
      <c r="I3" s="1">
        <v>137</v>
      </c>
      <c r="J3" s="2" t="s">
        <v>422</v>
      </c>
      <c r="K3" s="1">
        <v>39.527621019400002</v>
      </c>
      <c r="L3" s="1">
        <v>7.0946387168599996</v>
      </c>
      <c r="M3" s="1">
        <v>134492.69317400001</v>
      </c>
      <c r="N3" s="1">
        <v>8255683.06855</v>
      </c>
      <c r="O3" s="2" t="s">
        <v>502</v>
      </c>
    </row>
    <row r="4" spans="1:15" x14ac:dyDescent="0.3">
      <c r="A4" s="1">
        <v>0.22910050348</v>
      </c>
      <c r="B4" s="1">
        <v>7.4092852109300003</v>
      </c>
      <c r="C4" s="1">
        <v>1.36007393842</v>
      </c>
      <c r="D4" s="2" t="s">
        <v>421</v>
      </c>
      <c r="E4" s="1">
        <v>0.969382794554</v>
      </c>
      <c r="F4" s="1">
        <v>0.996950260245</v>
      </c>
      <c r="G4" s="1">
        <v>1.64549915475</v>
      </c>
      <c r="H4" s="1">
        <v>0.310643344599</v>
      </c>
      <c r="I4" s="1">
        <v>137</v>
      </c>
      <c r="J4" s="2" t="s">
        <v>420</v>
      </c>
      <c r="K4" s="1">
        <v>1.6974709722500001</v>
      </c>
      <c r="L4" s="1">
        <v>0.31159362406199997</v>
      </c>
      <c r="M4" s="1">
        <v>41811.017442099997</v>
      </c>
      <c r="N4" s="1">
        <v>722161.090463</v>
      </c>
      <c r="O4" s="2" t="s">
        <v>502</v>
      </c>
    </row>
    <row r="5" spans="1:15" x14ac:dyDescent="0.3">
      <c r="A5" s="1">
        <v>289.11118576600001</v>
      </c>
      <c r="B5" s="1">
        <v>4.6757740059200001</v>
      </c>
      <c r="C5" s="1">
        <v>0.58579338095</v>
      </c>
      <c r="D5" s="2" t="s">
        <v>427</v>
      </c>
      <c r="E5" s="1">
        <v>1</v>
      </c>
      <c r="F5" s="1">
        <v>1</v>
      </c>
      <c r="G5" s="1">
        <v>1351.8185672300001</v>
      </c>
      <c r="H5" s="1">
        <v>169.35941897999999</v>
      </c>
      <c r="I5" s="1">
        <v>136</v>
      </c>
      <c r="J5" s="2" t="s">
        <v>426</v>
      </c>
      <c r="K5" s="1">
        <v>1351.8185672300001</v>
      </c>
      <c r="L5" s="1">
        <v>169.35941897999999</v>
      </c>
      <c r="M5" s="1">
        <v>58270.370370800003</v>
      </c>
      <c r="N5" s="1">
        <v>7471415.7466399996</v>
      </c>
      <c r="O5" s="2" t="s">
        <v>502</v>
      </c>
    </row>
    <row r="6" spans="1:15" x14ac:dyDescent="0.3">
      <c r="A6" s="1">
        <v>58.736161275299999</v>
      </c>
      <c r="B6" s="1">
        <v>12.9950788458</v>
      </c>
      <c r="C6" s="1">
        <v>2.9555956986299998</v>
      </c>
      <c r="D6" s="2" t="s">
        <v>425</v>
      </c>
      <c r="E6" s="1">
        <v>1</v>
      </c>
      <c r="F6" s="1">
        <v>1</v>
      </c>
      <c r="G6" s="1">
        <v>763.28104687200005</v>
      </c>
      <c r="H6" s="1">
        <v>173.600345619</v>
      </c>
      <c r="I6" s="1">
        <v>136</v>
      </c>
      <c r="J6" s="2" t="s">
        <v>424</v>
      </c>
      <c r="K6" s="1">
        <v>763.28104687200005</v>
      </c>
      <c r="L6" s="1">
        <v>173.600345619</v>
      </c>
      <c r="M6" s="1">
        <v>23138.353301499999</v>
      </c>
      <c r="N6" s="1">
        <v>1017153.89732</v>
      </c>
      <c r="O6" s="2" t="s">
        <v>502</v>
      </c>
    </row>
    <row r="7" spans="1:15" x14ac:dyDescent="0.3">
      <c r="A7" s="1">
        <v>229.70561958299999</v>
      </c>
      <c r="B7" s="1">
        <v>9.6844260706800007</v>
      </c>
      <c r="C7" s="1">
        <v>1.5535992359599999</v>
      </c>
      <c r="D7" s="2" t="s">
        <v>423</v>
      </c>
      <c r="E7" s="1">
        <v>1</v>
      </c>
      <c r="F7" s="1">
        <v>1</v>
      </c>
      <c r="G7" s="1">
        <v>2224.5670908699999</v>
      </c>
      <c r="H7" s="1">
        <v>356.87047508000001</v>
      </c>
      <c r="I7" s="1">
        <v>136</v>
      </c>
      <c r="J7" s="2" t="s">
        <v>422</v>
      </c>
      <c r="K7" s="1">
        <v>2224.5670908699999</v>
      </c>
      <c r="L7" s="1">
        <v>356.87047508000001</v>
      </c>
      <c r="M7" s="1">
        <v>80399.514251200002</v>
      </c>
      <c r="N7" s="1">
        <v>5759859.9368200004</v>
      </c>
      <c r="O7" s="2" t="s">
        <v>502</v>
      </c>
    </row>
    <row r="8" spans="1:15" x14ac:dyDescent="0.3">
      <c r="A8" s="1">
        <v>17.483058648</v>
      </c>
      <c r="B8" s="1">
        <v>7.5693037056400003</v>
      </c>
      <c r="C8" s="1">
        <v>1.2265977747900001</v>
      </c>
      <c r="D8" s="2" t="s">
        <v>421</v>
      </c>
      <c r="E8" s="1">
        <v>1</v>
      </c>
      <c r="F8" s="1">
        <v>1</v>
      </c>
      <c r="G8" s="1">
        <v>132.33458060999999</v>
      </c>
      <c r="H8" s="1">
        <v>21.4446808342</v>
      </c>
      <c r="I8" s="1">
        <v>136</v>
      </c>
      <c r="J8" s="2" t="s">
        <v>420</v>
      </c>
      <c r="K8" s="1">
        <v>132.33458060999999</v>
      </c>
      <c r="L8" s="1">
        <v>21.4446808342</v>
      </c>
      <c r="M8" s="1">
        <v>30306.261412399999</v>
      </c>
      <c r="N8" s="1">
        <v>369538.62715399999</v>
      </c>
      <c r="O8" s="2" t="s">
        <v>502</v>
      </c>
    </row>
    <row r="9" spans="1:15" x14ac:dyDescent="0.3">
      <c r="A9" s="1">
        <v>38.958488496100003</v>
      </c>
      <c r="B9" s="1">
        <v>8.7892641863400005</v>
      </c>
      <c r="C9" s="1">
        <v>1.23469554116</v>
      </c>
      <c r="D9" s="2" t="s">
        <v>372</v>
      </c>
      <c r="E9" s="1">
        <v>1</v>
      </c>
      <c r="F9" s="1">
        <v>1</v>
      </c>
      <c r="G9" s="1">
        <v>342.41644769300001</v>
      </c>
      <c r="H9" s="1">
        <v>48.101872036499998</v>
      </c>
      <c r="I9" s="1">
        <v>136</v>
      </c>
      <c r="J9" s="2" t="s">
        <v>371</v>
      </c>
      <c r="K9" s="1">
        <v>342.41644769300001</v>
      </c>
      <c r="L9" s="1">
        <v>48.101872036499998</v>
      </c>
      <c r="M9" s="1">
        <v>19436.689929299999</v>
      </c>
      <c r="N9" s="1">
        <v>428444.52167099999</v>
      </c>
      <c r="O9" s="2" t="s">
        <v>502</v>
      </c>
    </row>
    <row r="10" spans="1:15" x14ac:dyDescent="0.3">
      <c r="A10" s="1">
        <v>6.0490969828999996E-3</v>
      </c>
      <c r="B10" s="1">
        <v>5.8095410081200001</v>
      </c>
      <c r="C10" s="1">
        <v>0.44643003253000002</v>
      </c>
      <c r="D10" s="2" t="s">
        <v>370</v>
      </c>
      <c r="E10" s="1">
        <v>1</v>
      </c>
      <c r="F10" s="1">
        <v>1</v>
      </c>
      <c r="G10" s="1">
        <v>3.5142476984300001E-2</v>
      </c>
      <c r="H10" s="1">
        <v>2.7004985628500001E-3</v>
      </c>
      <c r="I10" s="1">
        <v>136</v>
      </c>
      <c r="J10" s="2" t="s">
        <v>369</v>
      </c>
      <c r="K10" s="1">
        <v>3.5142476984300001E-2</v>
      </c>
      <c r="L10" s="1">
        <v>2.7004985628500001E-3</v>
      </c>
      <c r="M10" s="1">
        <v>13574.8468125</v>
      </c>
      <c r="N10" s="1">
        <v>900990.52097299998</v>
      </c>
      <c r="O10" s="2" t="s">
        <v>502</v>
      </c>
    </row>
    <row r="11" spans="1:15" x14ac:dyDescent="0.3">
      <c r="A11" s="1">
        <v>1.10338506929</v>
      </c>
      <c r="B11" s="1">
        <v>1.7521107547200001</v>
      </c>
      <c r="C11" s="1">
        <v>0.11912450501500001</v>
      </c>
      <c r="D11" s="2" t="s">
        <v>364</v>
      </c>
      <c r="E11" s="1">
        <v>1</v>
      </c>
      <c r="F11" s="1">
        <v>1</v>
      </c>
      <c r="G11" s="1">
        <v>1.9332528465000001</v>
      </c>
      <c r="H11" s="1">
        <v>0.13144020022</v>
      </c>
      <c r="I11" s="1">
        <v>136</v>
      </c>
      <c r="J11" s="2" t="s">
        <v>363</v>
      </c>
      <c r="K11" s="1">
        <v>1.9332528465000001</v>
      </c>
      <c r="L11" s="1">
        <v>0.13144020022</v>
      </c>
      <c r="M11" s="1">
        <v>24656.178166400001</v>
      </c>
      <c r="N11" s="1">
        <v>199924.69646499999</v>
      </c>
      <c r="O11" s="2" t="s">
        <v>502</v>
      </c>
    </row>
    <row r="12" spans="1:15" x14ac:dyDescent="0.3">
      <c r="A12" s="1">
        <f>SUM(A2:A11)</f>
        <v>639.98729340563682</v>
      </c>
      <c r="G12" s="1">
        <f>SUM(G2:G11)</f>
        <v>4859.4195997010847</v>
      </c>
      <c r="H12" s="1">
        <f>SUM(H2:H11)</f>
        <v>777.28824044765781</v>
      </c>
      <c r="K12" s="1">
        <f>SUM(K2:K11)</f>
        <v>4860.7787785860037</v>
      </c>
      <c r="L12" s="1">
        <f>SUM(L2:L11)</f>
        <v>777.31203176794281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1C299-69FD-4D0B-A6A5-CEDCC470E803}">
  <dimension ref="A1:O12"/>
  <sheetViews>
    <sheetView workbookViewId="0">
      <selection activeCell="K1" sqref="K1:K1048576"/>
    </sheetView>
  </sheetViews>
  <sheetFormatPr defaultRowHeight="14.4" x14ac:dyDescent="0.3"/>
  <cols>
    <col min="1" max="1" width="15.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6.6640625" style="1" bestFit="1" customWidth="1"/>
    <col min="8" max="9" width="15.6640625" style="1" bestFit="1" customWidth="1"/>
    <col min="10" max="10" width="8.44140625" style="2" bestFit="1" customWidth="1"/>
    <col min="11" max="11" width="16.6640625" style="1" bestFit="1" customWidth="1"/>
    <col min="12" max="12" width="15.6640625" style="1" bestFit="1" customWidth="1"/>
    <col min="13" max="13" width="18.77734375" style="1" bestFit="1" customWidth="1"/>
    <col min="14" max="14" width="20.77734375" style="1" bestFit="1" customWidth="1"/>
    <col min="15" max="15" width="27"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0.48558993160699998</v>
      </c>
      <c r="B2" s="1">
        <v>4.6842880945800003</v>
      </c>
      <c r="C2" s="1">
        <v>0.58394098592400001</v>
      </c>
      <c r="D2" s="2" t="s">
        <v>427</v>
      </c>
      <c r="E2" s="1">
        <v>0.969382794554</v>
      </c>
      <c r="F2" s="1">
        <v>0.996950260245</v>
      </c>
      <c r="G2" s="1">
        <v>2.2049999192800001</v>
      </c>
      <c r="H2" s="1">
        <v>0.28269109182800001</v>
      </c>
      <c r="I2" s="1">
        <v>137</v>
      </c>
      <c r="J2" s="2" t="s">
        <v>426</v>
      </c>
      <c r="K2" s="1">
        <v>2.2746431354699999</v>
      </c>
      <c r="L2" s="1">
        <v>0.28355586341700001</v>
      </c>
      <c r="M2" s="1">
        <v>103290.55404</v>
      </c>
      <c r="N2" s="1">
        <v>11274371.8818</v>
      </c>
      <c r="O2" s="2" t="s">
        <v>503</v>
      </c>
    </row>
    <row r="3" spans="1:15" x14ac:dyDescent="0.3">
      <c r="A3" s="1">
        <v>2.6294122670499999E-2</v>
      </c>
      <c r="B3" s="1">
        <v>12.901930832</v>
      </c>
      <c r="C3" s="1">
        <v>3.0495921862699999</v>
      </c>
      <c r="D3" s="2" t="s">
        <v>425</v>
      </c>
      <c r="E3" s="1">
        <v>0.969382794554</v>
      </c>
      <c r="F3" s="1">
        <v>0.996950260245</v>
      </c>
      <c r="G3" s="1">
        <v>0.32885821959200001</v>
      </c>
      <c r="H3" s="1">
        <v>7.9941803538200004E-2</v>
      </c>
      <c r="I3" s="1">
        <v>137</v>
      </c>
      <c r="J3" s="2" t="s">
        <v>424</v>
      </c>
      <c r="K3" s="1">
        <v>0.33924495198299998</v>
      </c>
      <c r="L3" s="1">
        <v>8.0186351040800005E-2</v>
      </c>
      <c r="M3" s="1">
        <v>23212.131777800001</v>
      </c>
      <c r="N3" s="1">
        <v>1368554.6008200001</v>
      </c>
      <c r="O3" s="2" t="s">
        <v>503</v>
      </c>
    </row>
    <row r="4" spans="1:15" x14ac:dyDescent="0.3">
      <c r="A4" s="1">
        <v>4.1171268299100001</v>
      </c>
      <c r="B4" s="1">
        <v>9.9364665944600006</v>
      </c>
      <c r="C4" s="1">
        <v>1.78345265391</v>
      </c>
      <c r="D4" s="2" t="s">
        <v>423</v>
      </c>
      <c r="E4" s="1">
        <v>0.969382794554</v>
      </c>
      <c r="F4" s="1">
        <v>0.996950260245</v>
      </c>
      <c r="G4" s="1">
        <v>39.6571527288</v>
      </c>
      <c r="H4" s="1">
        <v>7.3203074448400001</v>
      </c>
      <c r="I4" s="1">
        <v>137</v>
      </c>
      <c r="J4" s="2" t="s">
        <v>422</v>
      </c>
      <c r="K4" s="1">
        <v>40.909693210599997</v>
      </c>
      <c r="L4" s="1">
        <v>7.3427007712899997</v>
      </c>
      <c r="M4" s="1">
        <v>134492.69317400001</v>
      </c>
      <c r="N4" s="1">
        <v>8255683.06855</v>
      </c>
      <c r="O4" s="2" t="s">
        <v>503</v>
      </c>
    </row>
    <row r="5" spans="1:15" x14ac:dyDescent="0.3">
      <c r="A5" s="1">
        <v>0.245571701442</v>
      </c>
      <c r="B5" s="1">
        <v>7.4092852109300003</v>
      </c>
      <c r="C5" s="1">
        <v>1.36007393842</v>
      </c>
      <c r="D5" s="2" t="s">
        <v>421</v>
      </c>
      <c r="E5" s="1">
        <v>0.969382794554</v>
      </c>
      <c r="F5" s="1">
        <v>0.996950260245</v>
      </c>
      <c r="G5" s="1">
        <v>1.7638024404899999</v>
      </c>
      <c r="H5" s="1">
        <v>0.33297707126800002</v>
      </c>
      <c r="I5" s="1">
        <v>137</v>
      </c>
      <c r="J5" s="2" t="s">
        <v>420</v>
      </c>
      <c r="K5" s="1">
        <v>1.81951077572</v>
      </c>
      <c r="L5" s="1">
        <v>0.33399567114500001</v>
      </c>
      <c r="M5" s="1">
        <v>41811.017442099997</v>
      </c>
      <c r="N5" s="1">
        <v>722161.090463</v>
      </c>
      <c r="O5" s="2" t="s">
        <v>503</v>
      </c>
    </row>
    <row r="6" spans="1:15" x14ac:dyDescent="0.3">
      <c r="A6" s="1">
        <v>197.446522703</v>
      </c>
      <c r="B6" s="1">
        <v>4.6757740059200001</v>
      </c>
      <c r="C6" s="1">
        <v>0.58579338095</v>
      </c>
      <c r="D6" s="2" t="s">
        <v>427</v>
      </c>
      <c r="E6" s="1">
        <v>1</v>
      </c>
      <c r="F6" s="1">
        <v>1</v>
      </c>
      <c r="G6" s="1">
        <v>923.21531841399997</v>
      </c>
      <c r="H6" s="1">
        <v>115.662866091</v>
      </c>
      <c r="I6" s="1">
        <v>136</v>
      </c>
      <c r="J6" s="2" t="s">
        <v>426</v>
      </c>
      <c r="K6" s="1">
        <v>923.21531841399997</v>
      </c>
      <c r="L6" s="1">
        <v>115.662866091</v>
      </c>
      <c r="M6" s="1">
        <v>58270.370370800003</v>
      </c>
      <c r="N6" s="1">
        <v>7471415.7466399996</v>
      </c>
      <c r="O6" s="2" t="s">
        <v>503</v>
      </c>
    </row>
    <row r="7" spans="1:15" x14ac:dyDescent="0.3">
      <c r="A7" s="1">
        <v>44.596098529599999</v>
      </c>
      <c r="B7" s="1">
        <v>12.9950788458</v>
      </c>
      <c r="C7" s="1">
        <v>2.9555956986299998</v>
      </c>
      <c r="D7" s="2" t="s">
        <v>425</v>
      </c>
      <c r="E7" s="1">
        <v>1</v>
      </c>
      <c r="F7" s="1">
        <v>1</v>
      </c>
      <c r="G7" s="1">
        <v>579.52981660700004</v>
      </c>
      <c r="H7" s="1">
        <v>131.80803699000001</v>
      </c>
      <c r="I7" s="1">
        <v>136</v>
      </c>
      <c r="J7" s="2" t="s">
        <v>424</v>
      </c>
      <c r="K7" s="1">
        <v>579.52981660700004</v>
      </c>
      <c r="L7" s="1">
        <v>131.80803699000001</v>
      </c>
      <c r="M7" s="1">
        <v>23138.353301499999</v>
      </c>
      <c r="N7" s="1">
        <v>1017153.89732</v>
      </c>
      <c r="O7" s="2" t="s">
        <v>503</v>
      </c>
    </row>
    <row r="8" spans="1:15" x14ac:dyDescent="0.3">
      <c r="A8" s="1">
        <v>134.18266656500001</v>
      </c>
      <c r="B8" s="1">
        <v>9.6844260706800007</v>
      </c>
      <c r="C8" s="1">
        <v>1.5535992359599999</v>
      </c>
      <c r="D8" s="2" t="s">
        <v>423</v>
      </c>
      <c r="E8" s="1">
        <v>1</v>
      </c>
      <c r="F8" s="1">
        <v>1</v>
      </c>
      <c r="G8" s="1">
        <v>1299.4821143199999</v>
      </c>
      <c r="H8" s="1">
        <v>208.466088254</v>
      </c>
      <c r="I8" s="1">
        <v>136</v>
      </c>
      <c r="J8" s="2" t="s">
        <v>422</v>
      </c>
      <c r="K8" s="1">
        <v>1299.4821143199999</v>
      </c>
      <c r="L8" s="1">
        <v>208.466088254</v>
      </c>
      <c r="M8" s="1">
        <v>80399.514251200002</v>
      </c>
      <c r="N8" s="1">
        <v>5759859.9368200004</v>
      </c>
      <c r="O8" s="2" t="s">
        <v>503</v>
      </c>
    </row>
    <row r="9" spans="1:15" x14ac:dyDescent="0.3">
      <c r="A9" s="1">
        <v>12.6381305958</v>
      </c>
      <c r="B9" s="1">
        <v>7.5693037056400003</v>
      </c>
      <c r="C9" s="1">
        <v>1.2265977747900001</v>
      </c>
      <c r="D9" s="2" t="s">
        <v>421</v>
      </c>
      <c r="E9" s="1">
        <v>1</v>
      </c>
      <c r="F9" s="1">
        <v>1</v>
      </c>
      <c r="G9" s="1">
        <v>95.661848751199997</v>
      </c>
      <c r="H9" s="1">
        <v>15.5019028663</v>
      </c>
      <c r="I9" s="1">
        <v>136</v>
      </c>
      <c r="J9" s="2" t="s">
        <v>420</v>
      </c>
      <c r="K9" s="1">
        <v>95.661848751199997</v>
      </c>
      <c r="L9" s="1">
        <v>15.5019028663</v>
      </c>
      <c r="M9" s="1">
        <v>30306.261412399999</v>
      </c>
      <c r="N9" s="1">
        <v>369538.62715399999</v>
      </c>
      <c r="O9" s="2" t="s">
        <v>503</v>
      </c>
    </row>
    <row r="10" spans="1:15" x14ac:dyDescent="0.3">
      <c r="A10" s="1">
        <v>37.2057482126</v>
      </c>
      <c r="B10" s="1">
        <v>8.7892641863400005</v>
      </c>
      <c r="C10" s="1">
        <v>1.23469554116</v>
      </c>
      <c r="D10" s="2" t="s">
        <v>372</v>
      </c>
      <c r="E10" s="1">
        <v>1</v>
      </c>
      <c r="F10" s="1">
        <v>1</v>
      </c>
      <c r="G10" s="1">
        <v>327.01115029099998</v>
      </c>
      <c r="H10" s="1">
        <v>45.937771423599997</v>
      </c>
      <c r="I10" s="1">
        <v>136</v>
      </c>
      <c r="J10" s="2" t="s">
        <v>371</v>
      </c>
      <c r="K10" s="1">
        <v>327.01115029099998</v>
      </c>
      <c r="L10" s="1">
        <v>45.937771423599997</v>
      </c>
      <c r="M10" s="1">
        <v>19436.689929299999</v>
      </c>
      <c r="N10" s="1">
        <v>428444.52167099999</v>
      </c>
      <c r="O10" s="2" t="s">
        <v>503</v>
      </c>
    </row>
    <row r="11" spans="1:15" x14ac:dyDescent="0.3">
      <c r="A11" s="1">
        <v>1.10338506929</v>
      </c>
      <c r="B11" s="1">
        <v>1.7521107547200001</v>
      </c>
      <c r="C11" s="1">
        <v>0.11912450501500001</v>
      </c>
      <c r="D11" s="2" t="s">
        <v>364</v>
      </c>
      <c r="E11" s="1">
        <v>1</v>
      </c>
      <c r="F11" s="1">
        <v>1</v>
      </c>
      <c r="G11" s="1">
        <v>1.9332528465000001</v>
      </c>
      <c r="H11" s="1">
        <v>0.13144020022</v>
      </c>
      <c r="I11" s="1">
        <v>136</v>
      </c>
      <c r="J11" s="2" t="s">
        <v>363</v>
      </c>
      <c r="K11" s="1">
        <v>1.9332528465000001</v>
      </c>
      <c r="L11" s="1">
        <v>0.13144020022</v>
      </c>
      <c r="M11" s="1">
        <v>24656.178166400001</v>
      </c>
      <c r="N11" s="1">
        <v>199924.69646499999</v>
      </c>
      <c r="O11" s="2" t="s">
        <v>503</v>
      </c>
    </row>
    <row r="12" spans="1:15" x14ac:dyDescent="0.3">
      <c r="A12" s="1">
        <f>SUM(A2:A11)</f>
        <v>432.04713426091951</v>
      </c>
      <c r="G12" s="1">
        <f>SUM(G2:G11)</f>
        <v>3270.7883145378619</v>
      </c>
      <c r="H12" s="1">
        <f>SUM(H2:H11)</f>
        <v>525.52402323659419</v>
      </c>
      <c r="K12" s="1">
        <f>SUM(K2:K11)</f>
        <v>3272.1765933034731</v>
      </c>
      <c r="L12" s="1">
        <f>SUM(L2:L11)</f>
        <v>525.54854448201274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BDD18-EAC5-4389-9A24-949B96F39461}">
  <dimension ref="A1:O6"/>
  <sheetViews>
    <sheetView workbookViewId="0">
      <selection activeCell="K1" sqref="K1:K1048576"/>
    </sheetView>
  </sheetViews>
  <sheetFormatPr defaultRowHeight="14.4" x14ac:dyDescent="0.3"/>
  <cols>
    <col min="1" max="1" width="14.6640625" style="1" bestFit="1" customWidth="1"/>
    <col min="2" max="3" width="13.6640625" style="1" bestFit="1" customWidth="1"/>
    <col min="4" max="4" width="28.664062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8.77734375" style="1" bestFit="1" customWidth="1"/>
    <col min="14" max="14" width="20.77734375" style="1" bestFit="1" customWidth="1"/>
    <col min="15" max="15" width="28.55468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38.826324039100001</v>
      </c>
      <c r="B2" s="1">
        <v>4.6842880945800003</v>
      </c>
      <c r="C2" s="1">
        <v>0.58394098592400001</v>
      </c>
      <c r="D2" s="2" t="s">
        <v>427</v>
      </c>
      <c r="E2" s="1">
        <v>0.969382794554</v>
      </c>
      <c r="F2" s="1">
        <v>0.996950260245</v>
      </c>
      <c r="G2" s="1">
        <v>176.305223399</v>
      </c>
      <c r="H2" s="1">
        <v>22.6031373796</v>
      </c>
      <c r="I2" s="1">
        <v>137</v>
      </c>
      <c r="J2" s="2" t="s">
        <v>426</v>
      </c>
      <c r="K2" s="1">
        <v>181.873687453</v>
      </c>
      <c r="L2" s="1">
        <v>22.672281939200001</v>
      </c>
      <c r="M2" s="1">
        <v>103290.55404</v>
      </c>
      <c r="N2" s="1">
        <v>11274371.8818</v>
      </c>
      <c r="O2" s="2" t="s">
        <v>504</v>
      </c>
    </row>
    <row r="3" spans="1:15" x14ac:dyDescent="0.3">
      <c r="A3" s="1">
        <v>2.3023492496200002</v>
      </c>
      <c r="B3" s="1">
        <v>5.9169612250899997</v>
      </c>
      <c r="C3" s="1">
        <v>0.45698618222600002</v>
      </c>
      <c r="D3" s="2" t="s">
        <v>370</v>
      </c>
      <c r="E3" s="1">
        <v>0.969382794554</v>
      </c>
      <c r="F3" s="1">
        <v>0.996950260245</v>
      </c>
      <c r="G3" s="1">
        <v>13.2058157645</v>
      </c>
      <c r="H3" s="1">
        <v>1.0489330350799999</v>
      </c>
      <c r="I3" s="1">
        <v>137</v>
      </c>
      <c r="J3" s="2" t="s">
        <v>369</v>
      </c>
      <c r="K3" s="1">
        <v>13.6229112366</v>
      </c>
      <c r="L3" s="1">
        <v>1.0521417937299999</v>
      </c>
      <c r="M3" s="1">
        <v>62658.179777700003</v>
      </c>
      <c r="N3" s="1">
        <v>2807757.5473199999</v>
      </c>
      <c r="O3" s="2" t="s">
        <v>504</v>
      </c>
    </row>
    <row r="4" spans="1:15" x14ac:dyDescent="0.3">
      <c r="A4" s="1">
        <v>0.56802697022899995</v>
      </c>
      <c r="B4" s="1">
        <v>2.8512397066099999</v>
      </c>
      <c r="C4" s="1">
        <v>0.19842788266899999</v>
      </c>
      <c r="D4" s="2" t="s">
        <v>366</v>
      </c>
      <c r="E4" s="1">
        <v>0.969382794554</v>
      </c>
      <c r="F4" s="1">
        <v>0.996950260245</v>
      </c>
      <c r="G4" s="1">
        <v>1.56999400614</v>
      </c>
      <c r="H4" s="1">
        <v>0.112368645548</v>
      </c>
      <c r="I4" s="1">
        <v>137</v>
      </c>
      <c r="J4" s="2" t="s">
        <v>365</v>
      </c>
      <c r="K4" s="1">
        <v>1.61958105194</v>
      </c>
      <c r="L4" s="1">
        <v>0.112712389001</v>
      </c>
      <c r="M4" s="1">
        <v>53826.5282238</v>
      </c>
      <c r="N4" s="1">
        <v>3039791.3737300001</v>
      </c>
      <c r="O4" s="2" t="s">
        <v>504</v>
      </c>
    </row>
    <row r="5" spans="1:15" x14ac:dyDescent="0.3">
      <c r="A5" s="1">
        <v>2.4953001354400001E-2</v>
      </c>
      <c r="B5" s="1">
        <v>1.66528020224</v>
      </c>
      <c r="C5" s="1">
        <v>0.122201818829</v>
      </c>
      <c r="D5" s="2" t="s">
        <v>364</v>
      </c>
      <c r="E5" s="1">
        <v>0.969382794554</v>
      </c>
      <c r="F5" s="1">
        <v>0.996950260245</v>
      </c>
      <c r="G5" s="1">
        <v>4.0281479773599999E-2</v>
      </c>
      <c r="H5" s="1">
        <v>3.04000257276E-3</v>
      </c>
      <c r="I5" s="1">
        <v>137</v>
      </c>
      <c r="J5" s="2" t="s">
        <v>363</v>
      </c>
      <c r="K5" s="1">
        <v>4.1553739142000001E-2</v>
      </c>
      <c r="L5" s="1">
        <v>3.04930215075E-3</v>
      </c>
      <c r="M5" s="1">
        <v>48000.493820999996</v>
      </c>
      <c r="N5" s="1">
        <v>842819.04604399996</v>
      </c>
      <c r="O5" s="2" t="s">
        <v>504</v>
      </c>
    </row>
    <row r="6" spans="1:15" x14ac:dyDescent="0.3">
      <c r="A6" s="1">
        <f>SUM(A2:A5)</f>
        <v>41.721653260303398</v>
      </c>
      <c r="G6" s="1">
        <f>SUM(G2:G5)</f>
        <v>191.12131464941359</v>
      </c>
      <c r="H6" s="1">
        <f>SUM(H2:H5)</f>
        <v>23.76747906280076</v>
      </c>
      <c r="K6" s="1">
        <f>SUM(K2:K5)</f>
        <v>197.157733480682</v>
      </c>
      <c r="L6" s="1">
        <f>SUM(L2:L5)</f>
        <v>23.840185424081753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4835D-B591-4172-A95E-634CBA80B2B8}">
  <dimension ref="A1:O15"/>
  <sheetViews>
    <sheetView workbookViewId="0">
      <selection activeCell="K1" sqref="K1:K1048576"/>
    </sheetView>
  </sheetViews>
  <sheetFormatPr defaultRowHeight="14.4" x14ac:dyDescent="0.3"/>
  <cols>
    <col min="1" max="1" width="15.6640625" style="1" bestFit="1" customWidth="1"/>
    <col min="2" max="3" width="14.6640625" style="1" bestFit="1" customWidth="1"/>
    <col min="4" max="4" width="34.21875" style="2" bestFit="1" customWidth="1"/>
    <col min="5" max="6" width="13.6640625" style="1" bestFit="1" customWidth="1"/>
    <col min="7" max="7" width="16.6640625" style="1" bestFit="1" customWidth="1"/>
    <col min="8" max="8" width="17.77734375" style="1" bestFit="1" customWidth="1"/>
    <col min="9" max="9" width="15.6640625" style="1" bestFit="1" customWidth="1"/>
    <col min="10" max="10" width="8.44140625" style="2" bestFit="1" customWidth="1"/>
    <col min="11" max="11" width="16.6640625" style="1" bestFit="1" customWidth="1"/>
    <col min="12" max="12" width="17.77734375" style="1" bestFit="1" customWidth="1"/>
    <col min="13" max="13" width="18.77734375" style="1" bestFit="1" customWidth="1"/>
    <col min="14" max="14" width="20.77734375" style="1" bestFit="1" customWidth="1"/>
    <col min="15" max="15" width="22.441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122.11180819499999</v>
      </c>
      <c r="B2" s="1">
        <v>31.484161828400001</v>
      </c>
      <c r="C2" s="1">
        <v>76.917525098499993</v>
      </c>
      <c r="D2" s="2" t="s">
        <v>429</v>
      </c>
      <c r="E2" s="1">
        <v>0.969382794554</v>
      </c>
      <c r="F2" s="1">
        <v>0.996950260245</v>
      </c>
      <c r="G2" s="1">
        <f>A2*B2*E2</f>
        <v>3726.8773918505735</v>
      </c>
      <c r="H2" s="1">
        <f>A2*C2*F2</f>
        <v>9363.8932749046307</v>
      </c>
      <c r="I2" s="1">
        <v>137</v>
      </c>
      <c r="J2" s="2" t="s">
        <v>428</v>
      </c>
      <c r="K2" s="1">
        <v>3844.5879303699999</v>
      </c>
      <c r="L2" s="1">
        <v>9392.5380716599993</v>
      </c>
      <c r="M2" s="1">
        <v>16174.844264900001</v>
      </c>
      <c r="N2" s="1">
        <v>947830.35175799998</v>
      </c>
      <c r="O2" s="2" t="s">
        <v>505</v>
      </c>
    </row>
    <row r="3" spans="1:15" x14ac:dyDescent="0.3">
      <c r="A3" s="1">
        <v>325.96235111499999</v>
      </c>
      <c r="B3" s="1">
        <v>4.6842880945800003</v>
      </c>
      <c r="C3" s="1">
        <v>0.58394098592400001</v>
      </c>
      <c r="D3" s="2" t="s">
        <v>427</v>
      </c>
      <c r="E3" s="1">
        <v>0.969382794554</v>
      </c>
      <c r="F3" s="1">
        <v>0.996950260245</v>
      </c>
      <c r="G3" s="1">
        <f t="shared" ref="G3:G14" si="0">A3*B3*E3</f>
        <v>1480.1521018323074</v>
      </c>
      <c r="H3" s="1">
        <f t="shared" ref="H3:H14" si="1">A3*C3*F3</f>
        <v>189.76228075106727</v>
      </c>
      <c r="I3" s="1">
        <v>137</v>
      </c>
      <c r="J3" s="2" t="s">
        <v>426</v>
      </c>
      <c r="K3" s="1">
        <v>1526.9015606099999</v>
      </c>
      <c r="L3" s="1">
        <v>190.342776684</v>
      </c>
      <c r="M3" s="1">
        <v>103290.55404</v>
      </c>
      <c r="N3" s="1">
        <v>11274371.8818</v>
      </c>
      <c r="O3" s="2" t="s">
        <v>505</v>
      </c>
    </row>
    <row r="4" spans="1:15" x14ac:dyDescent="0.3">
      <c r="A4" s="1">
        <v>43.451928586299999</v>
      </c>
      <c r="B4" s="1">
        <v>12.901930832</v>
      </c>
      <c r="C4" s="1">
        <v>3.0495921862699999</v>
      </c>
      <c r="D4" s="2" t="s">
        <v>425</v>
      </c>
      <c r="E4" s="1">
        <v>0.969382794554</v>
      </c>
      <c r="F4" s="1">
        <v>0.996950260245</v>
      </c>
      <c r="G4" s="1">
        <f t="shared" si="0"/>
        <v>543.44934994697087</v>
      </c>
      <c r="H4" s="1">
        <f t="shared" si="1"/>
        <v>132.10653886159955</v>
      </c>
      <c r="I4" s="1">
        <v>137</v>
      </c>
      <c r="J4" s="2" t="s">
        <v>424</v>
      </c>
      <c r="K4" s="1">
        <v>560.61377713700006</v>
      </c>
      <c r="L4" s="1">
        <v>132.510661895</v>
      </c>
      <c r="M4" s="1">
        <v>23212.131777800001</v>
      </c>
      <c r="N4" s="1">
        <v>1368554.6008200001</v>
      </c>
      <c r="O4" s="2" t="s">
        <v>505</v>
      </c>
    </row>
    <row r="5" spans="1:15" x14ac:dyDescent="0.3">
      <c r="A5" s="1">
        <v>210.90133849200001</v>
      </c>
      <c r="B5" s="1">
        <v>9.9364665944600006</v>
      </c>
      <c r="C5" s="1">
        <v>1.78345265391</v>
      </c>
      <c r="D5" s="2" t="s">
        <v>423</v>
      </c>
      <c r="E5" s="1">
        <v>0.969382794554</v>
      </c>
      <c r="F5" s="1">
        <v>0.996950260245</v>
      </c>
      <c r="G5" s="1">
        <f t="shared" si="0"/>
        <v>2031.4522570749732</v>
      </c>
      <c r="H5" s="1">
        <f t="shared" si="1"/>
        <v>374.98544545021207</v>
      </c>
      <c r="I5" s="1">
        <v>137</v>
      </c>
      <c r="J5" s="2" t="s">
        <v>422</v>
      </c>
      <c r="K5" s="1">
        <v>2095.6141046500002</v>
      </c>
      <c r="L5" s="1">
        <v>376.132551847</v>
      </c>
      <c r="M5" s="1">
        <v>134492.69317400001</v>
      </c>
      <c r="N5" s="1">
        <v>8255683.06855</v>
      </c>
      <c r="O5" s="2" t="s">
        <v>505</v>
      </c>
    </row>
    <row r="6" spans="1:15" x14ac:dyDescent="0.3">
      <c r="A6" s="1">
        <v>11.808696878499999</v>
      </c>
      <c r="B6" s="1">
        <v>7.4092852109300003</v>
      </c>
      <c r="C6" s="1">
        <v>1.36007393842</v>
      </c>
      <c r="D6" s="2" t="s">
        <v>421</v>
      </c>
      <c r="E6" s="1">
        <v>0.969382794554</v>
      </c>
      <c r="F6" s="1">
        <v>0.996950260245</v>
      </c>
      <c r="G6" s="1">
        <f t="shared" si="0"/>
        <v>84.815181272726818</v>
      </c>
      <c r="H6" s="1">
        <f t="shared" si="1"/>
        <v>16.011719913209546</v>
      </c>
      <c r="I6" s="1">
        <v>137</v>
      </c>
      <c r="J6" s="2" t="s">
        <v>420</v>
      </c>
      <c r="K6" s="1">
        <v>87.4940031422</v>
      </c>
      <c r="L6" s="1">
        <v>16.0607008711</v>
      </c>
      <c r="M6" s="1">
        <v>41811.017442099997</v>
      </c>
      <c r="N6" s="1">
        <v>722161.090463</v>
      </c>
      <c r="O6" s="2" t="s">
        <v>505</v>
      </c>
    </row>
    <row r="7" spans="1:15" x14ac:dyDescent="0.3">
      <c r="A7" s="1">
        <v>6.6754045160400004</v>
      </c>
      <c r="B7" s="1">
        <v>8.7469777041099999</v>
      </c>
      <c r="C7" s="1">
        <v>1.47349615163</v>
      </c>
      <c r="D7" s="2" t="s">
        <v>372</v>
      </c>
      <c r="E7" s="1">
        <v>0.969382794554</v>
      </c>
      <c r="F7" s="1">
        <v>0.996950260245</v>
      </c>
      <c r="G7" s="1">
        <f t="shared" si="0"/>
        <v>56.601887645646258</v>
      </c>
      <c r="H7" s="1">
        <f t="shared" si="1"/>
        <v>9.8061850670377488</v>
      </c>
      <c r="I7" s="1">
        <v>137</v>
      </c>
      <c r="J7" s="2" t="s">
        <v>371</v>
      </c>
      <c r="K7" s="1">
        <v>58.3896144677</v>
      </c>
      <c r="L7" s="1">
        <v>9.8361828649599996</v>
      </c>
      <c r="M7" s="1">
        <v>39017.079447299999</v>
      </c>
      <c r="N7" s="1">
        <v>793889.92466200003</v>
      </c>
      <c r="O7" s="2" t="s">
        <v>505</v>
      </c>
    </row>
    <row r="8" spans="1:15" x14ac:dyDescent="0.3">
      <c r="A8" s="1">
        <v>60.340227201499999</v>
      </c>
      <c r="B8" s="1">
        <v>5.9169612250899997</v>
      </c>
      <c r="C8" s="1">
        <v>0.45698618222600002</v>
      </c>
      <c r="D8" s="2" t="s">
        <v>370</v>
      </c>
      <c r="E8" s="1">
        <v>0.969382794554</v>
      </c>
      <c r="F8" s="1">
        <v>0.996950260245</v>
      </c>
      <c r="G8" s="1">
        <f t="shared" si="0"/>
        <v>346.09949977977999</v>
      </c>
      <c r="H8" s="1">
        <f t="shared" si="1"/>
        <v>27.490554556934168</v>
      </c>
      <c r="I8" s="1">
        <v>137</v>
      </c>
      <c r="J8" s="2" t="s">
        <v>369</v>
      </c>
      <c r="K8" s="1">
        <v>357.03078466400001</v>
      </c>
      <c r="L8" s="1">
        <v>27.574650063499998</v>
      </c>
      <c r="M8" s="1">
        <v>62658.179777700003</v>
      </c>
      <c r="N8" s="1">
        <v>2807757.5473199999</v>
      </c>
      <c r="O8" s="2" t="s">
        <v>505</v>
      </c>
    </row>
    <row r="9" spans="1:15" x14ac:dyDescent="0.3">
      <c r="A9" s="1">
        <v>0.14772245308099999</v>
      </c>
      <c r="B9" s="1">
        <v>10.953200845</v>
      </c>
      <c r="C9" s="1">
        <v>1.73088777798</v>
      </c>
      <c r="D9" s="2" t="s">
        <v>431</v>
      </c>
      <c r="E9" s="1">
        <v>0.969382794554</v>
      </c>
      <c r="F9" s="1">
        <v>0.996950260245</v>
      </c>
      <c r="G9" s="1">
        <f t="shared" si="0"/>
        <v>1.5684940277647503</v>
      </c>
      <c r="H9" s="1">
        <f t="shared" si="1"/>
        <v>0.25491119759828623</v>
      </c>
      <c r="I9" s="1">
        <v>137</v>
      </c>
      <c r="J9" s="2" t="s">
        <v>430</v>
      </c>
      <c r="K9" s="1">
        <v>1.6180336979100001</v>
      </c>
      <c r="L9" s="1">
        <v>0.25569098857099998</v>
      </c>
      <c r="M9" s="1">
        <v>2787.1231125099998</v>
      </c>
      <c r="N9" s="1">
        <v>195210.44339299999</v>
      </c>
      <c r="O9" s="2" t="s">
        <v>505</v>
      </c>
    </row>
    <row r="10" spans="1:15" x14ac:dyDescent="0.3">
      <c r="A10" s="1">
        <v>7.8845264591599999</v>
      </c>
      <c r="B10" s="1">
        <v>3.4900809549999998</v>
      </c>
      <c r="C10" s="1">
        <v>0.37294173647000001</v>
      </c>
      <c r="D10" s="2" t="s">
        <v>368</v>
      </c>
      <c r="E10" s="1">
        <v>0.969382794554</v>
      </c>
      <c r="F10" s="1">
        <v>0.996950260245</v>
      </c>
      <c r="G10" s="1">
        <f t="shared" si="0"/>
        <v>26.675122530704126</v>
      </c>
      <c r="H10" s="1">
        <f t="shared" si="1"/>
        <v>2.9315013237489285</v>
      </c>
      <c r="I10" s="1">
        <v>137</v>
      </c>
      <c r="J10" s="2" t="s">
        <v>367</v>
      </c>
      <c r="K10" s="1">
        <v>27.517635634299999</v>
      </c>
      <c r="L10" s="1">
        <v>2.9404689889200002</v>
      </c>
      <c r="M10" s="1">
        <v>9410.2871787999993</v>
      </c>
      <c r="N10" s="1">
        <v>228208.62854000001</v>
      </c>
      <c r="O10" s="2" t="s">
        <v>505</v>
      </c>
    </row>
    <row r="11" spans="1:15" x14ac:dyDescent="0.3">
      <c r="A11" s="1">
        <v>11.7695975888</v>
      </c>
      <c r="B11" s="1">
        <v>2.8512397066099999</v>
      </c>
      <c r="C11" s="1">
        <v>0.19842788266899999</v>
      </c>
      <c r="D11" s="2" t="s">
        <v>366</v>
      </c>
      <c r="E11" s="1">
        <v>0.969382794554</v>
      </c>
      <c r="F11" s="1">
        <v>0.996950260245</v>
      </c>
      <c r="G11" s="1">
        <f t="shared" si="0"/>
        <v>32.530493510949086</v>
      </c>
      <c r="H11" s="1">
        <f t="shared" si="1"/>
        <v>2.3282939173874686</v>
      </c>
      <c r="I11" s="1">
        <v>137</v>
      </c>
      <c r="J11" s="2" t="s">
        <v>365</v>
      </c>
      <c r="K11" s="1">
        <v>33.557943975999997</v>
      </c>
      <c r="L11" s="1">
        <v>2.3354163294100001</v>
      </c>
      <c r="M11" s="1">
        <v>53826.5282238</v>
      </c>
      <c r="N11" s="1">
        <v>3039791.3737300001</v>
      </c>
      <c r="O11" s="2" t="s">
        <v>505</v>
      </c>
    </row>
    <row r="12" spans="1:15" x14ac:dyDescent="0.3">
      <c r="A12" s="1">
        <v>0.95720324308500004</v>
      </c>
      <c r="B12" s="1">
        <v>1.66528020224</v>
      </c>
      <c r="C12" s="1">
        <v>0.122201818829</v>
      </c>
      <c r="D12" s="2" t="s">
        <v>364</v>
      </c>
      <c r="E12" s="1">
        <v>0.969382794554</v>
      </c>
      <c r="F12" s="1">
        <v>0.996950260245</v>
      </c>
      <c r="G12" s="1">
        <f t="shared" si="0"/>
        <v>1.5452074292756708</v>
      </c>
      <c r="H12" s="1">
        <f t="shared" si="1"/>
        <v>0.11661524320462995</v>
      </c>
      <c r="I12" s="1">
        <v>137</v>
      </c>
      <c r="J12" s="2" t="s">
        <v>363</v>
      </c>
      <c r="K12" s="1">
        <v>1.5940116102299999</v>
      </c>
      <c r="L12" s="1">
        <v>0.116971977294</v>
      </c>
      <c r="M12" s="1">
        <v>48000.493820999996</v>
      </c>
      <c r="N12" s="1">
        <v>842819.04604399996</v>
      </c>
      <c r="O12" s="2" t="s">
        <v>505</v>
      </c>
    </row>
    <row r="13" spans="1:15" x14ac:dyDescent="0.3">
      <c r="A13" s="1">
        <v>10.391151432799999</v>
      </c>
      <c r="B13" s="1">
        <v>1.6202129268200001</v>
      </c>
      <c r="C13" s="1">
        <v>0.110609268008</v>
      </c>
      <c r="D13" s="2" t="s">
        <v>362</v>
      </c>
      <c r="E13" s="1">
        <v>0.969382794554</v>
      </c>
      <c r="F13" s="1">
        <v>0.996950260245</v>
      </c>
      <c r="G13" s="1">
        <f t="shared" si="0"/>
        <v>16.320410344174483</v>
      </c>
      <c r="H13" s="1">
        <f t="shared" si="1"/>
        <v>1.145852412012957</v>
      </c>
      <c r="I13" s="1">
        <v>137</v>
      </c>
      <c r="J13" s="2" t="s">
        <v>361</v>
      </c>
      <c r="K13" s="1">
        <v>16.835877876000001</v>
      </c>
      <c r="L13" s="1">
        <v>1.1493576537400001</v>
      </c>
      <c r="M13" s="1">
        <v>29778.074117299999</v>
      </c>
      <c r="N13" s="1">
        <v>1175817.96841</v>
      </c>
      <c r="O13" s="2" t="s">
        <v>505</v>
      </c>
    </row>
    <row r="14" spans="1:15" x14ac:dyDescent="0.3">
      <c r="A14" s="1">
        <v>1.0645242692700001</v>
      </c>
      <c r="B14" s="1">
        <v>9.6844260706800007</v>
      </c>
      <c r="C14" s="1">
        <v>1.5535992359599999</v>
      </c>
      <c r="D14" s="2" t="s">
        <v>423</v>
      </c>
      <c r="E14" s="1">
        <v>1</v>
      </c>
      <c r="F14" s="1">
        <v>1</v>
      </c>
      <c r="G14" s="1">
        <f t="shared" si="0"/>
        <v>10.309306586189965</v>
      </c>
      <c r="H14" s="1">
        <f t="shared" si="1"/>
        <v>1.6538440913987493</v>
      </c>
      <c r="I14" s="1">
        <v>136</v>
      </c>
      <c r="J14" s="2" t="s">
        <v>422</v>
      </c>
      <c r="K14" s="1">
        <v>10.3093065862</v>
      </c>
      <c r="L14" s="1">
        <v>1.6538440914000001</v>
      </c>
      <c r="M14" s="1">
        <v>80399.514251200002</v>
      </c>
      <c r="N14" s="1">
        <v>5759859.9368200004</v>
      </c>
      <c r="O14" s="2" t="s">
        <v>505</v>
      </c>
    </row>
    <row r="15" spans="1:15" x14ac:dyDescent="0.3">
      <c r="A15" s="1">
        <f>SUM(A2:A14)</f>
        <v>813.46648043053597</v>
      </c>
      <c r="G15" s="1">
        <f>SUM(G2:G14)</f>
        <v>8358.3967038320352</v>
      </c>
      <c r="H15" s="1">
        <f>SUM(H2:H14)</f>
        <v>10122.487017690044</v>
      </c>
      <c r="K15" s="1">
        <f>SUM(K2:K14)</f>
        <v>8622.0645844215396</v>
      </c>
      <c r="L15" s="1">
        <f>SUM(L2:L14)</f>
        <v>10153.44734591489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D4205-2A40-4CCE-99B0-BE460558F153}">
  <dimension ref="A1:O4"/>
  <sheetViews>
    <sheetView workbookViewId="0">
      <selection activeCell="K1" sqref="K1:K1048576"/>
    </sheetView>
  </sheetViews>
  <sheetFormatPr defaultRowHeight="14.4" x14ac:dyDescent="0.3"/>
  <cols>
    <col min="1" max="3" width="13.6640625" style="1" bestFit="1" customWidth="1"/>
    <col min="4" max="4" width="34.21875" style="2" bestFit="1" customWidth="1"/>
    <col min="5" max="6" width="13.6640625" style="1" bestFit="1" customWidth="1"/>
    <col min="7" max="8" width="14.6640625" style="1" bestFit="1" customWidth="1"/>
    <col min="9" max="9" width="15.6640625" style="1" bestFit="1" customWidth="1"/>
    <col min="10" max="10" width="8.44140625" style="2" bestFit="1" customWidth="1"/>
    <col min="11" max="12" width="14.6640625" style="1" bestFit="1" customWidth="1"/>
    <col min="13" max="13" width="17.77734375" style="1" bestFit="1" customWidth="1"/>
    <col min="14" max="14" width="19.77734375" style="1" customWidth="1"/>
    <col min="15" max="15" width="24.218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9.2017266541100007</v>
      </c>
      <c r="B2" s="1">
        <v>9.6844260706800007</v>
      </c>
      <c r="C2" s="1">
        <v>1.5535992359599999</v>
      </c>
      <c r="D2" s="2" t="s">
        <v>423</v>
      </c>
      <c r="E2" s="1">
        <v>1</v>
      </c>
      <c r="F2" s="1">
        <v>1</v>
      </c>
      <c r="G2" s="1">
        <v>89.113441504299999</v>
      </c>
      <c r="H2" s="1">
        <v>14.2957954993</v>
      </c>
      <c r="I2" s="1">
        <v>136</v>
      </c>
      <c r="J2" s="2" t="s">
        <v>422</v>
      </c>
      <c r="K2" s="1">
        <v>89.113441504299999</v>
      </c>
      <c r="L2" s="1">
        <v>14.2957954993</v>
      </c>
      <c r="M2" s="1">
        <v>80399.514251200002</v>
      </c>
      <c r="N2" s="1">
        <v>5759859.9368200004</v>
      </c>
      <c r="O2" s="2" t="s">
        <v>506</v>
      </c>
    </row>
    <row r="3" spans="1:15" x14ac:dyDescent="0.3">
      <c r="A3" s="1">
        <v>5.31658391763</v>
      </c>
      <c r="B3" s="1">
        <v>1.7521107547200001</v>
      </c>
      <c r="C3" s="1">
        <v>0.11912450501500001</v>
      </c>
      <c r="D3" s="2" t="s">
        <v>364</v>
      </c>
      <c r="E3" s="1">
        <v>1</v>
      </c>
      <c r="F3" s="1">
        <v>1</v>
      </c>
      <c r="G3" s="1">
        <v>9.3152438604499999</v>
      </c>
      <c r="H3" s="1">
        <v>0.63333542755799999</v>
      </c>
      <c r="I3" s="1">
        <v>136</v>
      </c>
      <c r="J3" s="2" t="s">
        <v>363</v>
      </c>
      <c r="K3" s="1">
        <v>9.3152438604499999</v>
      </c>
      <c r="L3" s="1">
        <v>0.63333542755799999</v>
      </c>
      <c r="M3" s="1">
        <v>24656.178166400001</v>
      </c>
      <c r="N3" s="1">
        <v>199924.69646499999</v>
      </c>
      <c r="O3" s="2" t="s">
        <v>506</v>
      </c>
    </row>
    <row r="4" spans="1:15" x14ac:dyDescent="0.3">
      <c r="A4" s="1">
        <f>SUM(A2:A3)</f>
        <v>14.518310571740001</v>
      </c>
      <c r="G4" s="1">
        <f>SUM(G2:G3)</f>
        <v>98.428685364749995</v>
      </c>
      <c r="H4" s="1">
        <f>SUM(H2:H3)</f>
        <v>14.929130926858001</v>
      </c>
      <c r="K4" s="1">
        <f>SUM(K2:K3)</f>
        <v>98.428685364749995</v>
      </c>
      <c r="L4" s="1">
        <f>SUM(L2:L3)</f>
        <v>14.929130926858001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B7166-46C0-4ED9-B9CE-A9F68B4BBAB5}">
  <dimension ref="A1:O10"/>
  <sheetViews>
    <sheetView workbookViewId="0">
      <selection activeCell="K1" sqref="K1:K1048576"/>
    </sheetView>
  </sheetViews>
  <sheetFormatPr defaultRowHeight="14.4" x14ac:dyDescent="0.3"/>
  <cols>
    <col min="1" max="1" width="15.6640625" style="1" bestFit="1" customWidth="1"/>
    <col min="2" max="2" width="14.6640625" style="1" bestFit="1" customWidth="1"/>
    <col min="3" max="3" width="13.6640625" style="1" bestFit="1" customWidth="1"/>
    <col min="4" max="4" width="34.21875" style="2" bestFit="1" customWidth="1"/>
    <col min="5" max="6" width="13.6640625" style="1" bestFit="1" customWidth="1"/>
    <col min="7" max="8" width="16.6640625" style="1" bestFit="1" customWidth="1"/>
    <col min="9" max="9" width="15.6640625" style="1" bestFit="1" customWidth="1"/>
    <col min="10" max="10" width="8.44140625" style="2" bestFit="1" customWidth="1"/>
    <col min="11" max="12" width="16.6640625" style="1" bestFit="1" customWidth="1"/>
    <col min="13" max="13" width="17.77734375" style="1" bestFit="1" customWidth="1"/>
    <col min="14" max="14" width="19.77734375" style="1" customWidth="1"/>
    <col min="15" max="15" width="23.1093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363.47422550499999</v>
      </c>
      <c r="B2" s="1">
        <v>4.6757740059200001</v>
      </c>
      <c r="C2" s="1">
        <v>0.58579338095</v>
      </c>
      <c r="D2" s="2" t="s">
        <v>427</v>
      </c>
      <c r="E2" s="1">
        <v>1</v>
      </c>
      <c r="F2" s="1">
        <v>1</v>
      </c>
      <c r="G2" s="1">
        <f>A2*B2*E2</f>
        <v>1699.5233354381833</v>
      </c>
      <c r="H2" s="1">
        <v>212.92079544699999</v>
      </c>
      <c r="I2" s="1">
        <v>136</v>
      </c>
      <c r="J2" s="2" t="s">
        <v>426</v>
      </c>
      <c r="K2" s="1">
        <v>1699.52333544</v>
      </c>
      <c r="L2" s="1">
        <v>212.92079544699999</v>
      </c>
      <c r="M2" s="1">
        <v>58270.370370800003</v>
      </c>
      <c r="N2" s="1">
        <v>7471415.7466399996</v>
      </c>
      <c r="O2" s="2" t="s">
        <v>507</v>
      </c>
    </row>
    <row r="3" spans="1:15" x14ac:dyDescent="0.3">
      <c r="A3" s="1">
        <v>62.662777249000001</v>
      </c>
      <c r="B3" s="1">
        <v>12.9950788458</v>
      </c>
      <c r="C3" s="1">
        <v>2.9555956986299998</v>
      </c>
      <c r="D3" s="2" t="s">
        <v>425</v>
      </c>
      <c r="E3" s="1">
        <v>1</v>
      </c>
      <c r="F3" s="1">
        <v>1</v>
      </c>
      <c r="G3" s="1">
        <f t="shared" ref="G3:G9" si="0">A3*B3*E3</f>
        <v>814.30773104755747</v>
      </c>
      <c r="H3" s="1">
        <v>185.205834901</v>
      </c>
      <c r="I3" s="1">
        <v>136</v>
      </c>
      <c r="J3" s="2" t="s">
        <v>424</v>
      </c>
      <c r="K3" s="1">
        <v>814.30773104800005</v>
      </c>
      <c r="L3" s="1">
        <v>185.205834901</v>
      </c>
      <c r="M3" s="1">
        <v>23138.353301499999</v>
      </c>
      <c r="N3" s="1">
        <v>1017153.89732</v>
      </c>
      <c r="O3" s="2" t="s">
        <v>507</v>
      </c>
    </row>
    <row r="4" spans="1:15" x14ac:dyDescent="0.3">
      <c r="A4" s="1">
        <v>314.72549906</v>
      </c>
      <c r="B4" s="1">
        <v>9.6844260706800007</v>
      </c>
      <c r="C4" s="1">
        <v>1.5535992359599999</v>
      </c>
      <c r="D4" s="2" t="s">
        <v>423</v>
      </c>
      <c r="E4" s="1">
        <v>1</v>
      </c>
      <c r="F4" s="1">
        <v>1</v>
      </c>
      <c r="G4" s="1">
        <f t="shared" si="0"/>
        <v>3047.9358282044382</v>
      </c>
      <c r="H4" s="1">
        <v>488.95729487699998</v>
      </c>
      <c r="I4" s="1">
        <v>136</v>
      </c>
      <c r="J4" s="2" t="s">
        <v>422</v>
      </c>
      <c r="K4" s="1">
        <v>3047.9358281999998</v>
      </c>
      <c r="L4" s="1">
        <v>488.95729487699998</v>
      </c>
      <c r="M4" s="1">
        <v>80399.514251200002</v>
      </c>
      <c r="N4" s="1">
        <v>5759859.9368200004</v>
      </c>
      <c r="O4" s="2" t="s">
        <v>507</v>
      </c>
    </row>
    <row r="5" spans="1:15" x14ac:dyDescent="0.3">
      <c r="A5" s="1">
        <v>14.5015807608</v>
      </c>
      <c r="B5" s="1">
        <v>7.5693037056400003</v>
      </c>
      <c r="C5" s="1">
        <v>1.2265977747900001</v>
      </c>
      <c r="D5" s="2" t="s">
        <v>421</v>
      </c>
      <c r="E5" s="1">
        <v>1</v>
      </c>
      <c r="F5" s="1">
        <v>1</v>
      </c>
      <c r="G5" s="1">
        <f t="shared" si="0"/>
        <v>109.76686899036117</v>
      </c>
      <c r="H5" s="1">
        <v>17.787606692099999</v>
      </c>
      <c r="I5" s="1">
        <v>136</v>
      </c>
      <c r="J5" s="2" t="s">
        <v>420</v>
      </c>
      <c r="K5" s="1">
        <v>109.76686899000001</v>
      </c>
      <c r="L5" s="1">
        <v>17.787606692099999</v>
      </c>
      <c r="M5" s="1">
        <v>30306.261412399999</v>
      </c>
      <c r="N5" s="1">
        <v>369538.62715399999</v>
      </c>
      <c r="O5" s="2" t="s">
        <v>507</v>
      </c>
    </row>
    <row r="6" spans="1:15" x14ac:dyDescent="0.3">
      <c r="A6" s="1">
        <v>0.80421813818900001</v>
      </c>
      <c r="B6" s="1">
        <v>8.7892641863400005</v>
      </c>
      <c r="C6" s="1">
        <v>1.23469554116</v>
      </c>
      <c r="D6" s="2" t="s">
        <v>372</v>
      </c>
      <c r="E6" s="1">
        <v>1</v>
      </c>
      <c r="F6" s="1">
        <v>1</v>
      </c>
      <c r="G6" s="1">
        <f t="shared" si="0"/>
        <v>7.0684856799896112</v>
      </c>
      <c r="H6" s="1">
        <v>0.99296454934199996</v>
      </c>
      <c r="I6" s="1">
        <v>136</v>
      </c>
      <c r="J6" s="2" t="s">
        <v>371</v>
      </c>
      <c r="K6" s="1">
        <v>7.0684856799900002</v>
      </c>
      <c r="L6" s="1">
        <v>0.99296454934199996</v>
      </c>
      <c r="M6" s="1">
        <v>19436.689929299999</v>
      </c>
      <c r="N6" s="1">
        <v>428444.52167099999</v>
      </c>
      <c r="O6" s="2" t="s">
        <v>507</v>
      </c>
    </row>
    <row r="7" spans="1:15" x14ac:dyDescent="0.3">
      <c r="A7" s="1">
        <v>141.31947711399999</v>
      </c>
      <c r="B7" s="1">
        <v>5.8095410081200001</v>
      </c>
      <c r="C7" s="1">
        <v>0.44643003253000002</v>
      </c>
      <c r="D7" s="2" t="s">
        <v>370</v>
      </c>
      <c r="E7" s="1">
        <v>1</v>
      </c>
      <c r="F7" s="1">
        <v>1</v>
      </c>
      <c r="G7" s="1">
        <f t="shared" si="0"/>
        <v>821.0012975398588</v>
      </c>
      <c r="H7" s="1">
        <v>63.089258765099999</v>
      </c>
      <c r="I7" s="1">
        <v>136</v>
      </c>
      <c r="J7" s="2" t="s">
        <v>369</v>
      </c>
      <c r="K7" s="1">
        <v>821.00129754</v>
      </c>
      <c r="L7" s="1">
        <v>63.089258765099999</v>
      </c>
      <c r="M7" s="1">
        <v>13574.8468125</v>
      </c>
      <c r="N7" s="1">
        <v>900990.52097299998</v>
      </c>
      <c r="O7" s="2" t="s">
        <v>507</v>
      </c>
    </row>
    <row r="8" spans="1:15" x14ac:dyDescent="0.3">
      <c r="A8" s="1">
        <v>48.050626547</v>
      </c>
      <c r="B8" s="1">
        <v>19.356390214899999</v>
      </c>
      <c r="C8" s="1">
        <v>0.95432320152000005</v>
      </c>
      <c r="D8" s="2" t="s">
        <v>433</v>
      </c>
      <c r="E8" s="1">
        <v>1</v>
      </c>
      <c r="F8" s="1">
        <v>1</v>
      </c>
      <c r="G8" s="1">
        <f t="shared" si="0"/>
        <v>930.08667751416499</v>
      </c>
      <c r="H8" s="1">
        <v>45.8558277614</v>
      </c>
      <c r="I8" s="1">
        <v>136</v>
      </c>
      <c r="J8" s="2" t="s">
        <v>432</v>
      </c>
      <c r="K8" s="1">
        <v>930.08667751400003</v>
      </c>
      <c r="L8" s="1">
        <v>45.8558277614</v>
      </c>
      <c r="M8" s="1">
        <v>2040.30650117</v>
      </c>
      <c r="N8" s="1">
        <v>194453.986642</v>
      </c>
      <c r="O8" s="2" t="s">
        <v>507</v>
      </c>
    </row>
    <row r="9" spans="1:15" x14ac:dyDescent="0.3">
      <c r="A9" s="1">
        <v>5.4550275752899999</v>
      </c>
      <c r="B9" s="1">
        <v>1.7521107547200001</v>
      </c>
      <c r="C9" s="1">
        <v>0.11912450501500001</v>
      </c>
      <c r="D9" s="2" t="s">
        <v>364</v>
      </c>
      <c r="E9" s="1">
        <v>1</v>
      </c>
      <c r="F9" s="1">
        <v>1</v>
      </c>
      <c r="G9" s="1">
        <f t="shared" si="0"/>
        <v>9.5578124819597736</v>
      </c>
      <c r="H9" s="1">
        <v>0.64982745975</v>
      </c>
      <c r="I9" s="1">
        <v>136</v>
      </c>
      <c r="J9" s="2" t="s">
        <v>363</v>
      </c>
      <c r="K9" s="1">
        <v>9.5578124819599992</v>
      </c>
      <c r="L9" s="1">
        <v>0.64982745975</v>
      </c>
      <c r="M9" s="1">
        <v>24656.178166400001</v>
      </c>
      <c r="N9" s="1">
        <v>199924.69646499999</v>
      </c>
      <c r="O9" s="2" t="s">
        <v>507</v>
      </c>
    </row>
    <row r="10" spans="1:15" x14ac:dyDescent="0.3">
      <c r="A10" s="1">
        <f>SUM(A2:A9)</f>
        <v>950.99343194927906</v>
      </c>
      <c r="G10" s="1">
        <f>SUM(G2:G9)</f>
        <v>7439.2480368965134</v>
      </c>
      <c r="H10" s="1">
        <f>SUM(H2:H9)</f>
        <v>1015.4594104526919</v>
      </c>
      <c r="K10" s="1">
        <f>SUM(K2:K9)</f>
        <v>7439.2480368939505</v>
      </c>
      <c r="L10" s="1">
        <f>SUM(L2:L9)</f>
        <v>1015.4594104526919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F5DF1-D159-4C27-98D5-F6413790B69E}">
  <dimension ref="A1:O7"/>
  <sheetViews>
    <sheetView workbookViewId="0">
      <selection activeCell="K1" sqref="K1:K1048576"/>
    </sheetView>
  </sheetViews>
  <sheetFormatPr defaultRowHeight="14.4" x14ac:dyDescent="0.3"/>
  <cols>
    <col min="1" max="1" width="14.6640625" style="1" bestFit="1" customWidth="1"/>
    <col min="2" max="3" width="13.6640625" style="1" bestFit="1" customWidth="1"/>
    <col min="4" max="4" width="28.6640625" style="2" bestFit="1" customWidth="1"/>
    <col min="5" max="6" width="13.6640625" style="1" bestFit="1" customWidth="1"/>
    <col min="7" max="7" width="14.6640625" style="1" bestFit="1" customWidth="1"/>
    <col min="8" max="8" width="13.6640625" style="1" bestFit="1" customWidth="1"/>
    <col min="9" max="9" width="15.6640625" style="1" bestFit="1" customWidth="1"/>
    <col min="10" max="10" width="8.44140625" style="2" bestFit="1" customWidth="1"/>
    <col min="11" max="11" width="14.6640625" style="1" bestFit="1" customWidth="1"/>
    <col min="12" max="12" width="13.6640625" style="1" bestFit="1" customWidth="1"/>
    <col min="13" max="13" width="18.77734375" style="1" bestFit="1" customWidth="1"/>
    <col min="14" max="14" width="20.77734375" style="1" bestFit="1" customWidth="1"/>
    <col min="15" max="15" width="28.1093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11.1038105508</v>
      </c>
      <c r="B2" s="1">
        <v>4.6842880945800003</v>
      </c>
      <c r="C2" s="1">
        <v>0.58394098592400001</v>
      </c>
      <c r="D2" s="2" t="s">
        <v>427</v>
      </c>
      <c r="E2" s="1">
        <v>0.969382794554</v>
      </c>
      <c r="F2" s="1">
        <v>0.996950260245</v>
      </c>
      <c r="G2" s="1">
        <v>50.420941157500003</v>
      </c>
      <c r="H2" s="1">
        <v>6.4641956592199996</v>
      </c>
      <c r="I2" s="1">
        <v>137</v>
      </c>
      <c r="J2" s="2" t="s">
        <v>426</v>
      </c>
      <c r="K2" s="1">
        <v>52.013447567599997</v>
      </c>
      <c r="L2" s="1">
        <v>6.4839700805499998</v>
      </c>
      <c r="M2" s="1">
        <v>103290.55404</v>
      </c>
      <c r="N2" s="1">
        <v>11274371.8818</v>
      </c>
      <c r="O2" s="2" t="s">
        <v>508</v>
      </c>
    </row>
    <row r="3" spans="1:15" x14ac:dyDescent="0.3">
      <c r="A3" s="1">
        <v>1.40455609492</v>
      </c>
      <c r="B3" s="1">
        <v>5.9169612250899997</v>
      </c>
      <c r="C3" s="1">
        <v>0.45698618222600002</v>
      </c>
      <c r="D3" s="2" t="s">
        <v>370</v>
      </c>
      <c r="E3" s="1">
        <v>0.969382794554</v>
      </c>
      <c r="F3" s="1">
        <v>0.996950260245</v>
      </c>
      <c r="G3" s="1">
        <v>8.0562534217999993</v>
      </c>
      <c r="H3" s="1">
        <v>0.63990521326200001</v>
      </c>
      <c r="I3" s="1">
        <v>137</v>
      </c>
      <c r="J3" s="2" t="s">
        <v>369</v>
      </c>
      <c r="K3" s="1">
        <v>8.3107039521099999</v>
      </c>
      <c r="L3" s="1">
        <v>0.64186272753999996</v>
      </c>
      <c r="M3" s="1">
        <v>62658.179777700003</v>
      </c>
      <c r="N3" s="1">
        <v>2807757.5473199999</v>
      </c>
      <c r="O3" s="2" t="s">
        <v>508</v>
      </c>
    </row>
    <row r="4" spans="1:15" x14ac:dyDescent="0.3">
      <c r="A4" s="1">
        <v>0.302483874032</v>
      </c>
      <c r="B4" s="1">
        <v>2.8512397066099999</v>
      </c>
      <c r="C4" s="1">
        <v>0.19842788266899999</v>
      </c>
      <c r="D4" s="2" t="s">
        <v>366</v>
      </c>
      <c r="E4" s="1">
        <v>0.969382794554</v>
      </c>
      <c r="F4" s="1">
        <v>0.996950260245</v>
      </c>
      <c r="G4" s="1">
        <v>0.83604809995600005</v>
      </c>
      <c r="H4" s="1">
        <v>5.9838185520200003E-2</v>
      </c>
      <c r="I4" s="1">
        <v>137</v>
      </c>
      <c r="J4" s="2" t="s">
        <v>365</v>
      </c>
      <c r="K4" s="1">
        <v>0.86245403224899997</v>
      </c>
      <c r="L4" s="1">
        <v>6.0021234665700002E-2</v>
      </c>
      <c r="M4" s="1">
        <v>53826.5282238</v>
      </c>
      <c r="N4" s="1">
        <v>3039791.3737300001</v>
      </c>
      <c r="O4" s="2" t="s">
        <v>508</v>
      </c>
    </row>
    <row r="5" spans="1:15" x14ac:dyDescent="0.3">
      <c r="A5" s="1">
        <v>8.9434321224700006E-2</v>
      </c>
      <c r="B5" s="1">
        <v>1.66528020224</v>
      </c>
      <c r="C5" s="1">
        <v>0.122201818829</v>
      </c>
      <c r="D5" s="2" t="s">
        <v>364</v>
      </c>
      <c r="E5" s="1">
        <v>0.969382794554</v>
      </c>
      <c r="F5" s="1">
        <v>0.996950260245</v>
      </c>
      <c r="G5" s="1">
        <v>0.14437328601499999</v>
      </c>
      <c r="H5" s="1">
        <v>1.0895706001599999E-2</v>
      </c>
      <c r="I5" s="1">
        <v>137</v>
      </c>
      <c r="J5" s="2" t="s">
        <v>363</v>
      </c>
      <c r="K5" s="1">
        <v>0.14893320453600001</v>
      </c>
      <c r="L5" s="1">
        <v>1.0929036719399999E-2</v>
      </c>
      <c r="M5" s="1">
        <v>48000.493820999996</v>
      </c>
      <c r="N5" s="1">
        <v>842819.04604399996</v>
      </c>
      <c r="O5" s="2" t="s">
        <v>508</v>
      </c>
    </row>
    <row r="6" spans="1:15" x14ac:dyDescent="0.3">
      <c r="A6" s="1">
        <v>0.37549871767100002</v>
      </c>
      <c r="B6" s="1">
        <v>1.6202129268200001</v>
      </c>
      <c r="C6" s="1">
        <v>0.110609268008</v>
      </c>
      <c r="D6" s="2" t="s">
        <v>362</v>
      </c>
      <c r="E6" s="1">
        <v>0.969382794554</v>
      </c>
      <c r="F6" s="1">
        <v>0.996950260245</v>
      </c>
      <c r="G6" s="1">
        <v>0.58976073977300003</v>
      </c>
      <c r="H6" s="1">
        <v>4.1406971511599999E-2</v>
      </c>
      <c r="I6" s="1">
        <v>137</v>
      </c>
      <c r="J6" s="2" t="s">
        <v>361</v>
      </c>
      <c r="K6" s="1">
        <v>0.60838787637500003</v>
      </c>
      <c r="L6" s="1">
        <v>4.1533638299499999E-2</v>
      </c>
      <c r="M6" s="1">
        <v>29778.074117299999</v>
      </c>
      <c r="N6" s="1">
        <v>1175817.96841</v>
      </c>
      <c r="O6" s="2" t="s">
        <v>508</v>
      </c>
    </row>
    <row r="7" spans="1:15" x14ac:dyDescent="0.3">
      <c r="A7" s="1">
        <f>SUM(A2:A6)</f>
        <v>13.275783558647701</v>
      </c>
      <c r="G7" s="1">
        <f>SUM(G2:G6)</f>
        <v>60.047376705044002</v>
      </c>
      <c r="H7" s="1">
        <f>SUM(H2:H6)</f>
        <v>7.2162417355153998</v>
      </c>
      <c r="K7" s="1">
        <f>SUM(K2:K6)</f>
        <v>61.943926632869996</v>
      </c>
      <c r="L7" s="1">
        <f>SUM(L2:L6)</f>
        <v>7.2383167177745991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2A13D-961B-431E-812D-F1288325FA50}">
  <dimension ref="A1:F46"/>
  <sheetViews>
    <sheetView workbookViewId="0">
      <selection activeCell="C41" sqref="C41:C42"/>
    </sheetView>
  </sheetViews>
  <sheetFormatPr defaultRowHeight="14.4" x14ac:dyDescent="0.3"/>
  <cols>
    <col min="1" max="1" width="24.33203125" bestFit="1" customWidth="1"/>
    <col min="2" max="2" width="14.21875" bestFit="1" customWidth="1"/>
    <col min="3" max="3" width="15.44140625" bestFit="1" customWidth="1"/>
    <col min="4" max="4" width="15.33203125" bestFit="1" customWidth="1"/>
    <col min="5" max="5" width="17.44140625" bestFit="1" customWidth="1"/>
    <col min="6" max="6" width="17.33203125" bestFit="1" customWidth="1"/>
    <col min="255" max="255" width="16" customWidth="1"/>
    <col min="256" max="256" width="50" customWidth="1"/>
    <col min="257" max="262" width="16" customWidth="1"/>
    <col min="511" max="511" width="16" customWidth="1"/>
    <col min="512" max="512" width="50" customWidth="1"/>
    <col min="513" max="518" width="16" customWidth="1"/>
    <col min="767" max="767" width="16" customWidth="1"/>
    <col min="768" max="768" width="50" customWidth="1"/>
    <col min="769" max="774" width="16" customWidth="1"/>
    <col min="1023" max="1023" width="16" customWidth="1"/>
    <col min="1024" max="1024" width="50" customWidth="1"/>
    <col min="1025" max="1030" width="16" customWidth="1"/>
    <col min="1279" max="1279" width="16" customWidth="1"/>
    <col min="1280" max="1280" width="50" customWidth="1"/>
    <col min="1281" max="1286" width="16" customWidth="1"/>
    <col min="1535" max="1535" width="16" customWidth="1"/>
    <col min="1536" max="1536" width="50" customWidth="1"/>
    <col min="1537" max="1542" width="16" customWidth="1"/>
    <col min="1791" max="1791" width="16" customWidth="1"/>
    <col min="1792" max="1792" width="50" customWidth="1"/>
    <col min="1793" max="1798" width="16" customWidth="1"/>
    <col min="2047" max="2047" width="16" customWidth="1"/>
    <col min="2048" max="2048" width="50" customWidth="1"/>
    <col min="2049" max="2054" width="16" customWidth="1"/>
    <col min="2303" max="2303" width="16" customWidth="1"/>
    <col min="2304" max="2304" width="50" customWidth="1"/>
    <col min="2305" max="2310" width="16" customWidth="1"/>
    <col min="2559" max="2559" width="16" customWidth="1"/>
    <col min="2560" max="2560" width="50" customWidth="1"/>
    <col min="2561" max="2566" width="16" customWidth="1"/>
    <col min="2815" max="2815" width="16" customWidth="1"/>
    <col min="2816" max="2816" width="50" customWidth="1"/>
    <col min="2817" max="2822" width="16" customWidth="1"/>
    <col min="3071" max="3071" width="16" customWidth="1"/>
    <col min="3072" max="3072" width="50" customWidth="1"/>
    <col min="3073" max="3078" width="16" customWidth="1"/>
    <col min="3327" max="3327" width="16" customWidth="1"/>
    <col min="3328" max="3328" width="50" customWidth="1"/>
    <col min="3329" max="3334" width="16" customWidth="1"/>
    <col min="3583" max="3583" width="16" customWidth="1"/>
    <col min="3584" max="3584" width="50" customWidth="1"/>
    <col min="3585" max="3590" width="16" customWidth="1"/>
    <col min="3839" max="3839" width="16" customWidth="1"/>
    <col min="3840" max="3840" width="50" customWidth="1"/>
    <col min="3841" max="3846" width="16" customWidth="1"/>
    <col min="4095" max="4095" width="16" customWidth="1"/>
    <col min="4096" max="4096" width="50" customWidth="1"/>
    <col min="4097" max="4102" width="16" customWidth="1"/>
    <col min="4351" max="4351" width="16" customWidth="1"/>
    <col min="4352" max="4352" width="50" customWidth="1"/>
    <col min="4353" max="4358" width="16" customWidth="1"/>
    <col min="4607" max="4607" width="16" customWidth="1"/>
    <col min="4608" max="4608" width="50" customWidth="1"/>
    <col min="4609" max="4614" width="16" customWidth="1"/>
    <col min="4863" max="4863" width="16" customWidth="1"/>
    <col min="4864" max="4864" width="50" customWidth="1"/>
    <col min="4865" max="4870" width="16" customWidth="1"/>
    <col min="5119" max="5119" width="16" customWidth="1"/>
    <col min="5120" max="5120" width="50" customWidth="1"/>
    <col min="5121" max="5126" width="16" customWidth="1"/>
    <col min="5375" max="5375" width="16" customWidth="1"/>
    <col min="5376" max="5376" width="50" customWidth="1"/>
    <col min="5377" max="5382" width="16" customWidth="1"/>
    <col min="5631" max="5631" width="16" customWidth="1"/>
    <col min="5632" max="5632" width="50" customWidth="1"/>
    <col min="5633" max="5638" width="16" customWidth="1"/>
    <col min="5887" max="5887" width="16" customWidth="1"/>
    <col min="5888" max="5888" width="50" customWidth="1"/>
    <col min="5889" max="5894" width="16" customWidth="1"/>
    <col min="6143" max="6143" width="16" customWidth="1"/>
    <col min="6144" max="6144" width="50" customWidth="1"/>
    <col min="6145" max="6150" width="16" customWidth="1"/>
    <col min="6399" max="6399" width="16" customWidth="1"/>
    <col min="6400" max="6400" width="50" customWidth="1"/>
    <col min="6401" max="6406" width="16" customWidth="1"/>
    <col min="6655" max="6655" width="16" customWidth="1"/>
    <col min="6656" max="6656" width="50" customWidth="1"/>
    <col min="6657" max="6662" width="16" customWidth="1"/>
    <col min="6911" max="6911" width="16" customWidth="1"/>
    <col min="6912" max="6912" width="50" customWidth="1"/>
    <col min="6913" max="6918" width="16" customWidth="1"/>
    <col min="7167" max="7167" width="16" customWidth="1"/>
    <col min="7168" max="7168" width="50" customWidth="1"/>
    <col min="7169" max="7174" width="16" customWidth="1"/>
    <col min="7423" max="7423" width="16" customWidth="1"/>
    <col min="7424" max="7424" width="50" customWidth="1"/>
    <col min="7425" max="7430" width="16" customWidth="1"/>
    <col min="7679" max="7679" width="16" customWidth="1"/>
    <col min="7680" max="7680" width="50" customWidth="1"/>
    <col min="7681" max="7686" width="16" customWidth="1"/>
    <col min="7935" max="7935" width="16" customWidth="1"/>
    <col min="7936" max="7936" width="50" customWidth="1"/>
    <col min="7937" max="7942" width="16" customWidth="1"/>
    <col min="8191" max="8191" width="16" customWidth="1"/>
    <col min="8192" max="8192" width="50" customWidth="1"/>
    <col min="8193" max="8198" width="16" customWidth="1"/>
    <col min="8447" max="8447" width="16" customWidth="1"/>
    <col min="8448" max="8448" width="50" customWidth="1"/>
    <col min="8449" max="8454" width="16" customWidth="1"/>
    <col min="8703" max="8703" width="16" customWidth="1"/>
    <col min="8704" max="8704" width="50" customWidth="1"/>
    <col min="8705" max="8710" width="16" customWidth="1"/>
    <col min="8959" max="8959" width="16" customWidth="1"/>
    <col min="8960" max="8960" width="50" customWidth="1"/>
    <col min="8961" max="8966" width="16" customWidth="1"/>
    <col min="9215" max="9215" width="16" customWidth="1"/>
    <col min="9216" max="9216" width="50" customWidth="1"/>
    <col min="9217" max="9222" width="16" customWidth="1"/>
    <col min="9471" max="9471" width="16" customWidth="1"/>
    <col min="9472" max="9472" width="50" customWidth="1"/>
    <col min="9473" max="9478" width="16" customWidth="1"/>
    <col min="9727" max="9727" width="16" customWidth="1"/>
    <col min="9728" max="9728" width="50" customWidth="1"/>
    <col min="9729" max="9734" width="16" customWidth="1"/>
    <col min="9983" max="9983" width="16" customWidth="1"/>
    <col min="9984" max="9984" width="50" customWidth="1"/>
    <col min="9985" max="9990" width="16" customWidth="1"/>
    <col min="10239" max="10239" width="16" customWidth="1"/>
    <col min="10240" max="10240" width="50" customWidth="1"/>
    <col min="10241" max="10246" width="16" customWidth="1"/>
    <col min="10495" max="10495" width="16" customWidth="1"/>
    <col min="10496" max="10496" width="50" customWidth="1"/>
    <col min="10497" max="10502" width="16" customWidth="1"/>
    <col min="10751" max="10751" width="16" customWidth="1"/>
    <col min="10752" max="10752" width="50" customWidth="1"/>
    <col min="10753" max="10758" width="16" customWidth="1"/>
    <col min="11007" max="11007" width="16" customWidth="1"/>
    <col min="11008" max="11008" width="50" customWidth="1"/>
    <col min="11009" max="11014" width="16" customWidth="1"/>
    <col min="11263" max="11263" width="16" customWidth="1"/>
    <col min="11264" max="11264" width="50" customWidth="1"/>
    <col min="11265" max="11270" width="16" customWidth="1"/>
    <col min="11519" max="11519" width="16" customWidth="1"/>
    <col min="11520" max="11520" width="50" customWidth="1"/>
    <col min="11521" max="11526" width="16" customWidth="1"/>
    <col min="11775" max="11775" width="16" customWidth="1"/>
    <col min="11776" max="11776" width="50" customWidth="1"/>
    <col min="11777" max="11782" width="16" customWidth="1"/>
    <col min="12031" max="12031" width="16" customWidth="1"/>
    <col min="12032" max="12032" width="50" customWidth="1"/>
    <col min="12033" max="12038" width="16" customWidth="1"/>
    <col min="12287" max="12287" width="16" customWidth="1"/>
    <col min="12288" max="12288" width="50" customWidth="1"/>
    <col min="12289" max="12294" width="16" customWidth="1"/>
    <col min="12543" max="12543" width="16" customWidth="1"/>
    <col min="12544" max="12544" width="50" customWidth="1"/>
    <col min="12545" max="12550" width="16" customWidth="1"/>
    <col min="12799" max="12799" width="16" customWidth="1"/>
    <col min="12800" max="12800" width="50" customWidth="1"/>
    <col min="12801" max="12806" width="16" customWidth="1"/>
    <col min="13055" max="13055" width="16" customWidth="1"/>
    <col min="13056" max="13056" width="50" customWidth="1"/>
    <col min="13057" max="13062" width="16" customWidth="1"/>
    <col min="13311" max="13311" width="16" customWidth="1"/>
    <col min="13312" max="13312" width="50" customWidth="1"/>
    <col min="13313" max="13318" width="16" customWidth="1"/>
    <col min="13567" max="13567" width="16" customWidth="1"/>
    <col min="13568" max="13568" width="50" customWidth="1"/>
    <col min="13569" max="13574" width="16" customWidth="1"/>
    <col min="13823" max="13823" width="16" customWidth="1"/>
    <col min="13824" max="13824" width="50" customWidth="1"/>
    <col min="13825" max="13830" width="16" customWidth="1"/>
    <col min="14079" max="14079" width="16" customWidth="1"/>
    <col min="14080" max="14080" width="50" customWidth="1"/>
    <col min="14081" max="14086" width="16" customWidth="1"/>
    <col min="14335" max="14335" width="16" customWidth="1"/>
    <col min="14336" max="14336" width="50" customWidth="1"/>
    <col min="14337" max="14342" width="16" customWidth="1"/>
    <col min="14591" max="14591" width="16" customWidth="1"/>
    <col min="14592" max="14592" width="50" customWidth="1"/>
    <col min="14593" max="14598" width="16" customWidth="1"/>
    <col min="14847" max="14847" width="16" customWidth="1"/>
    <col min="14848" max="14848" width="50" customWidth="1"/>
    <col min="14849" max="14854" width="16" customWidth="1"/>
    <col min="15103" max="15103" width="16" customWidth="1"/>
    <col min="15104" max="15104" width="50" customWidth="1"/>
    <col min="15105" max="15110" width="16" customWidth="1"/>
    <col min="15359" max="15359" width="16" customWidth="1"/>
    <col min="15360" max="15360" width="50" customWidth="1"/>
    <col min="15361" max="15366" width="16" customWidth="1"/>
    <col min="15615" max="15615" width="16" customWidth="1"/>
    <col min="15616" max="15616" width="50" customWidth="1"/>
    <col min="15617" max="15622" width="16" customWidth="1"/>
    <col min="15871" max="15871" width="16" customWidth="1"/>
    <col min="15872" max="15872" width="50" customWidth="1"/>
    <col min="15873" max="15878" width="16" customWidth="1"/>
    <col min="16127" max="16127" width="16" customWidth="1"/>
    <col min="16128" max="16128" width="50" customWidth="1"/>
    <col min="16129" max="16134" width="16" customWidth="1"/>
  </cols>
  <sheetData>
    <row r="1" spans="1:6" x14ac:dyDescent="0.3">
      <c r="A1" s="3" t="s">
        <v>436</v>
      </c>
      <c r="B1" s="3" t="s">
        <v>455</v>
      </c>
      <c r="C1" s="3" t="s">
        <v>456</v>
      </c>
      <c r="D1" s="3" t="s">
        <v>457</v>
      </c>
      <c r="E1" s="3" t="s">
        <v>459</v>
      </c>
      <c r="F1" s="3" t="s">
        <v>458</v>
      </c>
    </row>
    <row r="2" spans="1:6" x14ac:dyDescent="0.3">
      <c r="A2" s="4" t="s">
        <v>474</v>
      </c>
      <c r="B2" s="4">
        <v>847.90398350535997</v>
      </c>
      <c r="C2" s="4">
        <v>3679.2109178265005</v>
      </c>
      <c r="D2" s="4">
        <v>560.16715224655002</v>
      </c>
      <c r="E2" s="4">
        <v>4165.4766985581</v>
      </c>
      <c r="F2" s="4">
        <v>579.61572883569011</v>
      </c>
    </row>
    <row r="3" spans="1:6" x14ac:dyDescent="0.3">
      <c r="A3" s="4" t="s">
        <v>475</v>
      </c>
      <c r="B3" s="4">
        <v>847.47613424332712</v>
      </c>
      <c r="C3" s="4">
        <v>4448.4262692209913</v>
      </c>
      <c r="D3" s="4">
        <v>2601.3413268050422</v>
      </c>
      <c r="E3" s="4">
        <v>5036.3559968563077</v>
      </c>
      <c r="F3" s="4">
        <v>2691.6579150318903</v>
      </c>
    </row>
    <row r="4" spans="1:6" x14ac:dyDescent="0.3">
      <c r="A4" s="4" t="s">
        <v>476</v>
      </c>
      <c r="B4" s="4">
        <v>1175.50788076</v>
      </c>
      <c r="C4" s="4">
        <v>5319.4670066884</v>
      </c>
      <c r="D4" s="4">
        <v>1245.8161554918599</v>
      </c>
      <c r="E4" s="4">
        <v>6022.5185127928007</v>
      </c>
      <c r="F4" s="4">
        <v>1289.0699428992402</v>
      </c>
    </row>
    <row r="5" spans="1:6" x14ac:dyDescent="0.3">
      <c r="A5" s="4" t="s">
        <v>477</v>
      </c>
      <c r="B5" s="4">
        <v>1047.4546411123849</v>
      </c>
      <c r="C5" s="4">
        <v>4885.1863474900947</v>
      </c>
      <c r="D5" s="4">
        <v>1326.8572196937107</v>
      </c>
      <c r="E5" s="4">
        <v>5511.5097225854652</v>
      </c>
      <c r="F5" s="4">
        <v>1370.9469278838599</v>
      </c>
    </row>
    <row r="6" spans="1:6" x14ac:dyDescent="0.3">
      <c r="A6" s="4" t="s">
        <v>478</v>
      </c>
      <c r="B6" s="4">
        <v>999.15406432894497</v>
      </c>
      <c r="C6" s="4">
        <v>6372.2574197537497</v>
      </c>
      <c r="D6" s="4">
        <v>4512.4558119789999</v>
      </c>
      <c r="E6" s="4">
        <v>6896.512209520899</v>
      </c>
      <c r="F6" s="4">
        <v>4561.0628708738323</v>
      </c>
    </row>
    <row r="7" spans="1:6" x14ac:dyDescent="0.3">
      <c r="A7" s="4" t="s">
        <v>479</v>
      </c>
      <c r="B7" s="4">
        <v>66.103668757566354</v>
      </c>
      <c r="C7" s="4">
        <v>128.64806600875519</v>
      </c>
      <c r="D7" s="4">
        <v>22.84654545935804</v>
      </c>
      <c r="E7" s="4">
        <v>141.73103475694069</v>
      </c>
      <c r="F7" s="4">
        <v>23.480791233147809</v>
      </c>
    </row>
    <row r="8" spans="1:6" x14ac:dyDescent="0.3">
      <c r="A8" s="4" t="s">
        <v>480</v>
      </c>
      <c r="B8" s="4">
        <v>118.12846309304369</v>
      </c>
      <c r="C8" s="4">
        <v>211.93506744518831</v>
      </c>
      <c r="D8" s="4">
        <v>22.57228141448358</v>
      </c>
      <c r="E8" s="4">
        <v>244.30068667392703</v>
      </c>
      <c r="F8" s="4">
        <v>23.828816671079522</v>
      </c>
    </row>
    <row r="9" spans="1:6" x14ac:dyDescent="0.3">
      <c r="A9" s="4" t="s">
        <v>497</v>
      </c>
      <c r="B9" s="4">
        <v>2086.2887925751324</v>
      </c>
      <c r="C9" s="4">
        <v>10539.15550021014</v>
      </c>
      <c r="D9" s="4">
        <v>4495.0124713733167</v>
      </c>
      <c r="E9" s="4">
        <v>11806.066117262306</v>
      </c>
      <c r="F9" s="4">
        <v>4596.3301056755308</v>
      </c>
    </row>
    <row r="10" spans="1:6" x14ac:dyDescent="0.3">
      <c r="A10" s="4" t="s">
        <v>496</v>
      </c>
      <c r="B10" s="4">
        <v>64586.073187666945</v>
      </c>
      <c r="C10" s="4">
        <v>187558.17997827742</v>
      </c>
      <c r="D10" s="4">
        <v>29298.654400910116</v>
      </c>
      <c r="E10" s="4">
        <v>202160.92598081994</v>
      </c>
      <c r="F10" s="4">
        <v>30813.498256616567</v>
      </c>
    </row>
    <row r="11" spans="1:6" x14ac:dyDescent="0.3">
      <c r="A11" s="4" t="s">
        <v>495</v>
      </c>
      <c r="B11" s="4">
        <v>64586.073187666945</v>
      </c>
      <c r="C11" s="4">
        <v>187558.17997827742</v>
      </c>
      <c r="D11" s="4">
        <v>29298.654400910116</v>
      </c>
      <c r="E11" s="4">
        <v>202160.92598081994</v>
      </c>
      <c r="F11" s="4">
        <v>30813.498256616567</v>
      </c>
    </row>
    <row r="12" spans="1:6" x14ac:dyDescent="0.3">
      <c r="A12" s="4" t="s">
        <v>491</v>
      </c>
      <c r="B12" s="4">
        <v>6898.0856164675524</v>
      </c>
      <c r="C12" s="4">
        <v>31769.177173888052</v>
      </c>
      <c r="D12" s="4">
        <v>6863.2451048823377</v>
      </c>
      <c r="E12" s="4">
        <v>33807.494972296634</v>
      </c>
      <c r="F12" s="4">
        <v>7142.4516090709112</v>
      </c>
    </row>
    <row r="13" spans="1:6" x14ac:dyDescent="0.3">
      <c r="A13" s="4" t="s">
        <v>488</v>
      </c>
      <c r="B13" s="4">
        <v>2577.7977334604007</v>
      </c>
      <c r="C13" s="4">
        <v>8357.852081512925</v>
      </c>
      <c r="D13" s="4">
        <v>883.15985176772676</v>
      </c>
      <c r="E13" s="4">
        <v>8797.5110115183707</v>
      </c>
      <c r="F13" s="4">
        <v>910.65778293039716</v>
      </c>
    </row>
    <row r="14" spans="1:6" x14ac:dyDescent="0.3">
      <c r="A14" s="4" t="s">
        <v>489</v>
      </c>
      <c r="B14" s="4">
        <v>33209.167942925189</v>
      </c>
      <c r="C14" s="4">
        <v>111019.72942590105</v>
      </c>
      <c r="D14" s="4">
        <v>18702.213867048442</v>
      </c>
      <c r="E14" s="4">
        <v>120035.96974272291</v>
      </c>
      <c r="F14" s="4">
        <v>19698.041839031401</v>
      </c>
    </row>
    <row r="15" spans="1:6" x14ac:dyDescent="0.3">
      <c r="A15" s="4" t="s">
        <v>490</v>
      </c>
      <c r="B15" s="4">
        <v>2636.1634067404084</v>
      </c>
      <c r="C15" s="4">
        <v>8314.0364945776346</v>
      </c>
      <c r="D15" s="4">
        <v>1228.4382352488344</v>
      </c>
      <c r="E15" s="4">
        <v>9054.1077451298661</v>
      </c>
      <c r="F15" s="4">
        <v>1291.524992189446</v>
      </c>
    </row>
    <row r="16" spans="1:6" x14ac:dyDescent="0.3">
      <c r="A16" s="4" t="s">
        <v>492</v>
      </c>
      <c r="B16" s="4">
        <v>487.03705637422968</v>
      </c>
      <c r="C16" s="4">
        <v>1514.4580625203546</v>
      </c>
      <c r="D16" s="4">
        <v>155.81106890047306</v>
      </c>
      <c r="E16" s="4">
        <v>1630.9837680275079</v>
      </c>
      <c r="F16" s="4">
        <v>169.70489193483124</v>
      </c>
    </row>
    <row r="17" spans="1:6" x14ac:dyDescent="0.3">
      <c r="A17" s="4" t="s">
        <v>493</v>
      </c>
      <c r="B17" s="4">
        <v>8993.8691298109188</v>
      </c>
      <c r="C17" s="4">
        <v>23396.055834525323</v>
      </c>
      <c r="D17" s="4">
        <v>3956.4634812834215</v>
      </c>
      <c r="E17" s="4">
        <v>24713.557728037023</v>
      </c>
      <c r="F17" s="4">
        <v>4111.4500302250844</v>
      </c>
    </row>
    <row r="18" spans="1:6" x14ac:dyDescent="0.3">
      <c r="A18" s="4" t="s">
        <v>450</v>
      </c>
      <c r="B18" s="4">
        <v>332.01184817308007</v>
      </c>
      <c r="C18" s="4">
        <v>1136.2352274818702</v>
      </c>
      <c r="D18" s="4">
        <v>195.080096581324</v>
      </c>
      <c r="E18" s="4">
        <v>1155.0359654274901</v>
      </c>
      <c r="F18" s="4">
        <v>195.31504116386799</v>
      </c>
    </row>
    <row r="19" spans="1:6" x14ac:dyDescent="0.3">
      <c r="A19" s="4" t="s">
        <v>451</v>
      </c>
      <c r="B19" s="4">
        <v>50.693310090373998</v>
      </c>
      <c r="C19" s="4">
        <v>162.74857448053001</v>
      </c>
      <c r="D19" s="4">
        <v>15.008091068989998</v>
      </c>
      <c r="E19" s="4">
        <v>167.88886226875999</v>
      </c>
      <c r="F19" s="4">
        <v>15.054001856924</v>
      </c>
    </row>
    <row r="20" spans="1:6" x14ac:dyDescent="0.3">
      <c r="A20" s="4" t="s">
        <v>452</v>
      </c>
      <c r="B20" s="4">
        <v>1839.6856375286952</v>
      </c>
      <c r="C20" s="4">
        <v>5742.9390965986786</v>
      </c>
      <c r="D20" s="4">
        <v>436.98218135721703</v>
      </c>
      <c r="E20" s="4">
        <v>6104.42311451756</v>
      </c>
      <c r="F20" s="4">
        <v>454.20145535615501</v>
      </c>
    </row>
    <row r="21" spans="1:6" x14ac:dyDescent="0.3">
      <c r="A21" s="4" t="s">
        <v>453</v>
      </c>
      <c r="B21" s="4">
        <v>5620.3754964833388</v>
      </c>
      <c r="C21" s="4">
        <v>26878.014459797618</v>
      </c>
      <c r="D21" s="4">
        <v>1682.4988249853232</v>
      </c>
      <c r="E21" s="4">
        <v>27983.923826767201</v>
      </c>
      <c r="F21" s="4">
        <v>1751.0546070286443</v>
      </c>
    </row>
    <row r="22" spans="1:6" x14ac:dyDescent="0.3">
      <c r="A22" s="4" t="s">
        <v>454</v>
      </c>
      <c r="B22" s="4">
        <v>572.15104069242989</v>
      </c>
      <c r="C22" s="4">
        <v>3235.0863762637009</v>
      </c>
      <c r="D22" s="4">
        <v>209.67394888758002</v>
      </c>
      <c r="E22" s="4">
        <v>3582.3107426905999</v>
      </c>
      <c r="F22" s="4">
        <v>223.72723395983002</v>
      </c>
    </row>
    <row r="23" spans="1:6" x14ac:dyDescent="0.3">
      <c r="A23" s="4" t="s">
        <v>470</v>
      </c>
      <c r="B23" s="4">
        <v>1263.845488130796</v>
      </c>
      <c r="C23" s="4">
        <v>2573.5176326310211</v>
      </c>
      <c r="D23" s="4">
        <v>212.36690534591759</v>
      </c>
      <c r="E23" s="4">
        <v>2704.1317770225933</v>
      </c>
      <c r="F23" s="4">
        <v>219.12649890421778</v>
      </c>
    </row>
    <row r="24" spans="1:6" x14ac:dyDescent="0.3">
      <c r="A24" s="4" t="s">
        <v>471</v>
      </c>
      <c r="B24" s="4">
        <v>273.19068199847163</v>
      </c>
      <c r="C24" s="4">
        <v>657.7286602046571</v>
      </c>
      <c r="D24" s="4">
        <v>55.968594291548783</v>
      </c>
      <c r="E24" s="4">
        <v>740.53842019630315</v>
      </c>
      <c r="F24" s="4">
        <v>56.897004583143989</v>
      </c>
    </row>
    <row r="25" spans="1:6" x14ac:dyDescent="0.3">
      <c r="A25" s="4" t="s">
        <v>472</v>
      </c>
      <c r="B25" s="4">
        <v>66.574856451174</v>
      </c>
      <c r="C25" s="4">
        <v>379.93489263196699</v>
      </c>
      <c r="D25" s="4">
        <v>24.681087812501804</v>
      </c>
      <c r="E25" s="4">
        <v>420.71360362515998</v>
      </c>
      <c r="F25" s="4">
        <v>26.335324615786</v>
      </c>
    </row>
    <row r="26" spans="1:6" x14ac:dyDescent="0.3">
      <c r="A26" s="4" t="s">
        <v>473</v>
      </c>
      <c r="B26" s="4">
        <v>63.322902285657833</v>
      </c>
      <c r="C26" s="4">
        <v>142.45444245778563</v>
      </c>
      <c r="D26" s="4">
        <v>13.869107788526271</v>
      </c>
      <c r="E26" s="4">
        <v>148.22652549124462</v>
      </c>
      <c r="F26" s="4">
        <v>14.170363712139771</v>
      </c>
    </row>
    <row r="27" spans="1:6" x14ac:dyDescent="0.3">
      <c r="A27" s="4" t="s">
        <v>460</v>
      </c>
      <c r="B27" s="4">
        <v>197.00059902415785</v>
      </c>
      <c r="C27" s="4">
        <v>398.40650310214471</v>
      </c>
      <c r="D27" s="4">
        <v>30.086839918922653</v>
      </c>
      <c r="E27" s="4">
        <v>425.16027161288616</v>
      </c>
      <c r="F27" s="4">
        <v>31.652677420379369</v>
      </c>
    </row>
    <row r="28" spans="1:6" x14ac:dyDescent="0.3">
      <c r="A28" s="4" t="s">
        <v>461</v>
      </c>
      <c r="B28" s="4">
        <v>1726.9507848586873</v>
      </c>
      <c r="C28" s="4">
        <v>8887.1606694834572</v>
      </c>
      <c r="D28" s="4">
        <v>577.53811281783635</v>
      </c>
      <c r="E28" s="4">
        <v>9911.0404144902495</v>
      </c>
      <c r="F28" s="4">
        <v>636.8222114603592</v>
      </c>
    </row>
    <row r="29" spans="1:6" x14ac:dyDescent="0.3">
      <c r="A29" s="4" t="s">
        <v>462</v>
      </c>
      <c r="B29" s="4">
        <v>205.86760519934617</v>
      </c>
      <c r="C29" s="4">
        <v>449.15138129902931</v>
      </c>
      <c r="D29" s="4">
        <v>35.907819678267195</v>
      </c>
      <c r="E29" s="4">
        <v>497.3413519671692</v>
      </c>
      <c r="F29" s="4">
        <v>38.313475355877429</v>
      </c>
    </row>
    <row r="30" spans="1:6" x14ac:dyDescent="0.3">
      <c r="A30" s="4" t="s">
        <v>463</v>
      </c>
      <c r="B30" s="4">
        <v>7.8714175349688702</v>
      </c>
      <c r="C30" s="4">
        <v>16.935447901653699</v>
      </c>
      <c r="D30" s="4">
        <v>1.28690848361115</v>
      </c>
      <c r="E30" s="4">
        <v>18.111200230618199</v>
      </c>
      <c r="F30" s="4">
        <v>1.3508440162883701</v>
      </c>
    </row>
    <row r="31" spans="1:6" x14ac:dyDescent="0.3">
      <c r="A31" s="4" t="s">
        <v>464</v>
      </c>
      <c r="B31" s="4">
        <v>8.7378182173299998E-2</v>
      </c>
      <c r="C31" s="4">
        <v>0.20245244380350003</v>
      </c>
      <c r="D31" s="4">
        <v>1.9143276505839999E-2</v>
      </c>
      <c r="E31" s="4">
        <v>0.20303037543460001</v>
      </c>
      <c r="F31" s="4">
        <v>1.914444085069E-2</v>
      </c>
    </row>
    <row r="32" spans="1:6" x14ac:dyDescent="0.3">
      <c r="A32" s="4" t="s">
        <v>465</v>
      </c>
      <c r="B32" s="4">
        <v>77.215023411013306</v>
      </c>
      <c r="C32" s="4">
        <v>173.76592048720801</v>
      </c>
      <c r="D32" s="4">
        <v>13.641630495737999</v>
      </c>
      <c r="E32" s="4">
        <v>189.316903980631</v>
      </c>
      <c r="F32" s="4">
        <v>14.048207251929</v>
      </c>
    </row>
    <row r="33" spans="1:6" x14ac:dyDescent="0.3">
      <c r="A33" s="4" t="s">
        <v>466</v>
      </c>
      <c r="B33" s="4">
        <v>75.886886799939802</v>
      </c>
      <c r="C33" s="4">
        <v>170.80621942992403</v>
      </c>
      <c r="D33" s="4">
        <v>12.626826230522999</v>
      </c>
      <c r="E33" s="4">
        <v>184.05261613126342</v>
      </c>
      <c r="F33" s="4">
        <v>13.084089864902099</v>
      </c>
    </row>
    <row r="34" spans="1:6" x14ac:dyDescent="0.3">
      <c r="A34" s="4" t="s">
        <v>467</v>
      </c>
      <c r="B34" s="4">
        <v>307.29727874299994</v>
      </c>
      <c r="C34" s="4">
        <v>670.9184306494999</v>
      </c>
      <c r="D34" s="4">
        <v>61.544952035998996</v>
      </c>
      <c r="E34" s="4">
        <v>739.7891863625</v>
      </c>
      <c r="F34" s="4">
        <v>67.036977318676989</v>
      </c>
    </row>
    <row r="35" spans="1:6" x14ac:dyDescent="0.3">
      <c r="A35" s="4" t="s">
        <v>468</v>
      </c>
      <c r="B35" s="4">
        <v>9.4330233960300003</v>
      </c>
      <c r="C35" s="4">
        <v>42.756021404530003</v>
      </c>
      <c r="D35" s="4">
        <v>34.176515305102996</v>
      </c>
      <c r="E35" s="4">
        <v>43.46348473119</v>
      </c>
      <c r="F35" s="4">
        <v>34.217675768193999</v>
      </c>
    </row>
    <row r="36" spans="1:6" x14ac:dyDescent="0.3">
      <c r="A36" s="4" t="s">
        <v>469</v>
      </c>
      <c r="B36" s="4">
        <v>2675.77403844321</v>
      </c>
      <c r="C36" s="4">
        <v>5955.3942144366665</v>
      </c>
      <c r="D36" s="4">
        <v>491.84243543009893</v>
      </c>
      <c r="E36" s="4">
        <v>6465.0246164625078</v>
      </c>
      <c r="F36" s="4">
        <v>508.254501675467</v>
      </c>
    </row>
    <row r="37" spans="1:6" x14ac:dyDescent="0.3">
      <c r="A37" s="4" t="s">
        <v>498</v>
      </c>
      <c r="B37" s="4">
        <v>53.412673306537528</v>
      </c>
      <c r="C37" s="4">
        <v>141.22013662562679</v>
      </c>
      <c r="D37" s="4">
        <v>15.67121167887634</v>
      </c>
      <c r="E37" s="4">
        <v>141.644803434664</v>
      </c>
      <c r="F37" s="4">
        <v>15.713158549685497</v>
      </c>
    </row>
    <row r="38" spans="1:6" x14ac:dyDescent="0.3">
      <c r="A38" s="4" t="s">
        <v>494</v>
      </c>
      <c r="B38" s="4">
        <v>278.73396202482729</v>
      </c>
      <c r="C38" s="4">
        <v>1326.8958198740011</v>
      </c>
      <c r="D38" s="4">
        <v>212.10131314740619</v>
      </c>
      <c r="E38" s="4">
        <v>1469.3125923449188</v>
      </c>
      <c r="F38" s="4">
        <v>226.31729102059398</v>
      </c>
    </row>
    <row r="39" spans="1:6" x14ac:dyDescent="0.3">
      <c r="A39" s="4" t="s">
        <v>499</v>
      </c>
      <c r="B39" s="4">
        <v>1136.9925502998192</v>
      </c>
      <c r="C39" s="4">
        <v>9854.9522092318402</v>
      </c>
      <c r="D39" s="4">
        <v>1895.9088362849961</v>
      </c>
      <c r="E39" s="4">
        <v>10221.787410684668</v>
      </c>
      <c r="F39" s="4">
        <v>1790.779022066326</v>
      </c>
    </row>
    <row r="40" spans="1:6" x14ac:dyDescent="0.3">
      <c r="A40" s="4" t="s">
        <v>483</v>
      </c>
      <c r="B40" s="4">
        <v>65083.667901308901</v>
      </c>
      <c r="C40" s="4">
        <v>190750.66579356344</v>
      </c>
      <c r="D40" s="4">
        <v>29631.694333041512</v>
      </c>
      <c r="E40" s="4">
        <v>205559.5020886609</v>
      </c>
      <c r="F40" s="4">
        <v>31166.19348920602</v>
      </c>
    </row>
    <row r="41" spans="1:6" x14ac:dyDescent="0.3">
      <c r="A41" s="4" t="s">
        <v>482</v>
      </c>
      <c r="B41" s="4">
        <v>4780.2899851634102</v>
      </c>
      <c r="C41" s="4">
        <v>26037.276323535632</v>
      </c>
      <c r="D41" s="4">
        <v>1604.0061472576522</v>
      </c>
      <c r="E41" s="4">
        <v>31007.406611277296</v>
      </c>
      <c r="F41" s="4">
        <v>2034.9915894078795</v>
      </c>
    </row>
    <row r="42" spans="1:6" x14ac:dyDescent="0.3">
      <c r="A42" s="4" t="s">
        <v>481</v>
      </c>
      <c r="B42" s="4">
        <v>10526.042783026742</v>
      </c>
      <c r="C42" s="4">
        <v>64359.584901115275</v>
      </c>
      <c r="D42" s="4">
        <v>3967.1857775746635</v>
      </c>
      <c r="E42" s="4">
        <v>71547.619636160496</v>
      </c>
      <c r="F42" s="4">
        <v>4568.8647243221249</v>
      </c>
    </row>
    <row r="43" spans="1:6" x14ac:dyDescent="0.3">
      <c r="A43" s="4" t="s">
        <v>485</v>
      </c>
      <c r="B43" s="4">
        <v>12261.193188982219</v>
      </c>
      <c r="C43" s="4">
        <v>73699.911113402981</v>
      </c>
      <c r="D43" s="4">
        <v>3862.3846779224682</v>
      </c>
      <c r="E43" s="4">
        <v>75859.021338327089</v>
      </c>
      <c r="F43" s="4">
        <v>3989.2784067891434</v>
      </c>
    </row>
    <row r="44" spans="1:6" x14ac:dyDescent="0.3">
      <c r="A44" s="4" t="s">
        <v>486</v>
      </c>
      <c r="B44" s="4">
        <v>420.216038858513</v>
      </c>
      <c r="C44" s="4">
        <v>419.79432975424675</v>
      </c>
      <c r="D44" s="4">
        <v>27.7931518724778</v>
      </c>
      <c r="E44" s="4">
        <v>423.35818097974948</v>
      </c>
      <c r="F44" s="4">
        <v>28.040298425318898</v>
      </c>
    </row>
    <row r="45" spans="1:6" x14ac:dyDescent="0.3">
      <c r="A45" s="4" t="s">
        <v>484</v>
      </c>
      <c r="B45" s="4">
        <v>15937.8743239785</v>
      </c>
      <c r="C45" s="4">
        <v>54795.966316866805</v>
      </c>
      <c r="D45" s="4">
        <v>3379.3325201519251</v>
      </c>
      <c r="E45" s="4">
        <v>56123.076578799461</v>
      </c>
      <c r="F45" s="4">
        <v>3573.0779908670852</v>
      </c>
    </row>
    <row r="46" spans="1:6" x14ac:dyDescent="0.3">
      <c r="A46" s="4" t="s">
        <v>487</v>
      </c>
      <c r="B46" s="4">
        <v>733.08898717730096</v>
      </c>
      <c r="C46" s="4">
        <v>2913.2928363052706</v>
      </c>
      <c r="D46" s="4">
        <v>115.5864067502321</v>
      </c>
      <c r="E46" s="4">
        <v>3088.9438696234079</v>
      </c>
      <c r="F46" s="4">
        <v>131.2821449428119</v>
      </c>
    </row>
  </sheetData>
  <sortState ref="A2:F40">
    <sortCondition ref="A1"/>
  </sortState>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11E23-400E-43DD-9290-0736ADC65FBB}">
  <dimension ref="A1:O11"/>
  <sheetViews>
    <sheetView workbookViewId="0">
      <selection activeCell="K1" sqref="K1:K1048576"/>
    </sheetView>
  </sheetViews>
  <sheetFormatPr defaultRowHeight="14.4" x14ac:dyDescent="0.3"/>
  <cols>
    <col min="1" max="1" width="15.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6.6640625" style="1" bestFit="1" customWidth="1"/>
    <col min="8" max="9" width="15.6640625" style="1" bestFit="1" customWidth="1"/>
    <col min="10" max="10" width="8.44140625" style="2" bestFit="1" customWidth="1"/>
    <col min="11" max="11" width="16.6640625" style="1" bestFit="1" customWidth="1"/>
    <col min="12" max="12" width="15.6640625" style="1" bestFit="1" customWidth="1"/>
    <col min="13" max="13" width="18.77734375" style="1" bestFit="1" customWidth="1"/>
    <col min="14" max="14" width="20.77734375" style="1" bestFit="1" customWidth="1"/>
    <col min="15" max="15" width="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246.57941821200001</v>
      </c>
      <c r="B2" s="1">
        <v>4.6842880945800003</v>
      </c>
      <c r="C2" s="1">
        <v>0.58394098592400001</v>
      </c>
      <c r="D2" s="2" t="s">
        <v>427</v>
      </c>
      <c r="E2" s="1">
        <v>0.969382794554</v>
      </c>
      <c r="F2" s="1">
        <v>0.996950260245</v>
      </c>
      <c r="G2" s="1">
        <v>1119.6846595500001</v>
      </c>
      <c r="H2" s="1">
        <v>143.548703174</v>
      </c>
      <c r="I2" s="1">
        <v>137</v>
      </c>
      <c r="J2" s="2" t="s">
        <v>426</v>
      </c>
      <c r="K2" s="1">
        <v>1155.0490331000001</v>
      </c>
      <c r="L2" s="1">
        <v>143.98782857899999</v>
      </c>
      <c r="M2" s="1">
        <v>103290.55404</v>
      </c>
      <c r="N2" s="1">
        <v>11274371.8818</v>
      </c>
      <c r="O2" s="2" t="s">
        <v>509</v>
      </c>
    </row>
    <row r="3" spans="1:15" x14ac:dyDescent="0.3">
      <c r="A3" s="1">
        <v>21.211304369800001</v>
      </c>
      <c r="B3" s="1">
        <v>12.901930832</v>
      </c>
      <c r="C3" s="1">
        <v>3.0495921862699999</v>
      </c>
      <c r="D3" s="2" t="s">
        <v>425</v>
      </c>
      <c r="E3" s="1">
        <v>0.969382794554</v>
      </c>
      <c r="F3" s="1">
        <v>0.996950260245</v>
      </c>
      <c r="G3" s="1">
        <v>265.28786975200001</v>
      </c>
      <c r="H3" s="1">
        <v>64.488553125300001</v>
      </c>
      <c r="I3" s="1">
        <v>137</v>
      </c>
      <c r="J3" s="2" t="s">
        <v>424</v>
      </c>
      <c r="K3" s="1">
        <v>273.66678183599998</v>
      </c>
      <c r="L3" s="1">
        <v>64.685828066699997</v>
      </c>
      <c r="M3" s="1">
        <v>23212.131777800001</v>
      </c>
      <c r="N3" s="1">
        <v>1368554.6008200001</v>
      </c>
      <c r="O3" s="2" t="s">
        <v>509</v>
      </c>
    </row>
    <row r="4" spans="1:15" x14ac:dyDescent="0.3">
      <c r="A4" s="1">
        <v>40.697987822800002</v>
      </c>
      <c r="B4" s="1">
        <v>9.9364665944600006</v>
      </c>
      <c r="C4" s="1">
        <v>1.78345265391</v>
      </c>
      <c r="D4" s="2" t="s">
        <v>423</v>
      </c>
      <c r="E4" s="1">
        <v>0.969382794554</v>
      </c>
      <c r="F4" s="1">
        <v>0.996950260245</v>
      </c>
      <c r="G4" s="1">
        <v>392.01277626900003</v>
      </c>
      <c r="H4" s="1">
        <v>72.361575330799994</v>
      </c>
      <c r="I4" s="1">
        <v>137</v>
      </c>
      <c r="J4" s="2" t="s">
        <v>422</v>
      </c>
      <c r="K4" s="1">
        <v>404.39419646300001</v>
      </c>
      <c r="L4" s="1">
        <v>72.582934391400002</v>
      </c>
      <c r="M4" s="1">
        <v>134492.69317400001</v>
      </c>
      <c r="N4" s="1">
        <v>8255683.06855</v>
      </c>
      <c r="O4" s="2" t="s">
        <v>509</v>
      </c>
    </row>
    <row r="5" spans="1:15" x14ac:dyDescent="0.3">
      <c r="A5" s="1">
        <v>2.0859967353400002</v>
      </c>
      <c r="B5" s="1">
        <v>7.4092852109300003</v>
      </c>
      <c r="C5" s="1">
        <v>1.36007393842</v>
      </c>
      <c r="D5" s="2" t="s">
        <v>421</v>
      </c>
      <c r="E5" s="1">
        <v>0.969382794554</v>
      </c>
      <c r="F5" s="1">
        <v>0.996950260245</v>
      </c>
      <c r="G5" s="1">
        <v>14.982533048500001</v>
      </c>
      <c r="H5" s="1">
        <v>2.8284573488300002</v>
      </c>
      <c r="I5" s="1">
        <v>137</v>
      </c>
      <c r="J5" s="2" t="s">
        <v>420</v>
      </c>
      <c r="K5" s="1">
        <v>15.4557447612</v>
      </c>
      <c r="L5" s="1">
        <v>2.83710979537</v>
      </c>
      <c r="M5" s="1">
        <v>41811.017442099997</v>
      </c>
      <c r="N5" s="1">
        <v>722161.090463</v>
      </c>
      <c r="O5" s="2" t="s">
        <v>509</v>
      </c>
    </row>
    <row r="6" spans="1:15" x14ac:dyDescent="0.3">
      <c r="A6" s="1">
        <v>0.287873885366</v>
      </c>
      <c r="B6" s="1">
        <v>8.7469777041099999</v>
      </c>
      <c r="C6" s="1">
        <v>1.47349615163</v>
      </c>
      <c r="D6" s="2" t="s">
        <v>372</v>
      </c>
      <c r="E6" s="1">
        <v>0.969382794554</v>
      </c>
      <c r="F6" s="1">
        <v>0.996950260245</v>
      </c>
      <c r="G6" s="1">
        <v>2.4409315235400002</v>
      </c>
      <c r="H6" s="1">
        <v>0.42288742039299998</v>
      </c>
      <c r="I6" s="1">
        <v>137</v>
      </c>
      <c r="J6" s="2" t="s">
        <v>371</v>
      </c>
      <c r="K6" s="1">
        <v>2.5180264568899999</v>
      </c>
      <c r="L6" s="1">
        <v>0.42418106224199997</v>
      </c>
      <c r="M6" s="1">
        <v>39017.079447299999</v>
      </c>
      <c r="N6" s="1">
        <v>793889.92466200003</v>
      </c>
      <c r="O6" s="2" t="s">
        <v>509</v>
      </c>
    </row>
    <row r="7" spans="1:15" x14ac:dyDescent="0.3">
      <c r="A7" s="1">
        <v>15.030361410699999</v>
      </c>
      <c r="B7" s="1">
        <v>5.9169612250899997</v>
      </c>
      <c r="C7" s="1">
        <v>0.45698618222600002</v>
      </c>
      <c r="D7" s="2" t="s">
        <v>370</v>
      </c>
      <c r="E7" s="1">
        <v>0.969382794554</v>
      </c>
      <c r="F7" s="1">
        <v>0.996950260245</v>
      </c>
      <c r="G7" s="1">
        <v>86.211153106599994</v>
      </c>
      <c r="H7" s="1">
        <v>6.84771983028</v>
      </c>
      <c r="I7" s="1">
        <v>137</v>
      </c>
      <c r="J7" s="2" t="s">
        <v>369</v>
      </c>
      <c r="K7" s="1">
        <v>88.934065666199999</v>
      </c>
      <c r="L7" s="1">
        <v>6.8686674785499999</v>
      </c>
      <c r="M7" s="1">
        <v>62658.179777700003</v>
      </c>
      <c r="N7" s="1">
        <v>2807757.5473199999</v>
      </c>
      <c r="O7" s="2" t="s">
        <v>509</v>
      </c>
    </row>
    <row r="8" spans="1:15" x14ac:dyDescent="0.3">
      <c r="A8" s="1">
        <v>16.713088899799999</v>
      </c>
      <c r="B8" s="1">
        <v>2.8512397066099999</v>
      </c>
      <c r="C8" s="1">
        <v>0.19842788266899999</v>
      </c>
      <c r="D8" s="2" t="s">
        <v>366</v>
      </c>
      <c r="E8" s="1">
        <v>0.969382794554</v>
      </c>
      <c r="F8" s="1">
        <v>0.996950260245</v>
      </c>
      <c r="G8" s="1">
        <v>46.194020305400002</v>
      </c>
      <c r="H8" s="1">
        <v>3.3062288606400001</v>
      </c>
      <c r="I8" s="1">
        <v>137</v>
      </c>
      <c r="J8" s="2" t="s">
        <v>365</v>
      </c>
      <c r="K8" s="1">
        <v>47.6530226912</v>
      </c>
      <c r="L8" s="1">
        <v>3.3163428432500002</v>
      </c>
      <c r="M8" s="1">
        <v>53826.5282238</v>
      </c>
      <c r="N8" s="1">
        <v>3039791.3737300001</v>
      </c>
      <c r="O8" s="2" t="s">
        <v>509</v>
      </c>
    </row>
    <row r="9" spans="1:15" x14ac:dyDescent="0.3">
      <c r="A9" s="1">
        <v>0.43623184892200001</v>
      </c>
      <c r="B9" s="1">
        <v>1.66528020224</v>
      </c>
      <c r="C9" s="1">
        <v>0.122201818829</v>
      </c>
      <c r="D9" s="2" t="s">
        <v>364</v>
      </c>
      <c r="E9" s="1">
        <v>0.969382794554</v>
      </c>
      <c r="F9" s="1">
        <v>0.996950260245</v>
      </c>
      <c r="G9" s="1">
        <v>0.70420644592500004</v>
      </c>
      <c r="H9" s="1">
        <v>5.3145748850299997E-2</v>
      </c>
      <c r="I9" s="1">
        <v>137</v>
      </c>
      <c r="J9" s="2" t="s">
        <v>363</v>
      </c>
      <c r="K9" s="1">
        <v>0.72644826159599996</v>
      </c>
      <c r="L9" s="1">
        <v>5.33083253694E-2</v>
      </c>
      <c r="M9" s="1">
        <v>48000.493820999996</v>
      </c>
      <c r="N9" s="1">
        <v>842819.04604399996</v>
      </c>
      <c r="O9" s="2" t="s">
        <v>509</v>
      </c>
    </row>
    <row r="10" spans="1:15" x14ac:dyDescent="0.3">
      <c r="A10" s="1">
        <v>1.9296822529900001E-2</v>
      </c>
      <c r="B10" s="1">
        <v>1.6202129268200001</v>
      </c>
      <c r="C10" s="1">
        <v>0.110609268008</v>
      </c>
      <c r="D10" s="2" t="s">
        <v>362</v>
      </c>
      <c r="E10" s="1">
        <v>0.969382794554</v>
      </c>
      <c r="F10" s="1">
        <v>0.996950260245</v>
      </c>
      <c r="G10" s="1">
        <v>3.03077155658E-2</v>
      </c>
      <c r="H10" s="1">
        <v>2.1278980277699999E-3</v>
      </c>
      <c r="I10" s="1">
        <v>137</v>
      </c>
      <c r="J10" s="2" t="s">
        <v>361</v>
      </c>
      <c r="K10" s="1">
        <v>3.1264961309500003E-2</v>
      </c>
      <c r="L10" s="1">
        <v>2.1344074149100001E-3</v>
      </c>
      <c r="M10" s="1">
        <v>29778.074117299999</v>
      </c>
      <c r="N10" s="1">
        <v>1175817.96841</v>
      </c>
      <c r="O10" s="2" t="s">
        <v>509</v>
      </c>
    </row>
    <row r="11" spans="1:15" x14ac:dyDescent="0.3">
      <c r="A11" s="1">
        <f>SUM(A2:A10)</f>
        <v>343.06156000725792</v>
      </c>
      <c r="G11" s="1">
        <f>SUM(G2:G10)</f>
        <v>1927.5484577165309</v>
      </c>
      <c r="H11" s="1">
        <f>SUM(H2:H10)</f>
        <v>293.85939873712107</v>
      </c>
      <c r="K11" s="1">
        <f>SUM(K2:K10)</f>
        <v>1988.4285841973958</v>
      </c>
      <c r="L11" s="1">
        <f>SUM(L2:L10)</f>
        <v>294.75833494929634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D222F-3F50-43B5-B74D-5BCB20FCC1E0}">
  <dimension ref="A1:O5"/>
  <sheetViews>
    <sheetView workbookViewId="0">
      <selection activeCell="K1" sqref="K1:K1048576"/>
    </sheetView>
  </sheetViews>
  <sheetFormatPr defaultRowHeight="14.4" x14ac:dyDescent="0.3"/>
  <cols>
    <col min="1" max="1" width="13.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4.6640625" style="1" bestFit="1" customWidth="1"/>
    <col min="8" max="8" width="13.6640625" style="1" bestFit="1" customWidth="1"/>
    <col min="9" max="9" width="15.6640625" style="1" bestFit="1" customWidth="1"/>
    <col min="10" max="10" width="8.44140625" style="2" bestFit="1" customWidth="1"/>
    <col min="11" max="11" width="14.6640625" style="1" bestFit="1" customWidth="1"/>
    <col min="12" max="12" width="13.6640625" style="1" bestFit="1" customWidth="1"/>
    <col min="13" max="13" width="18.77734375" style="1" bestFit="1" customWidth="1"/>
    <col min="14" max="14" width="20.77734375" style="1" bestFit="1" customWidth="1"/>
    <col min="15" max="15" width="26.218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8.2801302257200007</v>
      </c>
      <c r="B2" s="1">
        <v>4.6842880945800003</v>
      </c>
      <c r="C2" s="1">
        <v>0.58394098592400001</v>
      </c>
      <c r="D2" s="2" t="s">
        <v>427</v>
      </c>
      <c r="E2" s="1">
        <v>0.969382794554</v>
      </c>
      <c r="F2" s="1">
        <v>0.996950260245</v>
      </c>
      <c r="G2" s="1">
        <v>37.598980726199997</v>
      </c>
      <c r="H2" s="1">
        <v>4.8203615883099999</v>
      </c>
      <c r="I2" s="1">
        <v>137</v>
      </c>
      <c r="J2" s="2" t="s">
        <v>426</v>
      </c>
      <c r="K2" s="1">
        <v>38.7865154379</v>
      </c>
      <c r="L2" s="1">
        <v>4.8351074075899998</v>
      </c>
      <c r="M2" s="1">
        <v>103290.55404</v>
      </c>
      <c r="N2" s="1">
        <v>11274371.8818</v>
      </c>
      <c r="O2" s="2" t="s">
        <v>510</v>
      </c>
    </row>
    <row r="3" spans="1:15" x14ac:dyDescent="0.3">
      <c r="A3" s="1">
        <v>0.40027051431999999</v>
      </c>
      <c r="B3" s="1">
        <v>9.9364665944600006</v>
      </c>
      <c r="C3" s="1">
        <v>1.78345265391</v>
      </c>
      <c r="D3" s="2" t="s">
        <v>423</v>
      </c>
      <c r="E3" s="1">
        <v>0.969382794554</v>
      </c>
      <c r="F3" s="1">
        <v>0.996950260245</v>
      </c>
      <c r="G3" s="1">
        <v>3.8555015609200001</v>
      </c>
      <c r="H3" s="1">
        <v>0.71168641311699998</v>
      </c>
      <c r="I3" s="1">
        <v>137</v>
      </c>
      <c r="J3" s="2" t="s">
        <v>422</v>
      </c>
      <c r="K3" s="1">
        <v>3.9772745942899999</v>
      </c>
      <c r="L3" s="1">
        <v>0.71386351104599999</v>
      </c>
      <c r="M3" s="1">
        <v>134492.69317400001</v>
      </c>
      <c r="N3" s="1">
        <v>8255683.06855</v>
      </c>
      <c r="O3" s="2" t="s">
        <v>510</v>
      </c>
    </row>
    <row r="4" spans="1:15" x14ac:dyDescent="0.3">
      <c r="A4" s="1">
        <v>4.5133800331900002E-2</v>
      </c>
      <c r="B4" s="1">
        <v>10.953200845</v>
      </c>
      <c r="C4" s="1">
        <v>1.73088777798</v>
      </c>
      <c r="D4" s="2" t="s">
        <v>431</v>
      </c>
      <c r="E4" s="1">
        <v>0.969382794554</v>
      </c>
      <c r="F4" s="1">
        <v>0.996950260245</v>
      </c>
      <c r="G4" s="1">
        <v>0.47922367111000003</v>
      </c>
      <c r="H4" s="1">
        <v>7.7883292991700007E-2</v>
      </c>
      <c r="I4" s="1">
        <v>137</v>
      </c>
      <c r="J4" s="2" t="s">
        <v>430</v>
      </c>
      <c r="K4" s="1">
        <v>0.494359579933</v>
      </c>
      <c r="L4" s="1">
        <v>7.8121543368300003E-2</v>
      </c>
      <c r="M4" s="1">
        <v>2787.1231125099998</v>
      </c>
      <c r="N4" s="1">
        <v>195210.44339299999</v>
      </c>
      <c r="O4" s="2" t="s">
        <v>510</v>
      </c>
    </row>
    <row r="5" spans="1:15" x14ac:dyDescent="0.3">
      <c r="A5" s="1">
        <f>SUM(A2:A4)</f>
        <v>8.7255345403719016</v>
      </c>
      <c r="G5" s="1">
        <f>SUM(G2:G4)</f>
        <v>41.933705958229993</v>
      </c>
      <c r="H5" s="1">
        <f>SUM(H2:H4)</f>
        <v>5.6099312944187005</v>
      </c>
      <c r="K5" s="1">
        <f>SUM(K2:K4)</f>
        <v>43.258149612122999</v>
      </c>
      <c r="L5" s="1">
        <f>SUM(L2:L4)</f>
        <v>5.6270924620042999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7B9BA-9983-4468-AEBD-62D997EE4E93}">
  <dimension ref="A1:O12"/>
  <sheetViews>
    <sheetView workbookViewId="0">
      <selection activeCell="K1" sqref="K1:K1048576"/>
    </sheetView>
  </sheetViews>
  <sheetFormatPr defaultRowHeight="14.4" x14ac:dyDescent="0.3"/>
  <cols>
    <col min="1" max="2" width="14.6640625" style="1" bestFit="1" customWidth="1"/>
    <col min="3" max="3" width="13.6640625" style="1" bestFit="1" customWidth="1"/>
    <col min="4" max="4" width="34.2187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8.77734375" style="1" bestFit="1" customWidth="1"/>
    <col min="14" max="14" width="20.77734375" style="1" bestFit="1" customWidth="1"/>
    <col min="15" max="15" width="21.441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16.769699181099998</v>
      </c>
      <c r="B2" s="1">
        <v>4.6842880945800003</v>
      </c>
      <c r="C2" s="1">
        <v>0.58394098592400001</v>
      </c>
      <c r="D2" s="2" t="s">
        <v>427</v>
      </c>
      <c r="E2" s="1">
        <v>0.969382794554</v>
      </c>
      <c r="F2" s="1">
        <v>0.996950260245</v>
      </c>
      <c r="G2" s="1">
        <v>76.148995137300005</v>
      </c>
      <c r="H2" s="1">
        <v>9.7626500521599997</v>
      </c>
      <c r="I2" s="1">
        <v>137</v>
      </c>
      <c r="J2" s="2" t="s">
        <v>426</v>
      </c>
      <c r="K2" s="1">
        <v>78.554102223699999</v>
      </c>
      <c r="L2" s="1">
        <v>9.7925146734599995</v>
      </c>
      <c r="M2" s="1">
        <v>103290.55404</v>
      </c>
      <c r="N2" s="1">
        <v>11274371.8818</v>
      </c>
      <c r="O2" s="2" t="s">
        <v>532</v>
      </c>
    </row>
    <row r="3" spans="1:15" x14ac:dyDescent="0.3">
      <c r="A3" s="1">
        <v>4.25378805229</v>
      </c>
      <c r="B3" s="1">
        <v>12.901930832</v>
      </c>
      <c r="C3" s="1">
        <v>3.0495921862699999</v>
      </c>
      <c r="D3" s="2" t="s">
        <v>425</v>
      </c>
      <c r="E3" s="1">
        <v>0.969382794554</v>
      </c>
      <c r="F3" s="1">
        <v>0.996950260245</v>
      </c>
      <c r="G3" s="1">
        <v>53.201743329700001</v>
      </c>
      <c r="H3" s="1">
        <v>12.9327566099</v>
      </c>
      <c r="I3" s="1">
        <v>137</v>
      </c>
      <c r="J3" s="2" t="s">
        <v>424</v>
      </c>
      <c r="K3" s="1">
        <v>54.882079224599998</v>
      </c>
      <c r="L3" s="1">
        <v>12.972318806300001</v>
      </c>
      <c r="M3" s="1">
        <v>23212.131777800001</v>
      </c>
      <c r="N3" s="1">
        <v>1368554.6008200001</v>
      </c>
      <c r="O3" s="2" t="s">
        <v>532</v>
      </c>
    </row>
    <row r="4" spans="1:15" x14ac:dyDescent="0.3">
      <c r="A4" s="1">
        <v>36.259438770700001</v>
      </c>
      <c r="B4" s="1">
        <v>9.9364665944600006</v>
      </c>
      <c r="C4" s="1">
        <v>1.78345265391</v>
      </c>
      <c r="D4" s="2" t="s">
        <v>423</v>
      </c>
      <c r="E4" s="1">
        <v>0.969382794554</v>
      </c>
      <c r="F4" s="1">
        <v>0.996950260245</v>
      </c>
      <c r="G4" s="1">
        <v>349.25960763299997</v>
      </c>
      <c r="H4" s="1">
        <v>64.469774807600004</v>
      </c>
      <c r="I4" s="1">
        <v>137</v>
      </c>
      <c r="J4" s="2" t="s">
        <v>422</v>
      </c>
      <c r="K4" s="1">
        <v>360.29070207900003</v>
      </c>
      <c r="L4" s="1">
        <v>64.666992304900006</v>
      </c>
      <c r="M4" s="1">
        <v>134492.69317400001</v>
      </c>
      <c r="N4" s="1">
        <v>8255683.06855</v>
      </c>
      <c r="O4" s="2" t="s">
        <v>532</v>
      </c>
    </row>
    <row r="5" spans="1:15" x14ac:dyDescent="0.3">
      <c r="A5" s="1">
        <v>1.3138417208399999</v>
      </c>
      <c r="B5" s="1">
        <v>7.4092852109300003</v>
      </c>
      <c r="C5" s="1">
        <v>1.36007393842</v>
      </c>
      <c r="D5" s="2" t="s">
        <v>421</v>
      </c>
      <c r="E5" s="1">
        <v>0.969382794554</v>
      </c>
      <c r="F5" s="1">
        <v>0.996950260245</v>
      </c>
      <c r="G5" s="1">
        <v>9.4365809253300004</v>
      </c>
      <c r="H5" s="1">
        <v>1.78147223702</v>
      </c>
      <c r="I5" s="1">
        <v>137</v>
      </c>
      <c r="J5" s="2" t="s">
        <v>420</v>
      </c>
      <c r="K5" s="1">
        <v>9.7346280317199998</v>
      </c>
      <c r="L5" s="1">
        <v>1.78692188372</v>
      </c>
      <c r="M5" s="1">
        <v>41811.017442099997</v>
      </c>
      <c r="N5" s="1">
        <v>722161.090463</v>
      </c>
      <c r="O5" s="2" t="s">
        <v>532</v>
      </c>
    </row>
    <row r="6" spans="1:15" x14ac:dyDescent="0.3">
      <c r="A6" s="1">
        <v>4.0715939602600004</v>
      </c>
      <c r="B6" s="1">
        <v>5.9169612250899997</v>
      </c>
      <c r="C6" s="1">
        <v>0.45698618222600002</v>
      </c>
      <c r="D6" s="2" t="s">
        <v>370</v>
      </c>
      <c r="E6" s="1">
        <v>0.969382794554</v>
      </c>
      <c r="F6" s="1">
        <v>0.996950260245</v>
      </c>
      <c r="G6" s="1">
        <v>23.353850297000001</v>
      </c>
      <c r="H6" s="1">
        <v>1.8549876440499999</v>
      </c>
      <c r="I6" s="1">
        <v>137</v>
      </c>
      <c r="J6" s="2" t="s">
        <v>369</v>
      </c>
      <c r="K6" s="1">
        <v>24.0914635872</v>
      </c>
      <c r="L6" s="1">
        <v>1.86066217947</v>
      </c>
      <c r="M6" s="1">
        <v>62658.179777700003</v>
      </c>
      <c r="N6" s="1">
        <v>2807757.5473199999</v>
      </c>
      <c r="O6" s="2" t="s">
        <v>532</v>
      </c>
    </row>
    <row r="7" spans="1:15" x14ac:dyDescent="0.3">
      <c r="A7" s="1">
        <v>3.2380515324700001</v>
      </c>
      <c r="B7" s="1">
        <v>4.6757740059200001</v>
      </c>
      <c r="C7" s="1">
        <v>0.58579338095</v>
      </c>
      <c r="D7" s="2" t="s">
        <v>427</v>
      </c>
      <c r="E7" s="1">
        <v>1</v>
      </c>
      <c r="F7" s="1">
        <v>1</v>
      </c>
      <c r="G7" s="1">
        <v>15.140397185399999</v>
      </c>
      <c r="H7" s="1">
        <v>1.8968291549</v>
      </c>
      <c r="I7" s="1">
        <v>136</v>
      </c>
      <c r="J7" s="2" t="s">
        <v>426</v>
      </c>
      <c r="K7" s="1">
        <v>15.140397185399999</v>
      </c>
      <c r="L7" s="1">
        <v>1.8968291549</v>
      </c>
      <c r="M7" s="1">
        <v>58270.370370800003</v>
      </c>
      <c r="N7" s="1">
        <v>7471415.7466399996</v>
      </c>
      <c r="O7" s="2" t="s">
        <v>532</v>
      </c>
    </row>
    <row r="8" spans="1:15" x14ac:dyDescent="0.3">
      <c r="A8" s="1">
        <v>0.40392778176999999</v>
      </c>
      <c r="B8" s="1">
        <v>12.9950788458</v>
      </c>
      <c r="C8" s="1">
        <v>2.9555956986299998</v>
      </c>
      <c r="D8" s="2" t="s">
        <v>425</v>
      </c>
      <c r="E8" s="1">
        <v>1</v>
      </c>
      <c r="F8" s="1">
        <v>1</v>
      </c>
      <c r="G8" s="1">
        <v>5.2490733721099998</v>
      </c>
      <c r="H8" s="1">
        <v>1.1938472143600001</v>
      </c>
      <c r="I8" s="1">
        <v>136</v>
      </c>
      <c r="J8" s="2" t="s">
        <v>424</v>
      </c>
      <c r="K8" s="1">
        <v>5.2490733721099998</v>
      </c>
      <c r="L8" s="1">
        <v>1.1938472143600001</v>
      </c>
      <c r="M8" s="1">
        <v>23138.353301499999</v>
      </c>
      <c r="N8" s="1">
        <v>1017153.89732</v>
      </c>
      <c r="O8" s="2" t="s">
        <v>532</v>
      </c>
    </row>
    <row r="9" spans="1:15" x14ac:dyDescent="0.3">
      <c r="A9" s="1">
        <v>11.8329810848</v>
      </c>
      <c r="B9" s="1">
        <v>9.6844260706800007</v>
      </c>
      <c r="C9" s="1">
        <v>1.5535992359599999</v>
      </c>
      <c r="D9" s="2" t="s">
        <v>423</v>
      </c>
      <c r="E9" s="1">
        <v>1</v>
      </c>
      <c r="F9" s="1">
        <v>1</v>
      </c>
      <c r="G9" s="1">
        <v>114.595630512</v>
      </c>
      <c r="H9" s="1">
        <v>18.383710372500001</v>
      </c>
      <c r="I9" s="1">
        <v>136</v>
      </c>
      <c r="J9" s="2" t="s">
        <v>422</v>
      </c>
      <c r="K9" s="1">
        <v>114.595630512</v>
      </c>
      <c r="L9" s="1">
        <v>18.383710372500001</v>
      </c>
      <c r="M9" s="1">
        <v>80399.514251200002</v>
      </c>
      <c r="N9" s="1">
        <v>5759859.9368200004</v>
      </c>
      <c r="O9" s="2" t="s">
        <v>532</v>
      </c>
    </row>
    <row r="10" spans="1:15" x14ac:dyDescent="0.3">
      <c r="A10" s="1">
        <v>9.3776278783199996E-2</v>
      </c>
      <c r="B10" s="1">
        <v>7.5693037056400003</v>
      </c>
      <c r="C10" s="1">
        <v>1.2265977747900001</v>
      </c>
      <c r="D10" s="2" t="s">
        <v>421</v>
      </c>
      <c r="E10" s="1">
        <v>1</v>
      </c>
      <c r="F10" s="1">
        <v>1</v>
      </c>
      <c r="G10" s="1">
        <v>0.70982113449499995</v>
      </c>
      <c r="H10" s="1">
        <v>0.115025774884</v>
      </c>
      <c r="I10" s="1">
        <v>136</v>
      </c>
      <c r="J10" s="2" t="s">
        <v>420</v>
      </c>
      <c r="K10" s="1">
        <v>0.70982113449499995</v>
      </c>
      <c r="L10" s="1">
        <v>0.115025774884</v>
      </c>
      <c r="M10" s="1">
        <v>30306.261412399999</v>
      </c>
      <c r="N10" s="1">
        <v>369538.62715399999</v>
      </c>
      <c r="O10" s="2" t="s">
        <v>532</v>
      </c>
    </row>
    <row r="11" spans="1:15" x14ac:dyDescent="0.3">
      <c r="A11" s="1">
        <v>0.69964153396200002</v>
      </c>
      <c r="B11" s="1">
        <v>5.8095410081200001</v>
      </c>
      <c r="C11" s="1">
        <v>0.44643003253000002</v>
      </c>
      <c r="D11" s="2" t="s">
        <v>370</v>
      </c>
      <c r="E11" s="1">
        <v>1</v>
      </c>
      <c r="F11" s="1">
        <v>1</v>
      </c>
      <c r="G11" s="1">
        <v>4.0645961825399999</v>
      </c>
      <c r="H11" s="1">
        <v>0.31234099276600003</v>
      </c>
      <c r="I11" s="1">
        <v>136</v>
      </c>
      <c r="J11" s="2" t="s">
        <v>369</v>
      </c>
      <c r="K11" s="1">
        <v>4.0645961825399999</v>
      </c>
      <c r="L11" s="1">
        <v>0.31234099276600003</v>
      </c>
      <c r="M11" s="1">
        <v>13574.8468125</v>
      </c>
      <c r="N11" s="1">
        <v>900990.52097299998</v>
      </c>
      <c r="O11" s="2" t="s">
        <v>532</v>
      </c>
    </row>
    <row r="12" spans="1:15" x14ac:dyDescent="0.3">
      <c r="A12" s="1">
        <f>SUM(A2:A11)</f>
        <v>78.936739896975183</v>
      </c>
      <c r="G12" s="1">
        <f>SUM(G2:G11)</f>
        <v>651.16029570887497</v>
      </c>
      <c r="H12" s="1">
        <f>SUM(H2:H11)</f>
        <v>112.70339486014002</v>
      </c>
      <c r="K12" s="1">
        <f>SUM(K2:K11)</f>
        <v>667.31249353276507</v>
      </c>
      <c r="L12" s="1">
        <f>SUM(L2:L11)</f>
        <v>112.98116335726002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9C4EF-A5BC-4ADD-9CE4-29C2B89FC274}">
  <dimension ref="A1:O10"/>
  <sheetViews>
    <sheetView workbookViewId="0">
      <selection activeCell="K1" sqref="K1:K1048576"/>
    </sheetView>
  </sheetViews>
  <sheetFormatPr defaultRowHeight="14.4" x14ac:dyDescent="0.3"/>
  <cols>
    <col min="1" max="1" width="15.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6.6640625" style="1" bestFit="1" customWidth="1"/>
    <col min="8" max="9" width="15.6640625" style="1" bestFit="1" customWidth="1"/>
    <col min="10" max="10" width="8.44140625" style="2" bestFit="1" customWidth="1"/>
    <col min="11" max="11" width="16.6640625" style="1" bestFit="1" customWidth="1"/>
    <col min="12" max="12" width="15.6640625" style="1" bestFit="1" customWidth="1"/>
    <col min="13" max="13" width="18.77734375" style="1" bestFit="1" customWidth="1"/>
    <col min="14" max="14" width="20.77734375" style="1" bestFit="1" customWidth="1"/>
    <col min="15" max="15" width="26.777343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247.09741079299999</v>
      </c>
      <c r="B2" s="1">
        <v>4.6842880945800003</v>
      </c>
      <c r="C2" s="1">
        <v>0.58394098592400001</v>
      </c>
      <c r="D2" s="2" t="s">
        <v>427</v>
      </c>
      <c r="E2" s="1">
        <v>0.969382794554</v>
      </c>
      <c r="F2" s="1">
        <v>0.996950260245</v>
      </c>
      <c r="G2" s="1">
        <v>1122.0367956299999</v>
      </c>
      <c r="H2" s="1">
        <v>143.85025779599999</v>
      </c>
      <c r="I2" s="1">
        <v>137</v>
      </c>
      <c r="J2" s="2" t="s">
        <v>426</v>
      </c>
      <c r="K2" s="1">
        <v>1157.47545958</v>
      </c>
      <c r="L2" s="1">
        <v>144.29030567800001</v>
      </c>
      <c r="M2" s="1">
        <v>103290.55404</v>
      </c>
      <c r="N2" s="1">
        <v>11274371.8818</v>
      </c>
      <c r="O2" s="2" t="s">
        <v>511</v>
      </c>
    </row>
    <row r="3" spans="1:15" x14ac:dyDescent="0.3">
      <c r="A3" s="1">
        <v>67.890956496800001</v>
      </c>
      <c r="B3" s="1">
        <v>12.901930832</v>
      </c>
      <c r="C3" s="1">
        <v>3.0495921862699999</v>
      </c>
      <c r="D3" s="2" t="s">
        <v>425</v>
      </c>
      <c r="E3" s="1">
        <v>0.969382794554</v>
      </c>
      <c r="F3" s="1">
        <v>0.996950260245</v>
      </c>
      <c r="G3" s="1">
        <v>849.10606676999998</v>
      </c>
      <c r="H3" s="1">
        <v>206.40831315400001</v>
      </c>
      <c r="I3" s="1">
        <v>137</v>
      </c>
      <c r="J3" s="2" t="s">
        <v>424</v>
      </c>
      <c r="K3" s="1">
        <v>875.92442484000003</v>
      </c>
      <c r="L3" s="1">
        <v>207.039730451</v>
      </c>
      <c r="M3" s="1">
        <v>23212.131777800001</v>
      </c>
      <c r="N3" s="1">
        <v>1368554.6008200001</v>
      </c>
      <c r="O3" s="2" t="s">
        <v>511</v>
      </c>
    </row>
    <row r="4" spans="1:15" x14ac:dyDescent="0.3">
      <c r="A4" s="1">
        <v>123.92601523899999</v>
      </c>
      <c r="B4" s="1">
        <v>9.9364665944600006</v>
      </c>
      <c r="C4" s="1">
        <v>1.78345265391</v>
      </c>
      <c r="D4" s="2" t="s">
        <v>423</v>
      </c>
      <c r="E4" s="1">
        <v>0.969382794554</v>
      </c>
      <c r="F4" s="1">
        <v>0.996950260245</v>
      </c>
      <c r="G4" s="1">
        <v>1193.6850907</v>
      </c>
      <c r="H4" s="1">
        <v>220.34213893399999</v>
      </c>
      <c r="I4" s="1">
        <v>137</v>
      </c>
      <c r="J4" s="2" t="s">
        <v>422</v>
      </c>
      <c r="K4" s="1">
        <v>1231.3867106099999</v>
      </c>
      <c r="L4" s="1">
        <v>221.01618076599999</v>
      </c>
      <c r="M4" s="1">
        <v>134492.69317400001</v>
      </c>
      <c r="N4" s="1">
        <v>8255683.06855</v>
      </c>
      <c r="O4" s="2" t="s">
        <v>511</v>
      </c>
    </row>
    <row r="5" spans="1:15" x14ac:dyDescent="0.3">
      <c r="A5" s="1">
        <v>2.9809778382099998</v>
      </c>
      <c r="B5" s="1">
        <v>7.4092852109300003</v>
      </c>
      <c r="C5" s="1">
        <v>1.36007393842</v>
      </c>
      <c r="D5" s="2" t="s">
        <v>421</v>
      </c>
      <c r="E5" s="1">
        <v>0.969382794554</v>
      </c>
      <c r="F5" s="1">
        <v>0.996950260245</v>
      </c>
      <c r="G5" s="1">
        <v>21.410675396199998</v>
      </c>
      <c r="H5" s="1">
        <v>4.0419855555600002</v>
      </c>
      <c r="I5" s="1">
        <v>137</v>
      </c>
      <c r="J5" s="2" t="s">
        <v>420</v>
      </c>
      <c r="K5" s="1">
        <v>22.086915010799999</v>
      </c>
      <c r="L5" s="1">
        <v>4.0543502687600004</v>
      </c>
      <c r="M5" s="1">
        <v>41811.017442099997</v>
      </c>
      <c r="N5" s="1">
        <v>722161.090463</v>
      </c>
      <c r="O5" s="2" t="s">
        <v>511</v>
      </c>
    </row>
    <row r="6" spans="1:15" x14ac:dyDescent="0.3">
      <c r="A6" s="1">
        <v>0.38095558453799999</v>
      </c>
      <c r="B6" s="1">
        <v>8.7469777041099999</v>
      </c>
      <c r="C6" s="1">
        <v>1.47349615163</v>
      </c>
      <c r="D6" s="2" t="s">
        <v>372</v>
      </c>
      <c r="E6" s="1">
        <v>0.969382794554</v>
      </c>
      <c r="F6" s="1">
        <v>0.996950260245</v>
      </c>
      <c r="G6" s="1">
        <v>3.2301870459200002</v>
      </c>
      <c r="H6" s="1">
        <v>0.55962465725099997</v>
      </c>
      <c r="I6" s="1">
        <v>137</v>
      </c>
      <c r="J6" s="2" t="s">
        <v>371</v>
      </c>
      <c r="K6" s="1">
        <v>3.3322100042099998</v>
      </c>
      <c r="L6" s="1">
        <v>0.56133658775899997</v>
      </c>
      <c r="M6" s="1">
        <v>39017.079447299999</v>
      </c>
      <c r="N6" s="1">
        <v>793889.92466200003</v>
      </c>
      <c r="O6" s="2" t="s">
        <v>511</v>
      </c>
    </row>
    <row r="7" spans="1:15" x14ac:dyDescent="0.3">
      <c r="A7" s="1">
        <v>12.030150579800001</v>
      </c>
      <c r="B7" s="1">
        <v>5.9169612250899997</v>
      </c>
      <c r="C7" s="1">
        <v>0.45698618222600002</v>
      </c>
      <c r="D7" s="2" t="s">
        <v>370</v>
      </c>
      <c r="E7" s="1">
        <v>0.969382794554</v>
      </c>
      <c r="F7" s="1">
        <v>0.996950260245</v>
      </c>
      <c r="G7" s="1">
        <v>69.002542599700007</v>
      </c>
      <c r="H7" s="1">
        <v>5.4808462974100003</v>
      </c>
      <c r="I7" s="1">
        <v>137</v>
      </c>
      <c r="J7" s="2" t="s">
        <v>369</v>
      </c>
      <c r="K7" s="1">
        <v>71.181934512699996</v>
      </c>
      <c r="L7" s="1">
        <v>5.4976125850699997</v>
      </c>
      <c r="M7" s="1">
        <v>62658.179777700003</v>
      </c>
      <c r="N7" s="1">
        <v>2807757.5473199999</v>
      </c>
      <c r="O7" s="2" t="s">
        <v>511</v>
      </c>
    </row>
    <row r="8" spans="1:15" x14ac:dyDescent="0.3">
      <c r="A8" s="1">
        <v>6.53067863316</v>
      </c>
      <c r="B8" s="1">
        <v>2.8512397066099999</v>
      </c>
      <c r="C8" s="1">
        <v>0.19842788266899999</v>
      </c>
      <c r="D8" s="2" t="s">
        <v>366</v>
      </c>
      <c r="E8" s="1">
        <v>0.969382794554</v>
      </c>
      <c r="F8" s="1">
        <v>0.996950260245</v>
      </c>
      <c r="G8" s="1">
        <v>18.050421630399999</v>
      </c>
      <c r="H8" s="1">
        <v>1.2919166711800001</v>
      </c>
      <c r="I8" s="1">
        <v>137</v>
      </c>
      <c r="J8" s="2" t="s">
        <v>365</v>
      </c>
      <c r="K8" s="1">
        <v>18.62053023</v>
      </c>
      <c r="L8" s="1">
        <v>1.2958687335700001</v>
      </c>
      <c r="M8" s="1">
        <v>53826.5282238</v>
      </c>
      <c r="N8" s="1">
        <v>3039791.3737300001</v>
      </c>
      <c r="O8" s="2" t="s">
        <v>511</v>
      </c>
    </row>
    <row r="9" spans="1:15" x14ac:dyDescent="0.3">
      <c r="A9" s="1">
        <v>0.48078535935099997</v>
      </c>
      <c r="B9" s="1">
        <v>1.66528020224</v>
      </c>
      <c r="C9" s="1">
        <v>0.122201818829</v>
      </c>
      <c r="D9" s="2" t="s">
        <v>364</v>
      </c>
      <c r="E9" s="1">
        <v>0.969382794554</v>
      </c>
      <c r="F9" s="1">
        <v>0.996950260245</v>
      </c>
      <c r="G9" s="1">
        <v>0.77612890942799995</v>
      </c>
      <c r="H9" s="1">
        <v>5.8573664490800002E-2</v>
      </c>
      <c r="I9" s="1">
        <v>137</v>
      </c>
      <c r="J9" s="2" t="s">
        <v>363</v>
      </c>
      <c r="K9" s="1">
        <v>0.80064234045399996</v>
      </c>
      <c r="L9" s="1">
        <v>5.8752845379000003E-2</v>
      </c>
      <c r="M9" s="1">
        <v>48000.493820999996</v>
      </c>
      <c r="N9" s="1">
        <v>842819.04604399996</v>
      </c>
      <c r="O9" s="2" t="s">
        <v>511</v>
      </c>
    </row>
    <row r="10" spans="1:15" x14ac:dyDescent="0.3">
      <c r="A10" s="1">
        <f>SUM(A2:A9)</f>
        <v>461.31793052385899</v>
      </c>
      <c r="G10" s="1">
        <f>SUM(G2:G9)</f>
        <v>3277.2979086816476</v>
      </c>
      <c r="H10" s="1">
        <f>SUM(H2:H9)</f>
        <v>582.03365672989196</v>
      </c>
      <c r="K10" s="1">
        <f>SUM(K2:K9)</f>
        <v>3380.8088271281645</v>
      </c>
      <c r="L10" s="1">
        <f>SUM(L2:L9)</f>
        <v>583.81413791553803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D179C-E3C6-4ADE-AEE6-63126C4952B5}">
  <dimension ref="A1:O140"/>
  <sheetViews>
    <sheetView workbookViewId="0">
      <pane ySplit="1" topLeftCell="A2" activePane="bottomLeft" state="frozen"/>
      <selection pane="bottomLeft" activeCell="K1" sqref="K1:K1048576"/>
    </sheetView>
  </sheetViews>
  <sheetFormatPr defaultRowHeight="14.4" x14ac:dyDescent="0.3"/>
  <cols>
    <col min="1" max="1" width="16.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7.77734375" style="1" bestFit="1" customWidth="1"/>
    <col min="8" max="8" width="16.6640625" style="1" bestFit="1" customWidth="1"/>
    <col min="9" max="9" width="15.6640625" style="1" bestFit="1" customWidth="1"/>
    <col min="10" max="10" width="8.44140625" style="2" bestFit="1" customWidth="1"/>
    <col min="11" max="11" width="17.77734375" style="1" bestFit="1" customWidth="1"/>
    <col min="12" max="12" width="16.6640625" style="1" bestFit="1" customWidth="1"/>
    <col min="13" max="13" width="18.77734375" style="1" bestFit="1" customWidth="1"/>
    <col min="14" max="14" width="20.77734375" style="1" bestFit="1" customWidth="1"/>
    <col min="15" max="15" width="15.55468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88.197339290200006</v>
      </c>
      <c r="B2" s="1">
        <v>2.2344837484900002</v>
      </c>
      <c r="C2" s="1">
        <v>0.47901715189499999</v>
      </c>
      <c r="D2" s="2" t="s">
        <v>429</v>
      </c>
      <c r="E2" s="1">
        <v>0.974653059436</v>
      </c>
      <c r="F2" s="1">
        <v>0.99071189553200001</v>
      </c>
      <c r="G2" s="1">
        <v>192.08025977899999</v>
      </c>
      <c r="H2" s="1">
        <v>41.855634078500003</v>
      </c>
      <c r="I2" s="1">
        <v>141</v>
      </c>
      <c r="J2" s="2" t="s">
        <v>428</v>
      </c>
      <c r="K2" s="1">
        <v>197.07552130400001</v>
      </c>
      <c r="L2" s="1">
        <v>42.2480382715</v>
      </c>
      <c r="M2" s="1">
        <v>4780.5356289900001</v>
      </c>
      <c r="N2" s="1">
        <v>356921.96894400002</v>
      </c>
      <c r="O2" s="2" t="s">
        <v>496</v>
      </c>
    </row>
    <row r="3" spans="1:15" x14ac:dyDescent="0.3">
      <c r="A3" s="1">
        <v>305.82643069099998</v>
      </c>
      <c r="B3" s="1">
        <v>4.1261668032100003</v>
      </c>
      <c r="C3" s="1">
        <v>0.47367483292399998</v>
      </c>
      <c r="D3" s="2" t="s">
        <v>427</v>
      </c>
      <c r="E3" s="1">
        <v>0.974653059436</v>
      </c>
      <c r="F3" s="1">
        <v>0.99071189553200001</v>
      </c>
      <c r="G3" s="1">
        <v>1229.9057930900001</v>
      </c>
      <c r="H3" s="1">
        <v>143.51678743900001</v>
      </c>
      <c r="I3" s="1">
        <v>141</v>
      </c>
      <c r="J3" s="2" t="s">
        <v>426</v>
      </c>
      <c r="K3" s="1">
        <v>1261.8908658600001</v>
      </c>
      <c r="L3" s="1">
        <v>144.862283461</v>
      </c>
      <c r="M3" s="1">
        <v>9904.0136780699995</v>
      </c>
      <c r="N3" s="1">
        <v>1237635.6551900001</v>
      </c>
      <c r="O3" s="2" t="s">
        <v>496</v>
      </c>
    </row>
    <row r="4" spans="1:15" x14ac:dyDescent="0.3">
      <c r="A4" s="1">
        <v>86.299043900699999</v>
      </c>
      <c r="B4" s="1">
        <v>5.5701838764199998</v>
      </c>
      <c r="C4" s="1">
        <v>0.423874823171</v>
      </c>
      <c r="D4" s="2" t="s">
        <v>370</v>
      </c>
      <c r="E4" s="1">
        <v>0.974653059436</v>
      </c>
      <c r="F4" s="1">
        <v>0.99071189553200001</v>
      </c>
      <c r="G4" s="1">
        <v>468.51722945</v>
      </c>
      <c r="H4" s="1">
        <v>36.240233186300003</v>
      </c>
      <c r="I4" s="1">
        <v>141</v>
      </c>
      <c r="J4" s="2" t="s">
        <v>369</v>
      </c>
      <c r="K4" s="1">
        <v>480.70154288600003</v>
      </c>
      <c r="L4" s="1">
        <v>36.579991973200002</v>
      </c>
      <c r="M4" s="1">
        <v>5349.36850744</v>
      </c>
      <c r="N4" s="1">
        <v>349239.840058</v>
      </c>
      <c r="O4" s="2" t="s">
        <v>496</v>
      </c>
    </row>
    <row r="5" spans="1:15" x14ac:dyDescent="0.3">
      <c r="A5" s="1">
        <v>0.87491466842099996</v>
      </c>
      <c r="B5" s="1">
        <v>3.1005847860000002</v>
      </c>
      <c r="C5" s="1">
        <v>0.309834414</v>
      </c>
      <c r="D5" s="2" t="s">
        <v>368</v>
      </c>
      <c r="E5" s="1">
        <v>0.974653059436</v>
      </c>
      <c r="F5" s="1">
        <v>0.99071189553200001</v>
      </c>
      <c r="G5" s="1">
        <v>2.6439872701899998</v>
      </c>
      <c r="H5" s="1">
        <v>0.26856086655099998</v>
      </c>
      <c r="I5" s="1">
        <v>141</v>
      </c>
      <c r="J5" s="2" t="s">
        <v>367</v>
      </c>
      <c r="K5" s="1">
        <v>2.71274710995</v>
      </c>
      <c r="L5" s="1">
        <v>0.27107867358999999</v>
      </c>
      <c r="M5" s="1">
        <v>270.52293781700001</v>
      </c>
      <c r="N5" s="1">
        <v>3540.65404511</v>
      </c>
      <c r="O5" s="2" t="s">
        <v>496</v>
      </c>
    </row>
    <row r="6" spans="1:15" x14ac:dyDescent="0.3">
      <c r="A6" s="1">
        <v>63.903430874999998</v>
      </c>
      <c r="B6" s="1">
        <v>2.4994560092000002</v>
      </c>
      <c r="C6" s="1">
        <v>0.17171512920000001</v>
      </c>
      <c r="D6" s="2" t="s">
        <v>366</v>
      </c>
      <c r="E6" s="1">
        <v>0.974653059436</v>
      </c>
      <c r="F6" s="1">
        <v>0.99071189553200001</v>
      </c>
      <c r="G6" s="1">
        <v>155.675304281</v>
      </c>
      <c r="H6" s="1">
        <v>10.871265792100001</v>
      </c>
      <c r="I6" s="1">
        <v>141</v>
      </c>
      <c r="J6" s="2" t="s">
        <v>365</v>
      </c>
      <c r="K6" s="1">
        <v>159.72381430900001</v>
      </c>
      <c r="L6" s="1">
        <v>10.973185889</v>
      </c>
      <c r="M6" s="1">
        <v>5207.7654091900004</v>
      </c>
      <c r="N6" s="1">
        <v>258608.00964999999</v>
      </c>
      <c r="O6" s="2" t="s">
        <v>496</v>
      </c>
    </row>
    <row r="7" spans="1:15" x14ac:dyDescent="0.3">
      <c r="A7" s="1">
        <v>30.860538249499999</v>
      </c>
      <c r="B7" s="1">
        <v>1.44444564485</v>
      </c>
      <c r="C7" s="1">
        <v>0.10765781971500001</v>
      </c>
      <c r="D7" s="2" t="s">
        <v>364</v>
      </c>
      <c r="E7" s="1">
        <v>0.974653059436</v>
      </c>
      <c r="F7" s="1">
        <v>0.99071189553200001</v>
      </c>
      <c r="G7" s="1">
        <v>43.446495469399999</v>
      </c>
      <c r="H7" s="1">
        <v>3.2915196667800002</v>
      </c>
      <c r="I7" s="1">
        <v>141</v>
      </c>
      <c r="J7" s="2" t="s">
        <v>363</v>
      </c>
      <c r="K7" s="1">
        <v>44.5763700722</v>
      </c>
      <c r="L7" s="1">
        <v>3.3223782631700001</v>
      </c>
      <c r="M7" s="1">
        <v>9195.6199723200007</v>
      </c>
      <c r="N7" s="1">
        <v>124888.167413</v>
      </c>
      <c r="O7" s="2" t="s">
        <v>496</v>
      </c>
    </row>
    <row r="8" spans="1:15" x14ac:dyDescent="0.3">
      <c r="A8" s="1">
        <v>119.162921545</v>
      </c>
      <c r="B8" s="1">
        <v>1.4151020595099999</v>
      </c>
      <c r="C8" s="1">
        <v>9.4835015934600003E-2</v>
      </c>
      <c r="D8" s="2" t="s">
        <v>362</v>
      </c>
      <c r="E8" s="1">
        <v>0.974653059436</v>
      </c>
      <c r="F8" s="1">
        <v>0.99071189553200001</v>
      </c>
      <c r="G8" s="1">
        <v>164.35349951500001</v>
      </c>
      <c r="H8" s="1">
        <v>11.195854389400001</v>
      </c>
      <c r="I8" s="1">
        <v>141</v>
      </c>
      <c r="J8" s="2" t="s">
        <v>361</v>
      </c>
      <c r="K8" s="1">
        <v>168.62769569599999</v>
      </c>
      <c r="L8" s="1">
        <v>11.300817563500001</v>
      </c>
      <c r="M8" s="1">
        <v>7359.5203586600001</v>
      </c>
      <c r="N8" s="1">
        <v>482235.23436599999</v>
      </c>
      <c r="O8" s="2" t="s">
        <v>496</v>
      </c>
    </row>
    <row r="9" spans="1:15" x14ac:dyDescent="0.3">
      <c r="A9" s="1">
        <v>9837.5898001000005</v>
      </c>
      <c r="B9" s="1">
        <v>2.2526197961899999</v>
      </c>
      <c r="C9" s="1">
        <v>0.474195400805</v>
      </c>
      <c r="D9" s="2" t="s">
        <v>429</v>
      </c>
      <c r="E9" s="1">
        <v>0.94131533217800001</v>
      </c>
      <c r="F9" s="1">
        <v>0.96194393639499998</v>
      </c>
      <c r="G9" s="1">
        <v>20859.876779499999</v>
      </c>
      <c r="H9" s="1">
        <v>4487.4105910199996</v>
      </c>
      <c r="I9" s="1">
        <v>140</v>
      </c>
      <c r="J9" s="2" t="s">
        <v>428</v>
      </c>
      <c r="K9" s="1">
        <v>22160.3495305</v>
      </c>
      <c r="L9" s="1">
        <v>4664.9398382099998</v>
      </c>
      <c r="M9" s="1">
        <v>176760.81184800001</v>
      </c>
      <c r="N9" s="1">
        <v>39856827.760200001</v>
      </c>
      <c r="O9" s="2" t="s">
        <v>496</v>
      </c>
    </row>
    <row r="10" spans="1:15" x14ac:dyDescent="0.3">
      <c r="A10" s="1">
        <v>1580.6386835799999</v>
      </c>
      <c r="B10" s="1">
        <v>4.20223724471</v>
      </c>
      <c r="C10" s="1">
        <v>0.470242819112</v>
      </c>
      <c r="D10" s="2" t="s">
        <v>427</v>
      </c>
      <c r="E10" s="1">
        <v>0.94131533217800001</v>
      </c>
      <c r="F10" s="1">
        <v>0.96194393639499998</v>
      </c>
      <c r="G10" s="1">
        <v>6252.4223458300003</v>
      </c>
      <c r="H10" s="1">
        <v>714.99752774299998</v>
      </c>
      <c r="I10" s="1">
        <v>140</v>
      </c>
      <c r="J10" s="2" t="s">
        <v>426</v>
      </c>
      <c r="K10" s="1">
        <v>6642.2187465699999</v>
      </c>
      <c r="L10" s="1">
        <v>743.28399056399996</v>
      </c>
      <c r="M10" s="1">
        <v>76839.331969699997</v>
      </c>
      <c r="N10" s="1">
        <v>6636750.1407399997</v>
      </c>
      <c r="O10" s="2" t="s">
        <v>496</v>
      </c>
    </row>
    <row r="11" spans="1:15" x14ac:dyDescent="0.3">
      <c r="A11" s="1">
        <v>2046.55121837</v>
      </c>
      <c r="B11" s="1">
        <v>9.0870054794699993</v>
      </c>
      <c r="C11" s="1">
        <v>2.3782551750200001</v>
      </c>
      <c r="D11" s="2" t="s">
        <v>425</v>
      </c>
      <c r="E11" s="1">
        <v>0.94131533217800001</v>
      </c>
      <c r="F11" s="1">
        <v>0.96194393639499998</v>
      </c>
      <c r="G11" s="1">
        <v>17505.662068900001</v>
      </c>
      <c r="H11" s="1">
        <v>4681.9937530899997</v>
      </c>
      <c r="I11" s="1">
        <v>140</v>
      </c>
      <c r="J11" s="2" t="s">
        <v>424</v>
      </c>
      <c r="K11" s="1">
        <v>18597.022135300002</v>
      </c>
      <c r="L11" s="1">
        <v>4867.2210260299998</v>
      </c>
      <c r="M11" s="1">
        <v>40189.815825199999</v>
      </c>
      <c r="N11" s="1">
        <v>8283009.0003300002</v>
      </c>
      <c r="O11" s="2" t="s">
        <v>496</v>
      </c>
    </row>
    <row r="12" spans="1:15" x14ac:dyDescent="0.3">
      <c r="A12" s="1">
        <v>754.27108967000004</v>
      </c>
      <c r="B12" s="1">
        <v>7.8384078056300002</v>
      </c>
      <c r="C12" s="1">
        <v>1.2809759541500001</v>
      </c>
      <c r="D12" s="2" t="s">
        <v>423</v>
      </c>
      <c r="E12" s="1">
        <v>0.94131533217800001</v>
      </c>
      <c r="F12" s="1">
        <v>0.96194393639499998</v>
      </c>
      <c r="G12" s="1">
        <v>5565.3239509300001</v>
      </c>
      <c r="H12" s="1">
        <v>929.43324105399995</v>
      </c>
      <c r="I12" s="1">
        <v>140</v>
      </c>
      <c r="J12" s="2" t="s">
        <v>422</v>
      </c>
      <c r="K12" s="1">
        <v>5912.2843968300003</v>
      </c>
      <c r="L12" s="1">
        <v>966.20312877799995</v>
      </c>
      <c r="M12" s="1">
        <v>41743.831661199998</v>
      </c>
      <c r="N12" s="1">
        <v>3159673.9265100001</v>
      </c>
      <c r="O12" s="2" t="s">
        <v>496</v>
      </c>
    </row>
    <row r="13" spans="1:15" x14ac:dyDescent="0.3">
      <c r="A13" s="1">
        <v>25.1724500308</v>
      </c>
      <c r="B13" s="1">
        <v>5.2312644121299998</v>
      </c>
      <c r="C13" s="1">
        <v>1.1145198199499999</v>
      </c>
      <c r="D13" s="2" t="s">
        <v>421</v>
      </c>
      <c r="E13" s="1">
        <v>0.94131533217800001</v>
      </c>
      <c r="F13" s="1">
        <v>0.96194393639499998</v>
      </c>
      <c r="G13" s="1">
        <v>123.95592535500001</v>
      </c>
      <c r="H13" s="1">
        <v>26.9875242106</v>
      </c>
      <c r="I13" s="1">
        <v>140</v>
      </c>
      <c r="J13" s="2" t="s">
        <v>420</v>
      </c>
      <c r="K13" s="1">
        <v>131.68374201200001</v>
      </c>
      <c r="L13" s="1">
        <v>28.055194476</v>
      </c>
      <c r="M13" s="1">
        <v>31326.648011599998</v>
      </c>
      <c r="N13" s="1">
        <v>845862.32793000003</v>
      </c>
      <c r="O13" s="2" t="s">
        <v>496</v>
      </c>
    </row>
    <row r="14" spans="1:15" x14ac:dyDescent="0.3">
      <c r="A14" s="1">
        <v>140.407147842</v>
      </c>
      <c r="B14" s="1">
        <v>7.5520228888199998</v>
      </c>
      <c r="C14" s="1">
        <v>1.0697987711400001</v>
      </c>
      <c r="D14" s="2" t="s">
        <v>372</v>
      </c>
      <c r="E14" s="1">
        <v>0.94131533217800001</v>
      </c>
      <c r="F14" s="1">
        <v>0.96194393639499998</v>
      </c>
      <c r="G14" s="1">
        <v>998.13123759099994</v>
      </c>
      <c r="H14" s="1">
        <v>144.49109207199999</v>
      </c>
      <c r="I14" s="1">
        <v>140</v>
      </c>
      <c r="J14" s="2" t="s">
        <v>371</v>
      </c>
      <c r="K14" s="1">
        <v>1060.3579942599999</v>
      </c>
      <c r="L14" s="1">
        <v>150.20739422099999</v>
      </c>
      <c r="M14" s="1">
        <v>25252.050467599998</v>
      </c>
      <c r="N14" s="1">
        <v>607939.95668499998</v>
      </c>
      <c r="O14" s="2" t="s">
        <v>496</v>
      </c>
    </row>
    <row r="15" spans="1:15" x14ac:dyDescent="0.3">
      <c r="A15" s="1">
        <v>1539.5004169900001</v>
      </c>
      <c r="B15" s="1">
        <v>5.5429344619899998</v>
      </c>
      <c r="C15" s="1">
        <v>0.42111746929400001</v>
      </c>
      <c r="D15" s="2" t="s">
        <v>370</v>
      </c>
      <c r="E15" s="1">
        <v>0.94131533217800001</v>
      </c>
      <c r="F15" s="1">
        <v>0.96194393639499998</v>
      </c>
      <c r="G15" s="1">
        <v>8032.5731103799999</v>
      </c>
      <c r="H15" s="1">
        <v>623.63837321100004</v>
      </c>
      <c r="I15" s="1">
        <v>140</v>
      </c>
      <c r="J15" s="2" t="s">
        <v>369</v>
      </c>
      <c r="K15" s="1">
        <v>8533.34991558</v>
      </c>
      <c r="L15" s="1">
        <v>648.31051958</v>
      </c>
      <c r="M15" s="1">
        <v>133092.88001399999</v>
      </c>
      <c r="N15" s="1">
        <v>6432591.8134199996</v>
      </c>
      <c r="O15" s="2" t="s">
        <v>496</v>
      </c>
    </row>
    <row r="16" spans="1:15" x14ac:dyDescent="0.3">
      <c r="A16" s="1">
        <v>165.72545942599999</v>
      </c>
      <c r="B16" s="1">
        <v>18.798298751400001</v>
      </c>
      <c r="C16" s="1">
        <v>0.86476874397799997</v>
      </c>
      <c r="D16" s="2" t="s">
        <v>433</v>
      </c>
      <c r="E16" s="1">
        <v>0.94131533217800001</v>
      </c>
      <c r="F16" s="1">
        <v>0.96194393639499998</v>
      </c>
      <c r="G16" s="1">
        <v>2932.5330240899998</v>
      </c>
      <c r="H16" s="1">
        <v>137.860223182</v>
      </c>
      <c r="I16" s="1">
        <v>140</v>
      </c>
      <c r="J16" s="2" t="s">
        <v>432</v>
      </c>
      <c r="K16" s="1">
        <v>3115.3566970000002</v>
      </c>
      <c r="L16" s="1">
        <v>143.314197393</v>
      </c>
      <c r="M16" s="1">
        <v>12854.0743638</v>
      </c>
      <c r="N16" s="1">
        <v>730065.07703100005</v>
      </c>
      <c r="O16" s="2" t="s">
        <v>496</v>
      </c>
    </row>
    <row r="17" spans="1:15" x14ac:dyDescent="0.3">
      <c r="A17" s="1">
        <v>447.89019039700003</v>
      </c>
      <c r="B17" s="1">
        <v>3.3901290496900001</v>
      </c>
      <c r="C17" s="1">
        <v>0.33675900926800001</v>
      </c>
      <c r="D17" s="2" t="s">
        <v>368</v>
      </c>
      <c r="E17" s="1">
        <v>0.94131533217800001</v>
      </c>
      <c r="F17" s="1">
        <v>0.96194393639499998</v>
      </c>
      <c r="G17" s="1">
        <v>1429.29842048</v>
      </c>
      <c r="H17" s="1">
        <v>145.09102048899999</v>
      </c>
      <c r="I17" s="1">
        <v>140</v>
      </c>
      <c r="J17" s="2" t="s">
        <v>367</v>
      </c>
      <c r="K17" s="1">
        <v>1518.40554554</v>
      </c>
      <c r="L17" s="1">
        <v>150.83105677899999</v>
      </c>
      <c r="M17" s="1">
        <v>48658.906866199999</v>
      </c>
      <c r="N17" s="1">
        <v>1965380.8590599999</v>
      </c>
      <c r="O17" s="2" t="s">
        <v>496</v>
      </c>
    </row>
    <row r="18" spans="1:15" x14ac:dyDescent="0.3">
      <c r="A18" s="1">
        <v>362.640332446</v>
      </c>
      <c r="B18" s="1">
        <v>2.4990640542100002</v>
      </c>
      <c r="C18" s="1">
        <v>0.17070933585100001</v>
      </c>
      <c r="D18" s="2" t="s">
        <v>366</v>
      </c>
      <c r="E18" s="1">
        <v>0.94131533217800001</v>
      </c>
      <c r="F18" s="1">
        <v>0.96194393639499998</v>
      </c>
      <c r="G18" s="1">
        <v>853.07776906399999</v>
      </c>
      <c r="H18" s="1">
        <v>59.550188194500002</v>
      </c>
      <c r="I18" s="1">
        <v>140</v>
      </c>
      <c r="J18" s="2" t="s">
        <v>365</v>
      </c>
      <c r="K18" s="1">
        <v>906.26141942300001</v>
      </c>
      <c r="L18" s="1">
        <v>61.906090304599999</v>
      </c>
      <c r="M18" s="1">
        <v>38258.762484400002</v>
      </c>
      <c r="N18" s="1">
        <v>1569780.47416</v>
      </c>
      <c r="O18" s="2" t="s">
        <v>496</v>
      </c>
    </row>
    <row r="19" spans="1:15" x14ac:dyDescent="0.3">
      <c r="A19" s="1">
        <v>333.49860013799997</v>
      </c>
      <c r="B19" s="1">
        <v>1.51328629585</v>
      </c>
      <c r="C19" s="1">
        <v>0.10696258923</v>
      </c>
      <c r="D19" s="2" t="s">
        <v>364</v>
      </c>
      <c r="E19" s="1">
        <v>0.94131533217800001</v>
      </c>
      <c r="F19" s="1">
        <v>0.96194393639499998</v>
      </c>
      <c r="G19" s="1">
        <v>475.061949943</v>
      </c>
      <c r="H19" s="1">
        <v>34.314342678000003</v>
      </c>
      <c r="I19" s="1">
        <v>140</v>
      </c>
      <c r="J19" s="2" t="s">
        <v>363</v>
      </c>
      <c r="K19" s="1">
        <v>504.67886127399998</v>
      </c>
      <c r="L19" s="1">
        <v>35.6718737753</v>
      </c>
      <c r="M19" s="1">
        <v>114019.707614</v>
      </c>
      <c r="N19" s="1">
        <v>1408332.1353500001</v>
      </c>
      <c r="O19" s="2" t="s">
        <v>496</v>
      </c>
    </row>
    <row r="20" spans="1:15" x14ac:dyDescent="0.3">
      <c r="A20" s="1">
        <v>694.61363426100002</v>
      </c>
      <c r="B20" s="1">
        <v>1.41082066875</v>
      </c>
      <c r="C20" s="1">
        <v>9.4825032052499994E-2</v>
      </c>
      <c r="D20" s="2" t="s">
        <v>362</v>
      </c>
      <c r="E20" s="1">
        <v>0.94131533217800001</v>
      </c>
      <c r="F20" s="1">
        <v>0.96194393639499998</v>
      </c>
      <c r="G20" s="1">
        <v>922.46574869899996</v>
      </c>
      <c r="H20" s="1">
        <v>63.360130519800002</v>
      </c>
      <c r="I20" s="1">
        <v>140</v>
      </c>
      <c r="J20" s="2" t="s">
        <v>361</v>
      </c>
      <c r="K20" s="1">
        <v>979.97527201100002</v>
      </c>
      <c r="L20" s="1">
        <v>65.866760132899998</v>
      </c>
      <c r="M20" s="1">
        <v>76059.218099200007</v>
      </c>
      <c r="N20" s="1">
        <v>2922930.5347500001</v>
      </c>
      <c r="O20" s="2" t="s">
        <v>496</v>
      </c>
    </row>
    <row r="21" spans="1:15" x14ac:dyDescent="0.3">
      <c r="A21" s="1">
        <v>1746.6687357999999</v>
      </c>
      <c r="B21" s="1">
        <v>2.0356684350699998</v>
      </c>
      <c r="C21" s="1">
        <v>0.24723309183200001</v>
      </c>
      <c r="D21" s="2" t="s">
        <v>429</v>
      </c>
      <c r="E21" s="1">
        <v>0.90307251621499995</v>
      </c>
      <c r="F21" s="1">
        <v>0.93718563080399997</v>
      </c>
      <c r="G21" s="1">
        <v>3210.99932747</v>
      </c>
      <c r="H21" s="1">
        <v>404.70891205499998</v>
      </c>
      <c r="I21" s="1">
        <v>139</v>
      </c>
      <c r="J21" s="2" t="s">
        <v>428</v>
      </c>
      <c r="K21" s="1">
        <v>3555.6384119899999</v>
      </c>
      <c r="L21" s="1">
        <v>431.834311958</v>
      </c>
      <c r="M21" s="1">
        <v>154108.816877</v>
      </c>
      <c r="N21" s="1">
        <v>19655026.8572</v>
      </c>
      <c r="O21" s="2" t="s">
        <v>496</v>
      </c>
    </row>
    <row r="22" spans="1:15" x14ac:dyDescent="0.3">
      <c r="A22" s="1">
        <v>378.99522504700002</v>
      </c>
      <c r="B22" s="1">
        <v>4.5209557081199998</v>
      </c>
      <c r="C22" s="1">
        <v>0.57773160022199999</v>
      </c>
      <c r="D22" s="2" t="s">
        <v>427</v>
      </c>
      <c r="E22" s="1">
        <v>0.90307251621499995</v>
      </c>
      <c r="F22" s="1">
        <v>0.93718563080399997</v>
      </c>
      <c r="G22" s="1">
        <v>1547.3430760799999</v>
      </c>
      <c r="H22" s="1">
        <v>205.20383947900001</v>
      </c>
      <c r="I22" s="1">
        <v>139</v>
      </c>
      <c r="J22" s="2" t="s">
        <v>426</v>
      </c>
      <c r="K22" s="1">
        <v>1713.42062603</v>
      </c>
      <c r="L22" s="1">
        <v>218.95751784300001</v>
      </c>
      <c r="M22" s="1">
        <v>57810.708021099999</v>
      </c>
      <c r="N22" s="1">
        <v>3893981.1829599999</v>
      </c>
      <c r="O22" s="2" t="s">
        <v>496</v>
      </c>
    </row>
    <row r="23" spans="1:15" x14ac:dyDescent="0.3">
      <c r="A23" s="1">
        <v>19.479617828199999</v>
      </c>
      <c r="B23" s="1">
        <v>9.6542225506600001</v>
      </c>
      <c r="C23" s="1">
        <v>1.9556895001600001</v>
      </c>
      <c r="D23" s="2" t="s">
        <v>423</v>
      </c>
      <c r="E23" s="1">
        <v>0.90307251621499995</v>
      </c>
      <c r="F23" s="1">
        <v>0.93718563080399997</v>
      </c>
      <c r="G23" s="1">
        <v>169.832328281</v>
      </c>
      <c r="H23" s="1">
        <v>35.703102565099996</v>
      </c>
      <c r="I23" s="1">
        <v>139</v>
      </c>
      <c r="J23" s="2" t="s">
        <v>422</v>
      </c>
      <c r="K23" s="1">
        <v>188.060565715</v>
      </c>
      <c r="L23" s="1">
        <v>38.096084053699997</v>
      </c>
      <c r="M23" s="1">
        <v>17111.557437700001</v>
      </c>
      <c r="N23" s="1">
        <v>990883.24844</v>
      </c>
      <c r="O23" s="2" t="s">
        <v>496</v>
      </c>
    </row>
    <row r="24" spans="1:15" x14ac:dyDescent="0.3">
      <c r="A24" s="1">
        <v>6.4052294658299997</v>
      </c>
      <c r="B24" s="1">
        <v>8.33718471245</v>
      </c>
      <c r="C24" s="1">
        <v>1.64923310017</v>
      </c>
      <c r="D24" s="2" t="s">
        <v>372</v>
      </c>
      <c r="E24" s="1">
        <v>0.90307251621499995</v>
      </c>
      <c r="F24" s="1">
        <v>0.93718563080399997</v>
      </c>
      <c r="G24" s="1">
        <v>48.225500288100001</v>
      </c>
      <c r="H24" s="1">
        <v>9.9001632641100006</v>
      </c>
      <c r="I24" s="1">
        <v>139</v>
      </c>
      <c r="J24" s="2" t="s">
        <v>371</v>
      </c>
      <c r="K24" s="1">
        <v>53.401581182299999</v>
      </c>
      <c r="L24" s="1">
        <v>10.563716449199999</v>
      </c>
      <c r="M24" s="1">
        <v>17332.7756362</v>
      </c>
      <c r="N24" s="1">
        <v>725668.03822500003</v>
      </c>
      <c r="O24" s="2" t="s">
        <v>496</v>
      </c>
    </row>
    <row r="25" spans="1:15" x14ac:dyDescent="0.3">
      <c r="A25" s="1">
        <v>147.30418802899999</v>
      </c>
      <c r="B25" s="1">
        <v>5.8215279407800002</v>
      </c>
      <c r="C25" s="1">
        <v>0.45057909552100001</v>
      </c>
      <c r="D25" s="2" t="s">
        <v>370</v>
      </c>
      <c r="E25" s="1">
        <v>0.90307251621499995</v>
      </c>
      <c r="F25" s="1">
        <v>0.93718563080399997</v>
      </c>
      <c r="G25" s="1">
        <v>774.41669332799995</v>
      </c>
      <c r="H25" s="1">
        <v>62.203060699200002</v>
      </c>
      <c r="I25" s="1">
        <v>139</v>
      </c>
      <c r="J25" s="2" t="s">
        <v>369</v>
      </c>
      <c r="K25" s="1">
        <v>857.53544640500002</v>
      </c>
      <c r="L25" s="1">
        <v>66.372187808600003</v>
      </c>
      <c r="M25" s="1">
        <v>83196.536525200005</v>
      </c>
      <c r="N25" s="1">
        <v>3410659.8660499998</v>
      </c>
      <c r="O25" s="2" t="s">
        <v>496</v>
      </c>
    </row>
    <row r="26" spans="1:15" x14ac:dyDescent="0.3">
      <c r="A26" s="1">
        <v>2.1610637692800001</v>
      </c>
      <c r="B26" s="1">
        <v>21.049521123600002</v>
      </c>
      <c r="C26" s="1">
        <v>1.8894756901600001</v>
      </c>
      <c r="D26" s="2" t="s">
        <v>435</v>
      </c>
      <c r="E26" s="1">
        <v>0.90307251621499995</v>
      </c>
      <c r="F26" s="1">
        <v>0.93718563080399997</v>
      </c>
      <c r="G26" s="1">
        <v>41.080188503199999</v>
      </c>
      <c r="H26" s="1">
        <v>3.82678895923</v>
      </c>
      <c r="I26" s="1">
        <v>139</v>
      </c>
      <c r="J26" s="2" t="s">
        <v>434</v>
      </c>
      <c r="K26" s="1">
        <v>45.489357460900003</v>
      </c>
      <c r="L26" s="1">
        <v>4.0832774569400003</v>
      </c>
      <c r="M26" s="1">
        <v>1356.5515749199999</v>
      </c>
      <c r="N26" s="1">
        <v>8761.9465981600006</v>
      </c>
      <c r="O26" s="2" t="s">
        <v>496</v>
      </c>
    </row>
    <row r="27" spans="1:15" x14ac:dyDescent="0.3">
      <c r="A27" s="1">
        <v>4.2257354791399998E-2</v>
      </c>
      <c r="B27" s="1">
        <v>9.7651973794700009</v>
      </c>
      <c r="C27" s="1">
        <v>1.59065780506</v>
      </c>
      <c r="D27" s="2" t="s">
        <v>431</v>
      </c>
      <c r="E27" s="1">
        <v>0.90307251621499995</v>
      </c>
      <c r="F27" s="1">
        <v>0.93718563080399997</v>
      </c>
      <c r="G27" s="1">
        <v>0.37265414739399999</v>
      </c>
      <c r="H27" s="1">
        <v>6.29947983174E-2</v>
      </c>
      <c r="I27" s="1">
        <v>139</v>
      </c>
      <c r="J27" s="2" t="s">
        <v>430</v>
      </c>
      <c r="K27" s="1">
        <v>0.41265141027199997</v>
      </c>
      <c r="L27" s="1">
        <v>6.7216991220099997E-2</v>
      </c>
      <c r="M27" s="1">
        <v>5898.3043723199999</v>
      </c>
      <c r="N27" s="1">
        <v>230021.99674100001</v>
      </c>
      <c r="O27" s="2" t="s">
        <v>496</v>
      </c>
    </row>
    <row r="28" spans="1:15" x14ac:dyDescent="0.3">
      <c r="A28" s="1">
        <v>3.2274886935299998</v>
      </c>
      <c r="B28" s="1">
        <v>18.505440602899998</v>
      </c>
      <c r="C28" s="1">
        <v>0.89642029471399998</v>
      </c>
      <c r="D28" s="2" t="s">
        <v>433</v>
      </c>
      <c r="E28" s="1">
        <v>0.90307251621499995</v>
      </c>
      <c r="F28" s="1">
        <v>0.93718563080399997</v>
      </c>
      <c r="G28" s="1">
        <v>53.936999694900003</v>
      </c>
      <c r="H28" s="1">
        <v>2.7114526893000002</v>
      </c>
      <c r="I28" s="1">
        <v>139</v>
      </c>
      <c r="J28" s="2" t="s">
        <v>432</v>
      </c>
      <c r="K28" s="1">
        <v>59.726100314699998</v>
      </c>
      <c r="L28" s="1">
        <v>2.8931863658400001</v>
      </c>
      <c r="M28" s="1">
        <v>61949.0387233</v>
      </c>
      <c r="N28" s="1">
        <v>3747130.4549500002</v>
      </c>
      <c r="O28" s="2" t="s">
        <v>496</v>
      </c>
    </row>
    <row r="29" spans="1:15" x14ac:dyDescent="0.3">
      <c r="A29" s="1">
        <v>76.338468147499995</v>
      </c>
      <c r="B29" s="1">
        <v>3.1005087376899998</v>
      </c>
      <c r="C29" s="1">
        <v>0.33429150134800001</v>
      </c>
      <c r="D29" s="2" t="s">
        <v>368</v>
      </c>
      <c r="E29" s="1">
        <v>0.90307251621499995</v>
      </c>
      <c r="F29" s="1">
        <v>0.93718563080399997</v>
      </c>
      <c r="G29" s="1">
        <v>213.74650674899999</v>
      </c>
      <c r="H29" s="1">
        <v>23.916322324999999</v>
      </c>
      <c r="I29" s="1">
        <v>139</v>
      </c>
      <c r="J29" s="2" t="s">
        <v>367</v>
      </c>
      <c r="K29" s="1">
        <v>236.688087513</v>
      </c>
      <c r="L29" s="1">
        <v>25.519301127599999</v>
      </c>
      <c r="M29" s="1">
        <v>82427.712804800001</v>
      </c>
      <c r="N29" s="1">
        <v>4768967.0479699997</v>
      </c>
      <c r="O29" s="2" t="s">
        <v>496</v>
      </c>
    </row>
    <row r="30" spans="1:15" x14ac:dyDescent="0.3">
      <c r="A30" s="1">
        <v>47.870519709900002</v>
      </c>
      <c r="B30" s="1">
        <v>2.5442635874100001</v>
      </c>
      <c r="C30" s="1">
        <v>0.17913879134999999</v>
      </c>
      <c r="D30" s="2" t="s">
        <v>366</v>
      </c>
      <c r="E30" s="1">
        <v>0.90307251621499995</v>
      </c>
      <c r="F30" s="1">
        <v>0.93718563080399997</v>
      </c>
      <c r="G30" s="1">
        <v>109.98991597600001</v>
      </c>
      <c r="H30" s="1">
        <v>8.0368044893199997</v>
      </c>
      <c r="I30" s="1">
        <v>139</v>
      </c>
      <c r="J30" s="2" t="s">
        <v>365</v>
      </c>
      <c r="K30" s="1">
        <v>121.795220208</v>
      </c>
      <c r="L30" s="1">
        <v>8.5754670421300006</v>
      </c>
      <c r="M30" s="1">
        <v>105816.562578</v>
      </c>
      <c r="N30" s="1">
        <v>6314950.2246500002</v>
      </c>
      <c r="O30" s="2" t="s">
        <v>496</v>
      </c>
    </row>
    <row r="31" spans="1:15" x14ac:dyDescent="0.3">
      <c r="A31" s="1">
        <v>50.380459290700003</v>
      </c>
      <c r="B31" s="1">
        <v>1.4885498716300001</v>
      </c>
      <c r="C31" s="1">
        <v>0.105399674644</v>
      </c>
      <c r="D31" s="2" t="s">
        <v>364</v>
      </c>
      <c r="E31" s="1">
        <v>0.90307251621499995</v>
      </c>
      <c r="F31" s="1">
        <v>0.93718563080399997</v>
      </c>
      <c r="G31" s="1">
        <v>67.724863335899997</v>
      </c>
      <c r="H31" s="1">
        <v>4.97653443971</v>
      </c>
      <c r="I31" s="1">
        <v>139</v>
      </c>
      <c r="J31" s="2" t="s">
        <v>363</v>
      </c>
      <c r="K31" s="1">
        <v>74.993826209800005</v>
      </c>
      <c r="L31" s="1">
        <v>5.3100840176600004</v>
      </c>
      <c r="M31" s="1">
        <v>60897.254595899998</v>
      </c>
      <c r="N31" s="1">
        <v>1189789.6464499999</v>
      </c>
      <c r="O31" s="2" t="s">
        <v>496</v>
      </c>
    </row>
    <row r="32" spans="1:15" x14ac:dyDescent="0.3">
      <c r="A32" s="1">
        <v>546.62636709399999</v>
      </c>
      <c r="B32" s="1">
        <v>1.39222663685</v>
      </c>
      <c r="C32" s="1">
        <v>9.5547921085599993E-2</v>
      </c>
      <c r="D32" s="2" t="s">
        <v>362</v>
      </c>
      <c r="E32" s="1">
        <v>0.90307251621499995</v>
      </c>
      <c r="F32" s="1">
        <v>0.93718563080399997</v>
      </c>
      <c r="G32" s="1">
        <v>687.26328002599996</v>
      </c>
      <c r="H32" s="1">
        <v>48.948280481899999</v>
      </c>
      <c r="I32" s="1">
        <v>139</v>
      </c>
      <c r="J32" s="2" t="s">
        <v>361</v>
      </c>
      <c r="K32" s="1">
        <v>761.02778867300003</v>
      </c>
      <c r="L32" s="1">
        <v>52.229012986400001</v>
      </c>
      <c r="M32" s="1">
        <v>156934.33881300001</v>
      </c>
      <c r="N32" s="1">
        <v>7092151.3386199996</v>
      </c>
      <c r="O32" s="2" t="s">
        <v>496</v>
      </c>
    </row>
    <row r="33" spans="1:15" x14ac:dyDescent="0.3">
      <c r="A33" s="1">
        <v>3386.56173218</v>
      </c>
      <c r="B33" s="1">
        <v>2.2053119298800001</v>
      </c>
      <c r="C33" s="1">
        <v>0.48677293476700001</v>
      </c>
      <c r="D33" s="2" t="s">
        <v>429</v>
      </c>
      <c r="E33" s="1">
        <v>0.92183775742700003</v>
      </c>
      <c r="F33" s="1">
        <v>0.95538096007200002</v>
      </c>
      <c r="G33" s="1">
        <v>6884.6761435999997</v>
      </c>
      <c r="H33" s="1">
        <v>1574.9327040200001</v>
      </c>
      <c r="I33" s="1">
        <v>143</v>
      </c>
      <c r="J33" s="2" t="s">
        <v>428</v>
      </c>
      <c r="K33" s="1">
        <v>7468.4249892500002</v>
      </c>
      <c r="L33" s="1">
        <v>1648.48659314</v>
      </c>
      <c r="M33" s="1">
        <v>80646.183256699995</v>
      </c>
      <c r="N33" s="1">
        <v>13704929.095699999</v>
      </c>
      <c r="O33" s="2" t="s">
        <v>496</v>
      </c>
    </row>
    <row r="34" spans="1:15" x14ac:dyDescent="0.3">
      <c r="A34" s="1">
        <v>1000.78760791</v>
      </c>
      <c r="B34" s="1">
        <v>4.2048862583400002</v>
      </c>
      <c r="C34" s="1">
        <v>0.47012330552499998</v>
      </c>
      <c r="D34" s="2" t="s">
        <v>427</v>
      </c>
      <c r="E34" s="1">
        <v>0.92183775742700003</v>
      </c>
      <c r="F34" s="1">
        <v>0.95538096007200002</v>
      </c>
      <c r="G34" s="1">
        <v>3879.2758624600001</v>
      </c>
      <c r="H34" s="1">
        <v>449.50060660000003</v>
      </c>
      <c r="I34" s="1">
        <v>143</v>
      </c>
      <c r="J34" s="2" t="s">
        <v>426</v>
      </c>
      <c r="K34" s="1">
        <v>4208.1980600200004</v>
      </c>
      <c r="L34" s="1">
        <v>470.49357835900003</v>
      </c>
      <c r="M34" s="1">
        <v>29540.304100000001</v>
      </c>
      <c r="N34" s="1">
        <v>4050043.7585</v>
      </c>
      <c r="O34" s="2" t="s">
        <v>496</v>
      </c>
    </row>
    <row r="35" spans="1:15" x14ac:dyDescent="0.3">
      <c r="A35" s="1">
        <v>19.5114258242</v>
      </c>
      <c r="B35" s="1">
        <v>10.5180159038</v>
      </c>
      <c r="C35" s="1">
        <v>2.17582973778</v>
      </c>
      <c r="D35" s="2" t="s">
        <v>425</v>
      </c>
      <c r="E35" s="1">
        <v>0.92183775742700003</v>
      </c>
      <c r="F35" s="1">
        <v>0.95538096007200002</v>
      </c>
      <c r="G35" s="1">
        <v>189.18091546700001</v>
      </c>
      <c r="H35" s="1">
        <v>40.559304314599999</v>
      </c>
      <c r="I35" s="1">
        <v>143</v>
      </c>
      <c r="J35" s="2" t="s">
        <v>424</v>
      </c>
      <c r="K35" s="1">
        <v>205.22148712500001</v>
      </c>
      <c r="L35" s="1">
        <v>42.453540534799998</v>
      </c>
      <c r="M35" s="1">
        <v>2163.0421730799999</v>
      </c>
      <c r="N35" s="1">
        <v>78959.9389066</v>
      </c>
      <c r="O35" s="2" t="s">
        <v>496</v>
      </c>
    </row>
    <row r="36" spans="1:15" x14ac:dyDescent="0.3">
      <c r="A36" s="1">
        <v>52.018061321799998</v>
      </c>
      <c r="B36" s="1">
        <v>7.6478044819199997</v>
      </c>
      <c r="C36" s="1">
        <v>1.3604908473199999</v>
      </c>
      <c r="D36" s="2" t="s">
        <v>423</v>
      </c>
      <c r="E36" s="1">
        <v>0.92183775742700003</v>
      </c>
      <c r="F36" s="1">
        <v>0.95538096007200002</v>
      </c>
      <c r="G36" s="1">
        <v>366.72914945799999</v>
      </c>
      <c r="H36" s="1">
        <v>67.612402570100002</v>
      </c>
      <c r="I36" s="1">
        <v>143</v>
      </c>
      <c r="J36" s="2" t="s">
        <v>422</v>
      </c>
      <c r="K36" s="1">
        <v>397.82396251799997</v>
      </c>
      <c r="L36" s="1">
        <v>70.770096323600001</v>
      </c>
      <c r="M36" s="1">
        <v>5985.6443874899996</v>
      </c>
      <c r="N36" s="1">
        <v>210509.625539</v>
      </c>
      <c r="O36" s="2" t="s">
        <v>496</v>
      </c>
    </row>
    <row r="37" spans="1:15" x14ac:dyDescent="0.3">
      <c r="A37" s="1">
        <v>2.2388950042200002</v>
      </c>
      <c r="B37" s="1">
        <v>5.2946030299700002</v>
      </c>
      <c r="C37" s="1">
        <v>1.10808514494</v>
      </c>
      <c r="D37" s="2" t="s">
        <v>421</v>
      </c>
      <c r="E37" s="1">
        <v>0.92183775742700003</v>
      </c>
      <c r="F37" s="1">
        <v>0.95538096007200002</v>
      </c>
      <c r="G37" s="1">
        <v>10.927520338600001</v>
      </c>
      <c r="H37" s="1">
        <v>2.3701915305900001</v>
      </c>
      <c r="I37" s="1">
        <v>143</v>
      </c>
      <c r="J37" s="2" t="s">
        <v>420</v>
      </c>
      <c r="K37" s="1">
        <v>11.8540602731</v>
      </c>
      <c r="L37" s="1">
        <v>2.4808862952599999</v>
      </c>
      <c r="M37" s="1">
        <v>4088.3408385799999</v>
      </c>
      <c r="N37" s="1">
        <v>58009.484308699997</v>
      </c>
      <c r="O37" s="2" t="s">
        <v>496</v>
      </c>
    </row>
    <row r="38" spans="1:15" x14ac:dyDescent="0.3">
      <c r="A38" s="1">
        <v>3.5674982860699998E-2</v>
      </c>
      <c r="B38" s="1">
        <v>0</v>
      </c>
      <c r="C38" s="1">
        <v>0</v>
      </c>
      <c r="D38" s="2" t="s">
        <v>372</v>
      </c>
      <c r="E38" s="1">
        <v>0.92183775742700003</v>
      </c>
      <c r="F38" s="1">
        <v>0.95538096007200002</v>
      </c>
      <c r="G38" s="1">
        <v>0</v>
      </c>
      <c r="H38" s="1">
        <v>0</v>
      </c>
      <c r="I38" s="1">
        <v>143</v>
      </c>
      <c r="J38" s="2" t="s">
        <v>371</v>
      </c>
      <c r="K38" s="1">
        <v>0</v>
      </c>
      <c r="L38" s="1">
        <v>0</v>
      </c>
      <c r="M38" s="1">
        <v>143.08549907700001</v>
      </c>
      <c r="N38" s="1">
        <v>144.37153356300001</v>
      </c>
      <c r="O38" s="2" t="s">
        <v>496</v>
      </c>
    </row>
    <row r="39" spans="1:15" x14ac:dyDescent="0.3">
      <c r="A39" s="1">
        <v>586.14394795999999</v>
      </c>
      <c r="B39" s="1">
        <v>5.6117325100200004</v>
      </c>
      <c r="C39" s="1">
        <v>0.42807910749599998</v>
      </c>
      <c r="D39" s="2" t="s">
        <v>370</v>
      </c>
      <c r="E39" s="1">
        <v>0.92183775742700003</v>
      </c>
      <c r="F39" s="1">
        <v>0.95538096007200002</v>
      </c>
      <c r="G39" s="1">
        <v>3032.1853087999998</v>
      </c>
      <c r="H39" s="1">
        <v>239.72034806100001</v>
      </c>
      <c r="I39" s="1">
        <v>143</v>
      </c>
      <c r="J39" s="2" t="s">
        <v>369</v>
      </c>
      <c r="K39" s="1">
        <v>3289.28304832</v>
      </c>
      <c r="L39" s="1">
        <v>250.915978107</v>
      </c>
      <c r="M39" s="1">
        <v>45750.350272600001</v>
      </c>
      <c r="N39" s="1">
        <v>2372040.40026</v>
      </c>
      <c r="O39" s="2" t="s">
        <v>496</v>
      </c>
    </row>
    <row r="40" spans="1:15" x14ac:dyDescent="0.3">
      <c r="A40" s="1">
        <v>278.28543656400001</v>
      </c>
      <c r="B40" s="1">
        <v>18.830747372299999</v>
      </c>
      <c r="C40" s="1">
        <v>0.86544647173900002</v>
      </c>
      <c r="D40" s="2" t="s">
        <v>433</v>
      </c>
      <c r="E40" s="1">
        <v>0.92183775742700003</v>
      </c>
      <c r="F40" s="1">
        <v>0.95538096007200002</v>
      </c>
      <c r="G40" s="1">
        <v>4830.72737512</v>
      </c>
      <c r="H40" s="1">
        <v>230.09504835800001</v>
      </c>
      <c r="I40" s="1">
        <v>143</v>
      </c>
      <c r="J40" s="2" t="s">
        <v>432</v>
      </c>
      <c r="K40" s="1">
        <v>5240.3227533299996</v>
      </c>
      <c r="L40" s="1">
        <v>240.84114921099999</v>
      </c>
      <c r="M40" s="1">
        <v>9185.5044500700005</v>
      </c>
      <c r="N40" s="1">
        <v>1126181.2062200001</v>
      </c>
      <c r="O40" s="2" t="s">
        <v>496</v>
      </c>
    </row>
    <row r="41" spans="1:15" x14ac:dyDescent="0.3">
      <c r="A41" s="1">
        <v>48.0255652962</v>
      </c>
      <c r="B41" s="1">
        <v>3.1282714788099999</v>
      </c>
      <c r="C41" s="1">
        <v>0.31240898753399998</v>
      </c>
      <c r="D41" s="2" t="s">
        <v>368</v>
      </c>
      <c r="E41" s="1">
        <v>0.92183775742700003</v>
      </c>
      <c r="F41" s="1">
        <v>0.95538096007200002</v>
      </c>
      <c r="G41" s="1">
        <v>138.49414485</v>
      </c>
      <c r="H41" s="1">
        <v>14.334171189099999</v>
      </c>
      <c r="I41" s="1">
        <v>143</v>
      </c>
      <c r="J41" s="2" t="s">
        <v>367</v>
      </c>
      <c r="K41" s="1">
        <v>150.23700617</v>
      </c>
      <c r="L41" s="1">
        <v>15.003618229900001</v>
      </c>
      <c r="M41" s="1">
        <v>4446.8282874300003</v>
      </c>
      <c r="N41" s="1">
        <v>194352.56735900001</v>
      </c>
      <c r="O41" s="2" t="s">
        <v>496</v>
      </c>
    </row>
    <row r="42" spans="1:15" x14ac:dyDescent="0.3">
      <c r="A42" s="1">
        <v>22.593369625099999</v>
      </c>
      <c r="B42" s="1">
        <v>2.4996736394000001</v>
      </c>
      <c r="C42" s="1">
        <v>0.17227358872599999</v>
      </c>
      <c r="D42" s="2" t="s">
        <v>366</v>
      </c>
      <c r="E42" s="1">
        <v>0.92183775742700003</v>
      </c>
      <c r="F42" s="1">
        <v>0.95538096007200002</v>
      </c>
      <c r="G42" s="1">
        <v>52.061755720100003</v>
      </c>
      <c r="H42" s="1">
        <v>3.71857281609</v>
      </c>
      <c r="I42" s="1">
        <v>143</v>
      </c>
      <c r="J42" s="2" t="s">
        <v>365</v>
      </c>
      <c r="K42" s="1">
        <v>56.476050477100003</v>
      </c>
      <c r="L42" s="1">
        <v>3.8922408667299999</v>
      </c>
      <c r="M42" s="1">
        <v>2426.98394401</v>
      </c>
      <c r="N42" s="1">
        <v>91432.1229704</v>
      </c>
      <c r="O42" s="2" t="s">
        <v>496</v>
      </c>
    </row>
    <row r="43" spans="1:15" x14ac:dyDescent="0.3">
      <c r="A43" s="1">
        <v>140.787879766</v>
      </c>
      <c r="B43" s="1">
        <v>1.4598156624400001</v>
      </c>
      <c r="C43" s="1">
        <v>0.107502595954</v>
      </c>
      <c r="D43" s="2" t="s">
        <v>364</v>
      </c>
      <c r="E43" s="1">
        <v>0.92183775742700003</v>
      </c>
      <c r="F43" s="1">
        <v>0.95538096007200002</v>
      </c>
      <c r="G43" s="1">
        <v>189.46010771100001</v>
      </c>
      <c r="H43" s="1">
        <v>14.459750593300001</v>
      </c>
      <c r="I43" s="1">
        <v>143</v>
      </c>
      <c r="J43" s="2" t="s">
        <v>363</v>
      </c>
      <c r="K43" s="1">
        <v>205.524351964</v>
      </c>
      <c r="L43" s="1">
        <v>15.135062553699999</v>
      </c>
      <c r="M43" s="1">
        <v>39847.182740900003</v>
      </c>
      <c r="N43" s="1">
        <v>569748.33542699995</v>
      </c>
      <c r="O43" s="2" t="s">
        <v>496</v>
      </c>
    </row>
    <row r="44" spans="1:15" x14ac:dyDescent="0.3">
      <c r="A44" s="1">
        <v>109.26566131600001</v>
      </c>
      <c r="B44" s="1">
        <v>1.4030025376599999</v>
      </c>
      <c r="C44" s="1">
        <v>9.48068007574E-2</v>
      </c>
      <c r="D44" s="2" t="s">
        <v>362</v>
      </c>
      <c r="E44" s="1">
        <v>0.92183775742700003</v>
      </c>
      <c r="F44" s="1">
        <v>0.95538096007200002</v>
      </c>
      <c r="G44" s="1">
        <v>141.317728311</v>
      </c>
      <c r="H44" s="1">
        <v>9.8969134458900001</v>
      </c>
      <c r="I44" s="1">
        <v>143</v>
      </c>
      <c r="J44" s="2" t="s">
        <v>361</v>
      </c>
      <c r="K44" s="1">
        <v>153.30000010500001</v>
      </c>
      <c r="L44" s="1">
        <v>10.359127782</v>
      </c>
      <c r="M44" s="1">
        <v>13693.4500558</v>
      </c>
      <c r="N44" s="1">
        <v>442182.44324599998</v>
      </c>
      <c r="O44" s="2" t="s">
        <v>496</v>
      </c>
    </row>
    <row r="45" spans="1:15" x14ac:dyDescent="0.3">
      <c r="A45" s="1">
        <v>4124.03534046</v>
      </c>
      <c r="B45" s="1">
        <v>2.2144824707100002</v>
      </c>
      <c r="C45" s="1">
        <v>0.48433480348699998</v>
      </c>
      <c r="D45" s="2" t="s">
        <v>429</v>
      </c>
      <c r="E45" s="1">
        <v>0.87159776581899995</v>
      </c>
      <c r="F45" s="1">
        <v>0.89853780504699998</v>
      </c>
      <c r="G45" s="1">
        <v>7959.9572163900002</v>
      </c>
      <c r="H45" s="1">
        <v>1794.75185313</v>
      </c>
      <c r="I45" s="1">
        <v>142</v>
      </c>
      <c r="J45" s="2" t="s">
        <v>428</v>
      </c>
      <c r="K45" s="1">
        <v>9132.6039700399997</v>
      </c>
      <c r="L45" s="1">
        <v>1997.4138462000001</v>
      </c>
      <c r="M45" s="1">
        <v>70777.042056000006</v>
      </c>
      <c r="N45" s="1">
        <v>16689378.9037</v>
      </c>
      <c r="O45" s="2" t="s">
        <v>496</v>
      </c>
    </row>
    <row r="46" spans="1:15" x14ac:dyDescent="0.3">
      <c r="A46" s="1">
        <v>1085.50609328</v>
      </c>
      <c r="B46" s="1">
        <v>4.1931569654900001</v>
      </c>
      <c r="C46" s="1">
        <v>0.47065248734999998</v>
      </c>
      <c r="D46" s="2" t="s">
        <v>427</v>
      </c>
      <c r="E46" s="1">
        <v>0.87159776581899995</v>
      </c>
      <c r="F46" s="1">
        <v>0.89853780504699998</v>
      </c>
      <c r="G46" s="1">
        <v>3967.2493160099998</v>
      </c>
      <c r="H46" s="1">
        <v>459.05949879100001</v>
      </c>
      <c r="I46" s="1">
        <v>142</v>
      </c>
      <c r="J46" s="2" t="s">
        <v>426</v>
      </c>
      <c r="K46" s="1">
        <v>4551.69743612</v>
      </c>
      <c r="L46" s="1">
        <v>510.89614283600002</v>
      </c>
      <c r="M46" s="1">
        <v>48313.177656899999</v>
      </c>
      <c r="N46" s="1">
        <v>4392887.3051500004</v>
      </c>
      <c r="O46" s="2" t="s">
        <v>496</v>
      </c>
    </row>
    <row r="47" spans="1:15" x14ac:dyDescent="0.3">
      <c r="A47" s="1">
        <v>113.43718832099999</v>
      </c>
      <c r="B47" s="1">
        <v>9.5185690675999997</v>
      </c>
      <c r="C47" s="1">
        <v>2.3172077874300001</v>
      </c>
      <c r="D47" s="2" t="s">
        <v>425</v>
      </c>
      <c r="E47" s="1">
        <v>0.87159776581899995</v>
      </c>
      <c r="F47" s="1">
        <v>0.89853780504699998</v>
      </c>
      <c r="G47" s="1">
        <v>941.11615248500004</v>
      </c>
      <c r="H47" s="1">
        <v>236.187433583</v>
      </c>
      <c r="I47" s="1">
        <v>142</v>
      </c>
      <c r="J47" s="2" t="s">
        <v>424</v>
      </c>
      <c r="K47" s="1">
        <v>1079.75971187</v>
      </c>
      <c r="L47" s="1">
        <v>262.85753616199997</v>
      </c>
      <c r="M47" s="1">
        <v>9323.6314332500006</v>
      </c>
      <c r="N47" s="1">
        <v>459064.01409499999</v>
      </c>
      <c r="O47" s="2" t="s">
        <v>496</v>
      </c>
    </row>
    <row r="48" spans="1:15" x14ac:dyDescent="0.3">
      <c r="A48" s="1">
        <v>339.28109312399999</v>
      </c>
      <c r="B48" s="1">
        <v>7.7917661278099999</v>
      </c>
      <c r="C48" s="1">
        <v>1.3004336842499999</v>
      </c>
      <c r="D48" s="2" t="s">
        <v>423</v>
      </c>
      <c r="E48" s="1">
        <v>0.87159776581899995</v>
      </c>
      <c r="F48" s="1">
        <v>0.89853780504699998</v>
      </c>
      <c r="G48" s="1">
        <v>2304.1549204200001</v>
      </c>
      <c r="H48" s="1">
        <v>396.44616695399998</v>
      </c>
      <c r="I48" s="1">
        <v>142</v>
      </c>
      <c r="J48" s="2" t="s">
        <v>422</v>
      </c>
      <c r="K48" s="1">
        <v>2643.5989292099998</v>
      </c>
      <c r="L48" s="1">
        <v>441.21256192800001</v>
      </c>
      <c r="M48" s="1">
        <v>22654.100312899998</v>
      </c>
      <c r="N48" s="1">
        <v>1373021.8707099999</v>
      </c>
      <c r="O48" s="2" t="s">
        <v>496</v>
      </c>
    </row>
    <row r="49" spans="1:15" x14ac:dyDescent="0.3">
      <c r="A49" s="1">
        <v>60.617316341299997</v>
      </c>
      <c r="B49" s="1">
        <v>7.1404492265200004</v>
      </c>
      <c r="C49" s="1">
        <v>1.14443060577</v>
      </c>
      <c r="D49" s="2" t="s">
        <v>372</v>
      </c>
      <c r="E49" s="1">
        <v>0.87159776581899995</v>
      </c>
      <c r="F49" s="1">
        <v>0.89853780504699998</v>
      </c>
      <c r="G49" s="1">
        <v>377.25790529699998</v>
      </c>
      <c r="H49" s="1">
        <v>62.333645009999998</v>
      </c>
      <c r="I49" s="1">
        <v>142</v>
      </c>
      <c r="J49" s="2" t="s">
        <v>371</v>
      </c>
      <c r="K49" s="1">
        <v>432.834869583</v>
      </c>
      <c r="L49" s="1">
        <v>69.372312060599995</v>
      </c>
      <c r="M49" s="1">
        <v>12251.163112300001</v>
      </c>
      <c r="N49" s="1">
        <v>245309.575943</v>
      </c>
      <c r="O49" s="2" t="s">
        <v>496</v>
      </c>
    </row>
    <row r="50" spans="1:15" x14ac:dyDescent="0.3">
      <c r="A50" s="1">
        <v>201.90995395499999</v>
      </c>
      <c r="B50" s="1">
        <v>5.5981621367200001</v>
      </c>
      <c r="C50" s="1">
        <v>0.42670592857799999</v>
      </c>
      <c r="D50" s="2" t="s">
        <v>370</v>
      </c>
      <c r="E50" s="1">
        <v>0.87159776581899995</v>
      </c>
      <c r="F50" s="1">
        <v>0.89853780504699998</v>
      </c>
      <c r="G50" s="1">
        <v>985.18844765899996</v>
      </c>
      <c r="H50" s="1">
        <v>77.414579829000004</v>
      </c>
      <c r="I50" s="1">
        <v>142</v>
      </c>
      <c r="J50" s="2" t="s">
        <v>369</v>
      </c>
      <c r="K50" s="1">
        <v>1130.3246592600001</v>
      </c>
      <c r="L50" s="1">
        <v>86.156174391500002</v>
      </c>
      <c r="M50" s="1">
        <v>17715.8329447</v>
      </c>
      <c r="N50" s="1">
        <v>817100.59390800004</v>
      </c>
      <c r="O50" s="2" t="s">
        <v>496</v>
      </c>
    </row>
    <row r="51" spans="1:15" x14ac:dyDescent="0.3">
      <c r="A51" s="1">
        <v>28.835201580500001</v>
      </c>
      <c r="B51" s="1">
        <v>3.25653823159</v>
      </c>
      <c r="C51" s="1">
        <v>0.32433645714100001</v>
      </c>
      <c r="D51" s="2" t="s">
        <v>368</v>
      </c>
      <c r="E51" s="1">
        <v>0.87159776581899995</v>
      </c>
      <c r="F51" s="1">
        <v>0.89853780504699998</v>
      </c>
      <c r="G51" s="1">
        <v>81.845589537400002</v>
      </c>
      <c r="H51" s="1">
        <v>8.4034015131400004</v>
      </c>
      <c r="I51" s="1">
        <v>142</v>
      </c>
      <c r="J51" s="2" t="s">
        <v>367</v>
      </c>
      <c r="K51" s="1">
        <v>93.9029363625</v>
      </c>
      <c r="L51" s="1">
        <v>9.35230712157</v>
      </c>
      <c r="M51" s="1">
        <v>3929.1551018</v>
      </c>
      <c r="N51" s="1">
        <v>116691.92070800001</v>
      </c>
      <c r="O51" s="2" t="s">
        <v>496</v>
      </c>
    </row>
    <row r="52" spans="1:15" x14ac:dyDescent="0.3">
      <c r="A52" s="1">
        <v>117.369904586</v>
      </c>
      <c r="B52" s="1">
        <v>2.4988815664500001</v>
      </c>
      <c r="C52" s="1">
        <v>0.170241055123</v>
      </c>
      <c r="D52" s="2" t="s">
        <v>366</v>
      </c>
      <c r="E52" s="1">
        <v>0.87159776581899995</v>
      </c>
      <c r="F52" s="1">
        <v>0.89853780504699998</v>
      </c>
      <c r="G52" s="1">
        <v>255.63395150700001</v>
      </c>
      <c r="H52" s="1">
        <v>17.953842381499999</v>
      </c>
      <c r="I52" s="1">
        <v>142</v>
      </c>
      <c r="J52" s="2" t="s">
        <v>365</v>
      </c>
      <c r="K52" s="1">
        <v>293.29349102600003</v>
      </c>
      <c r="L52" s="1">
        <v>19.981176396399999</v>
      </c>
      <c r="M52" s="1">
        <v>13408.2505862</v>
      </c>
      <c r="N52" s="1">
        <v>474979.15216900001</v>
      </c>
      <c r="O52" s="2" t="s">
        <v>496</v>
      </c>
    </row>
    <row r="53" spans="1:15" x14ac:dyDescent="0.3">
      <c r="A53" s="1">
        <v>210.42760408699999</v>
      </c>
      <c r="B53" s="1">
        <v>1.5232514394700001</v>
      </c>
      <c r="C53" s="1">
        <v>0.10686194997700001</v>
      </c>
      <c r="D53" s="2" t="s">
        <v>364</v>
      </c>
      <c r="E53" s="1">
        <v>0.87159776581899995</v>
      </c>
      <c r="F53" s="1">
        <v>0.89853780504699998</v>
      </c>
      <c r="G53" s="1">
        <v>279.37684973199998</v>
      </c>
      <c r="H53" s="1">
        <v>20.205153746299999</v>
      </c>
      <c r="I53" s="1">
        <v>142</v>
      </c>
      <c r="J53" s="2" t="s">
        <v>363</v>
      </c>
      <c r="K53" s="1">
        <v>320.53415082999999</v>
      </c>
      <c r="L53" s="1">
        <v>22.486704101699999</v>
      </c>
      <c r="M53" s="1">
        <v>47148.442938499997</v>
      </c>
      <c r="N53" s="1">
        <v>851570.30105500005</v>
      </c>
      <c r="O53" s="2" t="s">
        <v>496</v>
      </c>
    </row>
    <row r="54" spans="1:15" x14ac:dyDescent="0.3">
      <c r="A54" s="1">
        <v>397.69762132900001</v>
      </c>
      <c r="B54" s="1">
        <v>1.4035355005200001</v>
      </c>
      <c r="C54" s="1">
        <v>9.4808043586800006E-2</v>
      </c>
      <c r="D54" s="2" t="s">
        <v>362</v>
      </c>
      <c r="E54" s="1">
        <v>0.87159776581899995</v>
      </c>
      <c r="F54" s="1">
        <v>0.89853780504699998</v>
      </c>
      <c r="G54" s="1">
        <v>486.51082039300002</v>
      </c>
      <c r="H54" s="1">
        <v>33.8793081122</v>
      </c>
      <c r="I54" s="1">
        <v>142</v>
      </c>
      <c r="J54" s="2" t="s">
        <v>361</v>
      </c>
      <c r="K54" s="1">
        <v>558.18273000800002</v>
      </c>
      <c r="L54" s="1">
        <v>37.704933417299998</v>
      </c>
      <c r="M54" s="1">
        <v>38885.239541900002</v>
      </c>
      <c r="N54" s="1">
        <v>1609425.17304</v>
      </c>
      <c r="O54" s="2" t="s">
        <v>496</v>
      </c>
    </row>
    <row r="55" spans="1:15" x14ac:dyDescent="0.3">
      <c r="A55" s="1">
        <v>6521.2099191400002</v>
      </c>
      <c r="B55" s="1">
        <v>2.2058471150600001</v>
      </c>
      <c r="C55" s="1">
        <v>0.486630647443</v>
      </c>
      <c r="D55" s="2" t="s">
        <v>429</v>
      </c>
      <c r="E55" s="1">
        <v>0.94825835286600002</v>
      </c>
      <c r="F55" s="1">
        <v>0.96582834468099998</v>
      </c>
      <c r="G55" s="1">
        <v>13640.4992506</v>
      </c>
      <c r="H55" s="1">
        <v>3064.9795699599999</v>
      </c>
      <c r="I55" s="1">
        <v>160</v>
      </c>
      <c r="J55" s="2" t="s">
        <v>428</v>
      </c>
      <c r="K55" s="1">
        <v>14384.7920868</v>
      </c>
      <c r="L55" s="1">
        <v>3173.4206050600001</v>
      </c>
      <c r="M55" s="1">
        <v>100160.382071</v>
      </c>
      <c r="N55" s="1">
        <v>26395368.142200001</v>
      </c>
      <c r="O55" s="2" t="s">
        <v>496</v>
      </c>
    </row>
    <row r="56" spans="1:15" x14ac:dyDescent="0.3">
      <c r="A56" s="1">
        <v>81.061736693599997</v>
      </c>
      <c r="B56" s="1">
        <v>4.0547263244299998</v>
      </c>
      <c r="C56" s="1">
        <v>0.47689796013500002</v>
      </c>
      <c r="D56" s="2" t="s">
        <v>427</v>
      </c>
      <c r="E56" s="1">
        <v>0.94825835286600002</v>
      </c>
      <c r="F56" s="1">
        <v>0.96582834468099998</v>
      </c>
      <c r="G56" s="1">
        <v>311.676549712</v>
      </c>
      <c r="H56" s="1">
        <v>37.337162978800002</v>
      </c>
      <c r="I56" s="1">
        <v>160</v>
      </c>
      <c r="J56" s="2" t="s">
        <v>426</v>
      </c>
      <c r="K56" s="1">
        <v>328.68315767600001</v>
      </c>
      <c r="L56" s="1">
        <v>38.658176874200002</v>
      </c>
      <c r="M56" s="1">
        <v>8684.1565948799998</v>
      </c>
      <c r="N56" s="1">
        <v>328045.20975099999</v>
      </c>
      <c r="O56" s="2" t="s">
        <v>496</v>
      </c>
    </row>
    <row r="57" spans="1:15" x14ac:dyDescent="0.3">
      <c r="A57" s="1">
        <v>6.7987911471100002</v>
      </c>
      <c r="B57" s="1">
        <v>8.6500608840000002</v>
      </c>
      <c r="C57" s="1">
        <v>2.4400637399999998</v>
      </c>
      <c r="D57" s="2" t="s">
        <v>425</v>
      </c>
      <c r="E57" s="1">
        <v>0.94825835286600002</v>
      </c>
      <c r="F57" s="1">
        <v>0.96582834468099998</v>
      </c>
      <c r="G57" s="1">
        <v>55.767033298400001</v>
      </c>
      <c r="H57" s="1">
        <v>16.022593633100001</v>
      </c>
      <c r="I57" s="1">
        <v>160</v>
      </c>
      <c r="J57" s="2" t="s">
        <v>424</v>
      </c>
      <c r="K57" s="1">
        <v>58.8099573601</v>
      </c>
      <c r="L57" s="1">
        <v>16.589483753900002</v>
      </c>
      <c r="M57" s="1">
        <v>967.695004681</v>
      </c>
      <c r="N57" s="1">
        <v>27513.731618500002</v>
      </c>
      <c r="O57" s="2" t="s">
        <v>496</v>
      </c>
    </row>
    <row r="58" spans="1:15" x14ac:dyDescent="0.3">
      <c r="A58" s="1">
        <v>51.379229565400003</v>
      </c>
      <c r="B58" s="1">
        <v>7.6785990909099997</v>
      </c>
      <c r="C58" s="1">
        <v>1.34764411413</v>
      </c>
      <c r="D58" s="2" t="s">
        <v>423</v>
      </c>
      <c r="E58" s="1">
        <v>0.94825835286600002</v>
      </c>
      <c r="F58" s="1">
        <v>0.96582834468099998</v>
      </c>
      <c r="G58" s="1">
        <v>374.10736465299999</v>
      </c>
      <c r="H58" s="1">
        <v>66.874839586099995</v>
      </c>
      <c r="I58" s="1">
        <v>160</v>
      </c>
      <c r="J58" s="2" t="s">
        <v>422</v>
      </c>
      <c r="K58" s="1">
        <v>394.52050543299998</v>
      </c>
      <c r="L58" s="1">
        <v>69.240916312300001</v>
      </c>
      <c r="M58" s="1">
        <v>1958.11431808</v>
      </c>
      <c r="N58" s="1">
        <v>207924.365146</v>
      </c>
      <c r="O58" s="2" t="s">
        <v>496</v>
      </c>
    </row>
    <row r="59" spans="1:15" x14ac:dyDescent="0.3">
      <c r="A59" s="1">
        <v>2.8158064547200001</v>
      </c>
      <c r="B59" s="1">
        <v>5.37370669445</v>
      </c>
      <c r="C59" s="1">
        <v>1.10004887275</v>
      </c>
      <c r="D59" s="2" t="s">
        <v>421</v>
      </c>
      <c r="E59" s="1">
        <v>0.94825835286600002</v>
      </c>
      <c r="F59" s="1">
        <v>0.96582834468099998</v>
      </c>
      <c r="G59" s="1">
        <v>14.348398679600001</v>
      </c>
      <c r="H59" s="1">
        <v>2.99167716945</v>
      </c>
      <c r="I59" s="1">
        <v>160</v>
      </c>
      <c r="J59" s="2" t="s">
        <v>420</v>
      </c>
      <c r="K59" s="1">
        <v>15.131317996</v>
      </c>
      <c r="L59" s="1">
        <v>3.0975247164000002</v>
      </c>
      <c r="M59" s="1">
        <v>6240.1967971599997</v>
      </c>
      <c r="N59" s="1">
        <v>157042.41467299999</v>
      </c>
      <c r="O59" s="2" t="s">
        <v>496</v>
      </c>
    </row>
    <row r="60" spans="1:15" x14ac:dyDescent="0.3">
      <c r="A60" s="1">
        <v>9.7408199803300004</v>
      </c>
      <c r="B60" s="1">
        <v>6.2950948513</v>
      </c>
      <c r="C60" s="1">
        <v>1.29772114333</v>
      </c>
      <c r="D60" s="2" t="s">
        <v>372</v>
      </c>
      <c r="E60" s="1">
        <v>0.94825835286600002</v>
      </c>
      <c r="F60" s="1">
        <v>0.96582834468099998</v>
      </c>
      <c r="G60" s="1">
        <v>58.146619688000001</v>
      </c>
      <c r="H60" s="1">
        <v>12.2089086562</v>
      </c>
      <c r="I60" s="1">
        <v>160</v>
      </c>
      <c r="J60" s="2" t="s">
        <v>371</v>
      </c>
      <c r="K60" s="1">
        <v>61.319385705599998</v>
      </c>
      <c r="L60" s="1">
        <v>12.640868041799999</v>
      </c>
      <c r="M60" s="1">
        <v>1939.97482762</v>
      </c>
      <c r="N60" s="1">
        <v>48422.233600300002</v>
      </c>
      <c r="O60" s="2" t="s">
        <v>496</v>
      </c>
    </row>
    <row r="61" spans="1:15" x14ac:dyDescent="0.3">
      <c r="A61" s="1">
        <v>823.12424559199997</v>
      </c>
      <c r="B61" s="1">
        <v>5.5846726275899998</v>
      </c>
      <c r="C61" s="1">
        <v>0.425340932261</v>
      </c>
      <c r="D61" s="2" t="s">
        <v>370</v>
      </c>
      <c r="E61" s="1">
        <v>0.94825835286600002</v>
      </c>
      <c r="F61" s="1">
        <v>0.96582834468099998</v>
      </c>
      <c r="G61" s="1">
        <v>4359.0293293799996</v>
      </c>
      <c r="H61" s="1">
        <v>338.14464925599998</v>
      </c>
      <c r="I61" s="1">
        <v>160</v>
      </c>
      <c r="J61" s="2" t="s">
        <v>369</v>
      </c>
      <c r="K61" s="1">
        <v>4596.8794434600004</v>
      </c>
      <c r="L61" s="1">
        <v>350.10843398700001</v>
      </c>
      <c r="M61" s="1">
        <v>67740.446730800002</v>
      </c>
      <c r="N61" s="1">
        <v>3347195.35543</v>
      </c>
      <c r="O61" s="2" t="s">
        <v>496</v>
      </c>
    </row>
    <row r="62" spans="1:15" x14ac:dyDescent="0.3">
      <c r="A62" s="1">
        <v>66.226934220499999</v>
      </c>
      <c r="B62" s="1">
        <v>3.1412777754299999</v>
      </c>
      <c r="C62" s="1">
        <v>0.31361843740500001</v>
      </c>
      <c r="D62" s="2" t="s">
        <v>368</v>
      </c>
      <c r="E62" s="1">
        <v>0.94825835286600002</v>
      </c>
      <c r="F62" s="1">
        <v>0.96582834468099998</v>
      </c>
      <c r="G62" s="1">
        <v>197.27300938400001</v>
      </c>
      <c r="H62" s="1">
        <v>20.0602427663</v>
      </c>
      <c r="I62" s="1">
        <v>160</v>
      </c>
      <c r="J62" s="2" t="s">
        <v>367</v>
      </c>
      <c r="K62" s="1">
        <v>208.03719660199999</v>
      </c>
      <c r="L62" s="1">
        <v>20.769987624399999</v>
      </c>
      <c r="M62" s="1">
        <v>4816.19020284</v>
      </c>
      <c r="N62" s="1">
        <v>268628.55517100001</v>
      </c>
      <c r="O62" s="2" t="s">
        <v>496</v>
      </c>
    </row>
    <row r="63" spans="1:15" x14ac:dyDescent="0.3">
      <c r="A63" s="1">
        <v>112.072721422</v>
      </c>
      <c r="B63" s="1">
        <v>1.4787803394600001</v>
      </c>
      <c r="C63" s="1">
        <v>0.10731106927</v>
      </c>
      <c r="D63" s="2" t="s">
        <v>364</v>
      </c>
      <c r="E63" s="1">
        <v>0.94825835286600002</v>
      </c>
      <c r="F63" s="1">
        <v>0.96582834468099998</v>
      </c>
      <c r="G63" s="1">
        <v>157.15574536599999</v>
      </c>
      <c r="H63" s="1">
        <v>11.615673253000001</v>
      </c>
      <c r="I63" s="1">
        <v>160</v>
      </c>
      <c r="J63" s="2" t="s">
        <v>363</v>
      </c>
      <c r="K63" s="1">
        <v>165.73093702899999</v>
      </c>
      <c r="L63" s="1">
        <v>12.026643571799999</v>
      </c>
      <c r="M63" s="1">
        <v>34327.869262300002</v>
      </c>
      <c r="N63" s="1">
        <v>453542.21246299997</v>
      </c>
      <c r="O63" s="2" t="s">
        <v>496</v>
      </c>
    </row>
    <row r="64" spans="1:15" x14ac:dyDescent="0.3">
      <c r="A64" s="1">
        <v>187.54651555500001</v>
      </c>
      <c r="B64" s="1">
        <v>1.3912578448399999</v>
      </c>
      <c r="C64" s="1">
        <v>9.4779413014900005E-2</v>
      </c>
      <c r="D64" s="2" t="s">
        <v>362</v>
      </c>
      <c r="E64" s="1">
        <v>0.94825835286600002</v>
      </c>
      <c r="F64" s="1">
        <v>0.96582834468099998</v>
      </c>
      <c r="G64" s="1">
        <v>247.42484273100001</v>
      </c>
      <c r="H64" s="1">
        <v>17.168128735500002</v>
      </c>
      <c r="I64" s="1">
        <v>160</v>
      </c>
      <c r="J64" s="2" t="s">
        <v>361</v>
      </c>
      <c r="K64" s="1">
        <v>260.92556103800001</v>
      </c>
      <c r="L64" s="1">
        <v>17.7755486573</v>
      </c>
      <c r="M64" s="1">
        <v>18785.694214499999</v>
      </c>
      <c r="N64" s="1">
        <v>758973.82097300002</v>
      </c>
      <c r="O64" s="2" t="s">
        <v>496</v>
      </c>
    </row>
    <row r="65" spans="1:15" x14ac:dyDescent="0.3">
      <c r="A65" s="1">
        <v>5.5123301977099999</v>
      </c>
      <c r="B65" s="1">
        <v>2.0285280428900001</v>
      </c>
      <c r="C65" s="1">
        <v>0.249671266566</v>
      </c>
      <c r="D65" s="2" t="s">
        <v>429</v>
      </c>
      <c r="E65" s="1">
        <v>0.97020874062899998</v>
      </c>
      <c r="F65" s="1">
        <v>0.98255376148399998</v>
      </c>
      <c r="G65" s="1">
        <v>10.8487930164</v>
      </c>
      <c r="H65" s="1">
        <v>1.3522597194499999</v>
      </c>
      <c r="I65" s="1">
        <v>152</v>
      </c>
      <c r="J65" s="2" t="s">
        <v>428</v>
      </c>
      <c r="K65" s="1">
        <v>11.181916387699999</v>
      </c>
      <c r="L65" s="1">
        <v>1.3762704621899999</v>
      </c>
      <c r="M65" s="1">
        <v>15440.2644913</v>
      </c>
      <c r="N65" s="1">
        <v>1066904.04342</v>
      </c>
      <c r="O65" s="2" t="s">
        <v>496</v>
      </c>
    </row>
    <row r="66" spans="1:15" x14ac:dyDescent="0.3">
      <c r="A66" s="1">
        <v>0.28826557568700001</v>
      </c>
      <c r="B66" s="1">
        <v>4.3167680733699996</v>
      </c>
      <c r="C66" s="1">
        <v>0.54364680620899997</v>
      </c>
      <c r="D66" s="2" t="s">
        <v>427</v>
      </c>
      <c r="E66" s="1">
        <v>0.97020874062899998</v>
      </c>
      <c r="F66" s="1">
        <v>0.98255376148399998</v>
      </c>
      <c r="G66" s="1">
        <v>1.20730411652</v>
      </c>
      <c r="H66" s="1">
        <v>0.15398057823299999</v>
      </c>
      <c r="I66" s="1">
        <v>152</v>
      </c>
      <c r="J66" s="2" t="s">
        <v>426</v>
      </c>
      <c r="K66" s="1">
        <v>1.24437563378</v>
      </c>
      <c r="L66" s="1">
        <v>0.15671465956200001</v>
      </c>
      <c r="M66" s="1">
        <v>1991.3834282299999</v>
      </c>
      <c r="N66" s="1">
        <v>104164.546673</v>
      </c>
      <c r="O66" s="2" t="s">
        <v>496</v>
      </c>
    </row>
    <row r="67" spans="1:15" x14ac:dyDescent="0.3">
      <c r="A67" s="1">
        <v>14.674895209800001</v>
      </c>
      <c r="B67" s="1">
        <v>5.7970002694499998</v>
      </c>
      <c r="C67" s="1">
        <v>0.44637421325499999</v>
      </c>
      <c r="D67" s="2" t="s">
        <v>370</v>
      </c>
      <c r="E67" s="1">
        <v>0.97020874062899998</v>
      </c>
      <c r="F67" s="1">
        <v>0.98255376148399998</v>
      </c>
      <c r="G67" s="1">
        <v>82.536017983700006</v>
      </c>
      <c r="H67" s="1">
        <v>6.4362133091300002</v>
      </c>
      <c r="I67" s="1">
        <v>152</v>
      </c>
      <c r="J67" s="2" t="s">
        <v>369</v>
      </c>
      <c r="K67" s="1">
        <v>85.070371485400003</v>
      </c>
      <c r="L67" s="1">
        <v>6.5504948038700004</v>
      </c>
      <c r="M67" s="1">
        <v>2498.73527255</v>
      </c>
      <c r="N67" s="1">
        <v>71946.709093099998</v>
      </c>
      <c r="O67" s="2" t="s">
        <v>496</v>
      </c>
    </row>
    <row r="68" spans="1:15" x14ac:dyDescent="0.3">
      <c r="A68" s="1">
        <v>0.38258812114500002</v>
      </c>
      <c r="B68" s="1">
        <v>9.4509649356200001</v>
      </c>
      <c r="C68" s="1">
        <v>0.51592196119099998</v>
      </c>
      <c r="D68" s="2" t="s">
        <v>360</v>
      </c>
      <c r="E68" s="1">
        <v>0.97020874062899998</v>
      </c>
      <c r="F68" s="1">
        <v>0.98255376148399998</v>
      </c>
      <c r="G68" s="1">
        <v>3.5081068801800002</v>
      </c>
      <c r="H68" s="1">
        <v>0.193941977292</v>
      </c>
      <c r="I68" s="1">
        <v>152</v>
      </c>
      <c r="J68" s="2" t="s">
        <v>359</v>
      </c>
      <c r="K68" s="1">
        <v>3.6158269177300002</v>
      </c>
      <c r="L68" s="1">
        <v>0.19738561379</v>
      </c>
      <c r="M68" s="1">
        <v>16804.411236100001</v>
      </c>
      <c r="N68" s="1">
        <v>1812419.14035</v>
      </c>
      <c r="O68" s="2" t="s">
        <v>496</v>
      </c>
    </row>
    <row r="69" spans="1:15" x14ac:dyDescent="0.3">
      <c r="A69" s="1">
        <v>9.8361898813999993</v>
      </c>
      <c r="B69" s="1">
        <v>18.2842830015</v>
      </c>
      <c r="C69" s="1">
        <v>0.95802894706899999</v>
      </c>
      <c r="D69" s="2" t="s">
        <v>433</v>
      </c>
      <c r="E69" s="1">
        <v>0.97020874062899998</v>
      </c>
      <c r="F69" s="1">
        <v>0.98255376148399998</v>
      </c>
      <c r="G69" s="1">
        <v>174.48979058200001</v>
      </c>
      <c r="H69" s="1">
        <v>9.2589525426599995</v>
      </c>
      <c r="I69" s="1">
        <v>152</v>
      </c>
      <c r="J69" s="2" t="s">
        <v>432</v>
      </c>
      <c r="K69" s="1">
        <v>179.84767944800001</v>
      </c>
      <c r="L69" s="1">
        <v>9.4233546352499999</v>
      </c>
      <c r="M69" s="1">
        <v>13742.935573700001</v>
      </c>
      <c r="N69" s="1">
        <v>794844.47203900001</v>
      </c>
      <c r="O69" s="2" t="s">
        <v>496</v>
      </c>
    </row>
    <row r="70" spans="1:15" x14ac:dyDescent="0.3">
      <c r="A70" s="1">
        <v>22.4245121543</v>
      </c>
      <c r="B70" s="1">
        <v>3.12714637279</v>
      </c>
      <c r="C70" s="1">
        <v>0.373114305639</v>
      </c>
      <c r="D70" s="2" t="s">
        <v>368</v>
      </c>
      <c r="E70" s="1">
        <v>0.97020874062899998</v>
      </c>
      <c r="F70" s="1">
        <v>0.98255376148399998</v>
      </c>
      <c r="G70" s="1">
        <v>68.035627770199994</v>
      </c>
      <c r="H70" s="1">
        <v>8.2209352391100001</v>
      </c>
      <c r="I70" s="1">
        <v>152</v>
      </c>
      <c r="J70" s="2" t="s">
        <v>367</v>
      </c>
      <c r="K70" s="1">
        <v>70.124731844899998</v>
      </c>
      <c r="L70" s="1">
        <v>8.3669062817400004</v>
      </c>
      <c r="M70" s="1">
        <v>29218.730487600002</v>
      </c>
      <c r="N70" s="1">
        <v>2238867.5817499999</v>
      </c>
      <c r="O70" s="2" t="s">
        <v>496</v>
      </c>
    </row>
    <row r="71" spans="1:15" x14ac:dyDescent="0.3">
      <c r="A71" s="1">
        <v>31.067990695900001</v>
      </c>
      <c r="B71" s="1">
        <v>2.4591843008500001</v>
      </c>
      <c r="C71" s="1">
        <v>0.17506201566599999</v>
      </c>
      <c r="D71" s="2" t="s">
        <v>366</v>
      </c>
      <c r="E71" s="1">
        <v>0.97020874062899998</v>
      </c>
      <c r="F71" s="1">
        <v>0.98255376148399998</v>
      </c>
      <c r="G71" s="1">
        <v>74.125805712800002</v>
      </c>
      <c r="H71" s="1">
        <v>5.3439380344299998</v>
      </c>
      <c r="I71" s="1">
        <v>152</v>
      </c>
      <c r="J71" s="2" t="s">
        <v>365</v>
      </c>
      <c r="K71" s="1">
        <v>76.401914978299999</v>
      </c>
      <c r="L71" s="1">
        <v>5.4388250739200004</v>
      </c>
      <c r="M71" s="1">
        <v>21766.552734600002</v>
      </c>
      <c r="N71" s="1">
        <v>1114701.66417</v>
      </c>
      <c r="O71" s="2" t="s">
        <v>496</v>
      </c>
    </row>
    <row r="72" spans="1:15" x14ac:dyDescent="0.3">
      <c r="A72" s="1">
        <v>5.6647284399399998E-2</v>
      </c>
      <c r="B72" s="1">
        <v>1.3477819582399999</v>
      </c>
      <c r="C72" s="1">
        <v>9.2091059150500004E-2</v>
      </c>
      <c r="D72" s="2" t="s">
        <v>362</v>
      </c>
      <c r="E72" s="1">
        <v>0.97020874062899998</v>
      </c>
      <c r="F72" s="1">
        <v>0.98255376148399998</v>
      </c>
      <c r="G72" s="1">
        <v>7.4073679228700007E-2</v>
      </c>
      <c r="H72" s="1">
        <v>5.12569647901E-3</v>
      </c>
      <c r="I72" s="1">
        <v>152</v>
      </c>
      <c r="J72" s="2" t="s">
        <v>361</v>
      </c>
      <c r="K72" s="1">
        <v>7.6348187896799993E-2</v>
      </c>
      <c r="L72" s="1">
        <v>5.2167084183400003E-3</v>
      </c>
      <c r="M72" s="1">
        <v>8297.8700299600005</v>
      </c>
      <c r="N72" s="1">
        <v>288576.37439800001</v>
      </c>
      <c r="O72" s="2" t="s">
        <v>496</v>
      </c>
    </row>
    <row r="73" spans="1:15" x14ac:dyDescent="0.3">
      <c r="A73" s="1">
        <v>4600.6768841599996</v>
      </c>
      <c r="B73" s="1">
        <v>2.2094529091899999</v>
      </c>
      <c r="C73" s="1">
        <v>0.48567199084599999</v>
      </c>
      <c r="D73" s="2" t="s">
        <v>429</v>
      </c>
      <c r="E73" s="1">
        <v>0.93742107739400005</v>
      </c>
      <c r="F73" s="1">
        <v>0.96586459601100005</v>
      </c>
      <c r="G73" s="1">
        <v>9528.8654964500001</v>
      </c>
      <c r="H73" s="1">
        <v>2158.14707555</v>
      </c>
      <c r="I73" s="1">
        <v>153</v>
      </c>
      <c r="J73" s="2" t="s">
        <v>428</v>
      </c>
      <c r="K73" s="1">
        <v>10164.978926</v>
      </c>
      <c r="L73" s="1">
        <v>2234.4199015700001</v>
      </c>
      <c r="M73" s="1">
        <v>90824.027570799997</v>
      </c>
      <c r="N73" s="1">
        <v>18618278.796</v>
      </c>
      <c r="O73" s="2" t="s">
        <v>496</v>
      </c>
    </row>
    <row r="74" spans="1:15" x14ac:dyDescent="0.3">
      <c r="A74" s="1">
        <v>11.727557041000001</v>
      </c>
      <c r="B74" s="1">
        <v>4.3004671307000004</v>
      </c>
      <c r="C74" s="1">
        <v>0.46581105404200002</v>
      </c>
      <c r="D74" s="2" t="s">
        <v>427</v>
      </c>
      <c r="E74" s="1">
        <v>0.93742107739400005</v>
      </c>
      <c r="F74" s="1">
        <v>0.96586459601100005</v>
      </c>
      <c r="G74" s="1">
        <v>47.277869848999998</v>
      </c>
      <c r="H74" s="1">
        <v>5.2763499441899997</v>
      </c>
      <c r="I74" s="1">
        <v>153</v>
      </c>
      <c r="J74" s="2" t="s">
        <v>426</v>
      </c>
      <c r="K74" s="1">
        <v>50.433973578200003</v>
      </c>
      <c r="L74" s="1">
        <v>5.4628257066100003</v>
      </c>
      <c r="M74" s="1">
        <v>2070.07736535</v>
      </c>
      <c r="N74" s="1">
        <v>47459.739530699997</v>
      </c>
      <c r="O74" s="2" t="s">
        <v>496</v>
      </c>
    </row>
    <row r="75" spans="1:15" x14ac:dyDescent="0.3">
      <c r="A75" s="1">
        <v>8.5163127230499995</v>
      </c>
      <c r="B75" s="1">
        <v>10.741910864799999</v>
      </c>
      <c r="C75" s="1">
        <v>2.1441583854199999</v>
      </c>
      <c r="D75" s="2" t="s">
        <v>425</v>
      </c>
      <c r="E75" s="1">
        <v>0.93742107739400005</v>
      </c>
      <c r="F75" s="1">
        <v>0.96586459601100005</v>
      </c>
      <c r="G75" s="1">
        <v>85.756660201100004</v>
      </c>
      <c r="H75" s="1">
        <v>17.636999823899998</v>
      </c>
      <c r="I75" s="1">
        <v>153</v>
      </c>
      <c r="J75" s="2" t="s">
        <v>424</v>
      </c>
      <c r="K75" s="1">
        <v>91.481472167800007</v>
      </c>
      <c r="L75" s="1">
        <v>18.260323337999999</v>
      </c>
      <c r="M75" s="1">
        <v>1686.0063179399999</v>
      </c>
      <c r="N75" s="1">
        <v>34464.294838499998</v>
      </c>
      <c r="O75" s="2" t="s">
        <v>496</v>
      </c>
    </row>
    <row r="76" spans="1:15" x14ac:dyDescent="0.3">
      <c r="A76" s="1">
        <v>16.932681067200001</v>
      </c>
      <c r="B76" s="1">
        <v>7.7497640077799996</v>
      </c>
      <c r="C76" s="1">
        <v>1.3179559080000001</v>
      </c>
      <c r="D76" s="2" t="s">
        <v>423</v>
      </c>
      <c r="E76" s="1">
        <v>0.93742107739400005</v>
      </c>
      <c r="F76" s="1">
        <v>0.96586459601100005</v>
      </c>
      <c r="G76" s="1">
        <v>123.012408084</v>
      </c>
      <c r="H76" s="1">
        <v>21.5547433843</v>
      </c>
      <c r="I76" s="1">
        <v>153</v>
      </c>
      <c r="J76" s="2" t="s">
        <v>422</v>
      </c>
      <c r="K76" s="1">
        <v>131.22428228999999</v>
      </c>
      <c r="L76" s="1">
        <v>22.316527050800001</v>
      </c>
      <c r="M76" s="1">
        <v>1984.29784576</v>
      </c>
      <c r="N76" s="1">
        <v>68524.129124600004</v>
      </c>
      <c r="O76" s="2" t="s">
        <v>496</v>
      </c>
    </row>
    <row r="77" spans="1:15" x14ac:dyDescent="0.3">
      <c r="A77" s="1">
        <v>27.304936581900002</v>
      </c>
      <c r="B77" s="1">
        <v>6.2719665671799998</v>
      </c>
      <c r="C77" s="1">
        <v>1.3019150615299999</v>
      </c>
      <c r="D77" s="2" t="s">
        <v>372</v>
      </c>
      <c r="E77" s="1">
        <v>0.93742107739400005</v>
      </c>
      <c r="F77" s="1">
        <v>0.96586459601100005</v>
      </c>
      <c r="G77" s="1">
        <v>160.53865533300001</v>
      </c>
      <c r="H77" s="1">
        <v>34.335238674700001</v>
      </c>
      <c r="I77" s="1">
        <v>153</v>
      </c>
      <c r="J77" s="2" t="s">
        <v>371</v>
      </c>
      <c r="K77" s="1">
        <v>171.255649361</v>
      </c>
      <c r="L77" s="1">
        <v>35.548708190100001</v>
      </c>
      <c r="M77" s="1">
        <v>1380.26127314</v>
      </c>
      <c r="N77" s="1">
        <v>110499.15797</v>
      </c>
      <c r="O77" s="2" t="s">
        <v>496</v>
      </c>
    </row>
    <row r="78" spans="1:15" x14ac:dyDescent="0.3">
      <c r="A78" s="1">
        <v>750.18913111200004</v>
      </c>
      <c r="B78" s="1">
        <v>5.6110598337199997</v>
      </c>
      <c r="C78" s="1">
        <v>0.42801103973499999</v>
      </c>
      <c r="D78" s="2" t="s">
        <v>370</v>
      </c>
      <c r="E78" s="1">
        <v>0.93742107739400005</v>
      </c>
      <c r="F78" s="1">
        <v>0.96586459601100005</v>
      </c>
      <c r="G78" s="1">
        <v>3945.9391315900002</v>
      </c>
      <c r="H78" s="1">
        <v>310.12871942200002</v>
      </c>
      <c r="I78" s="1">
        <v>153</v>
      </c>
      <c r="J78" s="2" t="s">
        <v>369</v>
      </c>
      <c r="K78" s="1">
        <v>4209.3561012800001</v>
      </c>
      <c r="L78" s="1">
        <v>321.08923000499999</v>
      </c>
      <c r="M78" s="1">
        <v>42547.205177999997</v>
      </c>
      <c r="N78" s="1">
        <v>3035907.7032499998</v>
      </c>
      <c r="O78" s="2" t="s">
        <v>496</v>
      </c>
    </row>
    <row r="79" spans="1:15" x14ac:dyDescent="0.3">
      <c r="A79" s="1">
        <v>18.6540813493</v>
      </c>
      <c r="B79" s="1">
        <v>10.8473167813</v>
      </c>
      <c r="C79" s="1">
        <v>1.51205117082</v>
      </c>
      <c r="D79" s="2" t="s">
        <v>431</v>
      </c>
      <c r="E79" s="1">
        <v>0.93742107739400005</v>
      </c>
      <c r="F79" s="1">
        <v>0.96586459601100005</v>
      </c>
      <c r="G79" s="1">
        <v>189.684089325</v>
      </c>
      <c r="H79" s="1">
        <v>27.243104881400001</v>
      </c>
      <c r="I79" s="1">
        <v>153</v>
      </c>
      <c r="J79" s="2" t="s">
        <v>430</v>
      </c>
      <c r="K79" s="1">
        <v>202.34672965999999</v>
      </c>
      <c r="L79" s="1">
        <v>28.205925544799999</v>
      </c>
      <c r="M79" s="1">
        <v>1199.3361079199999</v>
      </c>
      <c r="N79" s="1">
        <v>75490.3889127</v>
      </c>
      <c r="O79" s="2" t="s">
        <v>496</v>
      </c>
    </row>
    <row r="80" spans="1:15" x14ac:dyDescent="0.3">
      <c r="A80" s="1">
        <v>39.209630891700002</v>
      </c>
      <c r="B80" s="1">
        <v>18.250719091800001</v>
      </c>
      <c r="C80" s="1">
        <v>0.85333189623100003</v>
      </c>
      <c r="D80" s="2" t="s">
        <v>433</v>
      </c>
      <c r="E80" s="1">
        <v>0.93742107739400005</v>
      </c>
      <c r="F80" s="1">
        <v>0.96586459601100005</v>
      </c>
      <c r="G80" s="1">
        <v>670.82223432499995</v>
      </c>
      <c r="H80" s="1">
        <v>32.316698045400003</v>
      </c>
      <c r="I80" s="1">
        <v>153</v>
      </c>
      <c r="J80" s="2" t="s">
        <v>432</v>
      </c>
      <c r="K80" s="1">
        <v>715.60395909800002</v>
      </c>
      <c r="L80" s="1">
        <v>33.458828679299998</v>
      </c>
      <c r="M80" s="1">
        <v>2811.5988533</v>
      </c>
      <c r="N80" s="1">
        <v>158675.746594</v>
      </c>
      <c r="O80" s="2" t="s">
        <v>496</v>
      </c>
    </row>
    <row r="81" spans="1:15" x14ac:dyDescent="0.3">
      <c r="A81" s="1">
        <v>134.49702398400001</v>
      </c>
      <c r="B81" s="1">
        <v>3.2348518308999998</v>
      </c>
      <c r="C81" s="1">
        <v>0.32231984816300002</v>
      </c>
      <c r="D81" s="2" t="s">
        <v>368</v>
      </c>
      <c r="E81" s="1">
        <v>0.93742107739400005</v>
      </c>
      <c r="F81" s="1">
        <v>0.96586459601100005</v>
      </c>
      <c r="G81" s="1">
        <v>407.851235282</v>
      </c>
      <c r="H81" s="1">
        <v>41.871254390499999</v>
      </c>
      <c r="I81" s="1">
        <v>153</v>
      </c>
      <c r="J81" s="2" t="s">
        <v>367</v>
      </c>
      <c r="K81" s="1">
        <v>435.077944285</v>
      </c>
      <c r="L81" s="1">
        <v>43.351060348899999</v>
      </c>
      <c r="M81" s="1">
        <v>10756.805765999999</v>
      </c>
      <c r="N81" s="1">
        <v>544892.80749299994</v>
      </c>
      <c r="O81" s="2" t="s">
        <v>496</v>
      </c>
    </row>
    <row r="82" spans="1:15" x14ac:dyDescent="0.3">
      <c r="A82" s="1">
        <v>47.0796487641</v>
      </c>
      <c r="B82" s="1">
        <v>2.4994997854899998</v>
      </c>
      <c r="C82" s="1">
        <v>0.17182746325500001</v>
      </c>
      <c r="D82" s="2" t="s">
        <v>366</v>
      </c>
      <c r="E82" s="1">
        <v>0.93742107739400005</v>
      </c>
      <c r="F82" s="1">
        <v>0.96586459601100005</v>
      </c>
      <c r="G82" s="1">
        <v>110.311561475</v>
      </c>
      <c r="H82" s="1">
        <v>7.8134356521099999</v>
      </c>
      <c r="I82" s="1">
        <v>153</v>
      </c>
      <c r="J82" s="2" t="s">
        <v>365</v>
      </c>
      <c r="K82" s="1">
        <v>117.675571987</v>
      </c>
      <c r="L82" s="1">
        <v>8.0895766180699997</v>
      </c>
      <c r="M82" s="1">
        <v>4332.2861338499997</v>
      </c>
      <c r="N82" s="1">
        <v>190524.57896499999</v>
      </c>
      <c r="O82" s="2" t="s">
        <v>496</v>
      </c>
    </row>
    <row r="83" spans="1:15" x14ac:dyDescent="0.3">
      <c r="A83" s="1">
        <v>61.738153732299999</v>
      </c>
      <c r="B83" s="1">
        <v>1.46847587242</v>
      </c>
      <c r="C83" s="1">
        <v>0.107415135392</v>
      </c>
      <c r="D83" s="2" t="s">
        <v>364</v>
      </c>
      <c r="E83" s="1">
        <v>0.93742107739400005</v>
      </c>
      <c r="F83" s="1">
        <v>0.96586459601100005</v>
      </c>
      <c r="G83" s="1">
        <v>84.987522139399999</v>
      </c>
      <c r="H83" s="1">
        <v>6.4052393824399996</v>
      </c>
      <c r="I83" s="1">
        <v>153</v>
      </c>
      <c r="J83" s="2" t="s">
        <v>363</v>
      </c>
      <c r="K83" s="1">
        <v>90.660989163599993</v>
      </c>
      <c r="L83" s="1">
        <v>6.6316121420099998</v>
      </c>
      <c r="M83" s="1">
        <v>17313.524655099998</v>
      </c>
      <c r="N83" s="1">
        <v>249845.44394200001</v>
      </c>
      <c r="O83" s="2" t="s">
        <v>496</v>
      </c>
    </row>
    <row r="84" spans="1:15" x14ac:dyDescent="0.3">
      <c r="A84" s="1">
        <v>388.82437463899998</v>
      </c>
      <c r="B84" s="1">
        <v>1.4123841909299999</v>
      </c>
      <c r="C84" s="1">
        <v>9.4828678069E-2</v>
      </c>
      <c r="D84" s="2" t="s">
        <v>362</v>
      </c>
      <c r="E84" s="1">
        <v>0.93742107739400005</v>
      </c>
      <c r="F84" s="1">
        <v>0.96586459601100005</v>
      </c>
      <c r="G84" s="1">
        <v>514.80297042100005</v>
      </c>
      <c r="H84" s="1">
        <v>35.613071023300002</v>
      </c>
      <c r="I84" s="1">
        <v>153</v>
      </c>
      <c r="J84" s="2" t="s">
        <v>361</v>
      </c>
      <c r="K84" s="1">
        <v>549.16939978799996</v>
      </c>
      <c r="L84" s="1">
        <v>36.871701448000003</v>
      </c>
      <c r="M84" s="1">
        <v>40870.754456100003</v>
      </c>
      <c r="N84" s="1">
        <v>1573516.41769</v>
      </c>
      <c r="O84" s="2" t="s">
        <v>496</v>
      </c>
    </row>
    <row r="85" spans="1:15" x14ac:dyDescent="0.3">
      <c r="A85" s="1">
        <v>11.278978842900001</v>
      </c>
      <c r="B85" s="1">
        <v>2.01194639145</v>
      </c>
      <c r="C85" s="1">
        <v>0.25043578932400001</v>
      </c>
      <c r="D85" s="2" t="s">
        <v>429</v>
      </c>
      <c r="E85" s="1">
        <v>0.98992476048300004</v>
      </c>
      <c r="F85" s="1">
        <v>0.98963048687099997</v>
      </c>
      <c r="G85" s="1">
        <v>22.464066386500001</v>
      </c>
      <c r="H85" s="1">
        <v>2.7953696206499998</v>
      </c>
      <c r="I85" s="1">
        <v>154</v>
      </c>
      <c r="J85" s="2" t="s">
        <v>428</v>
      </c>
      <c r="K85" s="1">
        <v>22.692700782199999</v>
      </c>
      <c r="L85" s="1">
        <v>2.8246599692899999</v>
      </c>
      <c r="M85" s="1">
        <v>38742.731465600002</v>
      </c>
      <c r="N85" s="1">
        <v>3135034.6912699998</v>
      </c>
      <c r="O85" s="2" t="s">
        <v>496</v>
      </c>
    </row>
    <row r="86" spans="1:15" x14ac:dyDescent="0.3">
      <c r="A86" s="1">
        <v>2.30387380674</v>
      </c>
      <c r="B86" s="1">
        <v>5.8914058176399999</v>
      </c>
      <c r="C86" s="1">
        <v>1.4128119674099999</v>
      </c>
      <c r="D86" s="2" t="s">
        <v>421</v>
      </c>
      <c r="E86" s="1">
        <v>0.98992476048300004</v>
      </c>
      <c r="F86" s="1">
        <v>0.98963048687099997</v>
      </c>
      <c r="G86" s="1">
        <v>13.4363037625</v>
      </c>
      <c r="H86" s="1">
        <v>3.2211883374700001</v>
      </c>
      <c r="I86" s="1">
        <v>154</v>
      </c>
      <c r="J86" s="2" t="s">
        <v>420</v>
      </c>
      <c r="K86" s="1">
        <v>13.573055548099999</v>
      </c>
      <c r="L86" s="1">
        <v>3.2549404855600002</v>
      </c>
      <c r="M86" s="1">
        <v>8111.4461549199996</v>
      </c>
      <c r="N86" s="1">
        <v>229414.37063300001</v>
      </c>
      <c r="O86" s="2" t="s">
        <v>496</v>
      </c>
    </row>
    <row r="87" spans="1:15" x14ac:dyDescent="0.3">
      <c r="A87" s="1">
        <v>3.3040955892900001E-2</v>
      </c>
      <c r="B87" s="1">
        <v>7.3402132399999998</v>
      </c>
      <c r="C87" s="1">
        <v>1.59794276</v>
      </c>
      <c r="D87" s="2" t="s">
        <v>372</v>
      </c>
      <c r="E87" s="1">
        <v>0.98992476048300004</v>
      </c>
      <c r="F87" s="1">
        <v>0.98963048687099997</v>
      </c>
      <c r="G87" s="1">
        <v>0.24008413762399999</v>
      </c>
      <c r="H87" s="1">
        <v>5.2250071299799999E-2</v>
      </c>
      <c r="I87" s="1">
        <v>154</v>
      </c>
      <c r="J87" s="2" t="s">
        <v>371</v>
      </c>
      <c r="K87" s="1">
        <v>0.24252766190700001</v>
      </c>
      <c r="L87" s="1">
        <v>5.2797556252500003E-2</v>
      </c>
      <c r="M87" s="1">
        <v>8700.3881946399997</v>
      </c>
      <c r="N87" s="1">
        <v>19894.2967293</v>
      </c>
      <c r="O87" s="2" t="s">
        <v>496</v>
      </c>
    </row>
    <row r="88" spans="1:15" x14ac:dyDescent="0.3">
      <c r="A88" s="1">
        <v>1.10192293258</v>
      </c>
      <c r="B88" s="1">
        <v>5.8623000848400002</v>
      </c>
      <c r="C88" s="1">
        <v>0.45313167955099998</v>
      </c>
      <c r="D88" s="2" t="s">
        <v>370</v>
      </c>
      <c r="E88" s="1">
        <v>0.98992476048300004</v>
      </c>
      <c r="F88" s="1">
        <v>0.98963048687099997</v>
      </c>
      <c r="G88" s="1">
        <v>6.3947188396900003</v>
      </c>
      <c r="H88" s="1">
        <v>0.49413852339699998</v>
      </c>
      <c r="I88" s="1">
        <v>154</v>
      </c>
      <c r="J88" s="2" t="s">
        <v>369</v>
      </c>
      <c r="K88" s="1">
        <v>6.4598029011499998</v>
      </c>
      <c r="L88" s="1">
        <v>0.49931618917600001</v>
      </c>
      <c r="M88" s="1">
        <v>5116.1350662799996</v>
      </c>
      <c r="N88" s="1">
        <v>210236.461003</v>
      </c>
      <c r="O88" s="2" t="s">
        <v>496</v>
      </c>
    </row>
    <row r="89" spans="1:15" x14ac:dyDescent="0.3">
      <c r="A89" s="1">
        <v>1.0316368300400001</v>
      </c>
      <c r="B89" s="1">
        <v>9.4469531641100009</v>
      </c>
      <c r="C89" s="1">
        <v>0.51601230119800001</v>
      </c>
      <c r="D89" s="2" t="s">
        <v>360</v>
      </c>
      <c r="E89" s="1">
        <v>0.98992476048300004</v>
      </c>
      <c r="F89" s="1">
        <v>0.98963048687099997</v>
      </c>
      <c r="G89" s="1">
        <v>9.6476332964499996</v>
      </c>
      <c r="H89" s="1">
        <v>0.52681721610300003</v>
      </c>
      <c r="I89" s="1">
        <v>154</v>
      </c>
      <c r="J89" s="2" t="s">
        <v>359</v>
      </c>
      <c r="K89" s="1">
        <v>9.7458248157600007</v>
      </c>
      <c r="L89" s="1">
        <v>0.53233729467000002</v>
      </c>
      <c r="M89" s="1">
        <v>24090.403537499998</v>
      </c>
      <c r="N89" s="1">
        <v>1632254.2849699999</v>
      </c>
      <c r="O89" s="2" t="s">
        <v>496</v>
      </c>
    </row>
    <row r="90" spans="1:15" x14ac:dyDescent="0.3">
      <c r="A90" s="1">
        <v>1.31850370384E-2</v>
      </c>
      <c r="B90" s="1">
        <v>18.421855478099999</v>
      </c>
      <c r="C90" s="1">
        <v>0.96223083939700005</v>
      </c>
      <c r="D90" s="2" t="s">
        <v>433</v>
      </c>
      <c r="E90" s="1">
        <v>0.98992476048300004</v>
      </c>
      <c r="F90" s="1">
        <v>0.98963048687099997</v>
      </c>
      <c r="G90" s="1">
        <v>0.24044564318600001</v>
      </c>
      <c r="H90" s="1">
        <v>1.25554907331E-2</v>
      </c>
      <c r="I90" s="1">
        <v>154</v>
      </c>
      <c r="J90" s="2" t="s">
        <v>432</v>
      </c>
      <c r="K90" s="1">
        <v>0.24289284679500001</v>
      </c>
      <c r="L90" s="1">
        <v>1.26870492569E-2</v>
      </c>
      <c r="M90" s="1">
        <v>24461.605700700002</v>
      </c>
      <c r="N90" s="1">
        <v>2170028.5943</v>
      </c>
      <c r="O90" s="2" t="s">
        <v>496</v>
      </c>
    </row>
    <row r="91" spans="1:15" x14ac:dyDescent="0.3">
      <c r="A91" s="1">
        <v>70.232673412500006</v>
      </c>
      <c r="B91" s="1">
        <v>3.10491114507</v>
      </c>
      <c r="C91" s="1">
        <v>0.371553646179</v>
      </c>
      <c r="D91" s="2" t="s">
        <v>368</v>
      </c>
      <c r="E91" s="1">
        <v>0.98992476048300004</v>
      </c>
      <c r="F91" s="1">
        <v>0.98963048687099997</v>
      </c>
      <c r="G91" s="1">
        <v>215.86914112599999</v>
      </c>
      <c r="H91" s="1">
        <v>25.8246113073</v>
      </c>
      <c r="I91" s="1">
        <v>154</v>
      </c>
      <c r="J91" s="2" t="s">
        <v>367</v>
      </c>
      <c r="K91" s="1">
        <v>218.06621042699999</v>
      </c>
      <c r="L91" s="1">
        <v>26.095205887300001</v>
      </c>
      <c r="M91" s="1">
        <v>43156.404098200001</v>
      </c>
      <c r="N91" s="1">
        <v>1851399.4608</v>
      </c>
      <c r="O91" s="2" t="s">
        <v>496</v>
      </c>
    </row>
    <row r="92" spans="1:15" x14ac:dyDescent="0.3">
      <c r="A92" s="1">
        <v>16.169974793400002</v>
      </c>
      <c r="B92" s="1">
        <v>2.4590550638500002</v>
      </c>
      <c r="C92" s="1">
        <v>0.175233472128</v>
      </c>
      <c r="D92" s="2" t="s">
        <v>366</v>
      </c>
      <c r="E92" s="1">
        <v>0.98992476048300004</v>
      </c>
      <c r="F92" s="1">
        <v>0.98963048687099997</v>
      </c>
      <c r="G92" s="1">
        <v>39.362238075800001</v>
      </c>
      <c r="H92" s="1">
        <v>2.80413859585</v>
      </c>
      <c r="I92" s="1">
        <v>154</v>
      </c>
      <c r="J92" s="2" t="s">
        <v>365</v>
      </c>
      <c r="K92" s="1">
        <v>39.762858397999999</v>
      </c>
      <c r="L92" s="1">
        <v>2.8335208272700001</v>
      </c>
      <c r="M92" s="1">
        <v>34183.7157228</v>
      </c>
      <c r="N92" s="1">
        <v>1848725.1134200001</v>
      </c>
      <c r="O92" s="2" t="s">
        <v>496</v>
      </c>
    </row>
    <row r="93" spans="1:15" x14ac:dyDescent="0.3">
      <c r="A93" s="1">
        <v>3.00167292684</v>
      </c>
      <c r="B93" s="1">
        <v>1.3444090145000001</v>
      </c>
      <c r="C93" s="1">
        <v>9.2082541980500004E-2</v>
      </c>
      <c r="D93" s="2" t="s">
        <v>362</v>
      </c>
      <c r="E93" s="1">
        <v>0.98992476048300004</v>
      </c>
      <c r="F93" s="1">
        <v>0.98963048687099997</v>
      </c>
      <c r="G93" s="1">
        <v>3.9948177527299999</v>
      </c>
      <c r="H93" s="1">
        <v>0.27353552251699997</v>
      </c>
      <c r="I93" s="1">
        <v>154</v>
      </c>
      <c r="J93" s="2" t="s">
        <v>361</v>
      </c>
      <c r="K93" s="1">
        <v>4.0354761414200002</v>
      </c>
      <c r="L93" s="1">
        <v>0.27640167329699999</v>
      </c>
      <c r="M93" s="1">
        <v>27051.369056200001</v>
      </c>
      <c r="N93" s="1">
        <v>1371720.8247400001</v>
      </c>
      <c r="O93" s="2" t="s">
        <v>496</v>
      </c>
    </row>
    <row r="94" spans="1:15" x14ac:dyDescent="0.3">
      <c r="A94" s="1">
        <v>12.3329169828</v>
      </c>
      <c r="B94" s="1">
        <v>1.8886656691199999</v>
      </c>
      <c r="C94" s="1">
        <v>0.74108054909900001</v>
      </c>
      <c r="D94" s="2" t="s">
        <v>429</v>
      </c>
      <c r="E94" s="1">
        <v>0.83514094752000001</v>
      </c>
      <c r="F94" s="1">
        <v>0.78244000733499997</v>
      </c>
      <c r="G94" s="1">
        <v>19.452735072399999</v>
      </c>
      <c r="H94" s="1">
        <v>7.1512551120600003</v>
      </c>
      <c r="I94" s="1">
        <v>156</v>
      </c>
      <c r="J94" s="2" t="s">
        <v>428</v>
      </c>
      <c r="K94" s="1">
        <v>23.292756905499999</v>
      </c>
      <c r="L94" s="1">
        <v>9.1396848896100007</v>
      </c>
      <c r="M94" s="1">
        <v>11577.195895299999</v>
      </c>
      <c r="N94" s="1">
        <v>607530.18365799997</v>
      </c>
      <c r="O94" s="2" t="s">
        <v>496</v>
      </c>
    </row>
    <row r="95" spans="1:15" x14ac:dyDescent="0.3">
      <c r="A95" s="1">
        <v>69.370023796300003</v>
      </c>
      <c r="B95" s="1">
        <v>5.2222651168300001</v>
      </c>
      <c r="C95" s="1">
        <v>0.40284489083000002</v>
      </c>
      <c r="D95" s="2" t="s">
        <v>370</v>
      </c>
      <c r="E95" s="1">
        <v>0.83514094752000001</v>
      </c>
      <c r="F95" s="1">
        <v>0.78244000733499997</v>
      </c>
      <c r="G95" s="1">
        <v>302.54538814900002</v>
      </c>
      <c r="H95" s="1">
        <v>21.865567419800001</v>
      </c>
      <c r="I95" s="1">
        <v>156</v>
      </c>
      <c r="J95" s="2" t="s">
        <v>369</v>
      </c>
      <c r="K95" s="1">
        <v>362.26865542500002</v>
      </c>
      <c r="L95" s="1">
        <v>27.9453596631</v>
      </c>
      <c r="M95" s="1">
        <v>24921.210993699999</v>
      </c>
      <c r="N95" s="1">
        <v>620971.57720099995</v>
      </c>
      <c r="O95" s="2" t="s">
        <v>496</v>
      </c>
    </row>
    <row r="96" spans="1:15" x14ac:dyDescent="0.3">
      <c r="A96" s="1">
        <v>26.151432481299999</v>
      </c>
      <c r="B96" s="1">
        <v>7.3925241753700002</v>
      </c>
      <c r="C96" s="1">
        <v>0.45384255383</v>
      </c>
      <c r="D96" s="2" t="s">
        <v>360</v>
      </c>
      <c r="E96" s="1">
        <v>0.83514094752000001</v>
      </c>
      <c r="F96" s="1">
        <v>0.78244000733499997</v>
      </c>
      <c r="G96" s="1">
        <v>161.45370455299999</v>
      </c>
      <c r="H96" s="1">
        <v>9.2864932161699993</v>
      </c>
      <c r="I96" s="1">
        <v>156</v>
      </c>
      <c r="J96" s="2" t="s">
        <v>359</v>
      </c>
      <c r="K96" s="1">
        <v>193.325096839</v>
      </c>
      <c r="L96" s="1">
        <v>11.8686329036</v>
      </c>
      <c r="M96" s="1">
        <v>47222.482715500002</v>
      </c>
      <c r="N96" s="1">
        <v>19334165.638999999</v>
      </c>
      <c r="O96" s="2" t="s">
        <v>496</v>
      </c>
    </row>
    <row r="97" spans="1:15" x14ac:dyDescent="0.3">
      <c r="A97" s="1">
        <v>22.730526255600001</v>
      </c>
      <c r="B97" s="1">
        <v>2.5683678354200001</v>
      </c>
      <c r="C97" s="1">
        <v>0.31249554792500001</v>
      </c>
      <c r="D97" s="2" t="s">
        <v>368</v>
      </c>
      <c r="E97" s="1">
        <v>0.83514094752000001</v>
      </c>
      <c r="F97" s="1">
        <v>0.78244000733499997</v>
      </c>
      <c r="G97" s="1">
        <v>48.7558229176</v>
      </c>
      <c r="H97" s="1">
        <v>5.5578186718099998</v>
      </c>
      <c r="I97" s="1">
        <v>156</v>
      </c>
      <c r="J97" s="2" t="s">
        <v>367</v>
      </c>
      <c r="K97" s="1">
        <v>58.3803525171</v>
      </c>
      <c r="L97" s="1">
        <v>7.1031882568700002</v>
      </c>
      <c r="M97" s="1">
        <v>28525.670586699998</v>
      </c>
      <c r="N97" s="1">
        <v>3480052.3226600001</v>
      </c>
      <c r="O97" s="2" t="s">
        <v>496</v>
      </c>
    </row>
    <row r="98" spans="1:15" x14ac:dyDescent="0.3">
      <c r="A98" s="1">
        <v>93.5823646156</v>
      </c>
      <c r="B98" s="1">
        <v>1.910435342</v>
      </c>
      <c r="C98" s="1">
        <v>0.135444968</v>
      </c>
      <c r="D98" s="2" t="s">
        <v>366</v>
      </c>
      <c r="E98" s="1">
        <v>0.83514094752000001</v>
      </c>
      <c r="F98" s="1">
        <v>0.78244000733499997</v>
      </c>
      <c r="G98" s="1">
        <v>149.30905141400001</v>
      </c>
      <c r="H98" s="1">
        <v>9.9176308252700007</v>
      </c>
      <c r="I98" s="1">
        <v>156</v>
      </c>
      <c r="J98" s="2" t="s">
        <v>365</v>
      </c>
      <c r="K98" s="1">
        <v>178.78305674999999</v>
      </c>
      <c r="L98" s="1">
        <v>12.675260380699999</v>
      </c>
      <c r="M98" s="1">
        <v>7279.0557797800002</v>
      </c>
      <c r="N98" s="1">
        <v>494131.47203599999</v>
      </c>
      <c r="O98" s="2" t="s">
        <v>496</v>
      </c>
    </row>
    <row r="99" spans="1:15" x14ac:dyDescent="0.3">
      <c r="A99" s="1">
        <v>2.8089707633100001</v>
      </c>
      <c r="B99" s="1">
        <v>1.0427053256400001</v>
      </c>
      <c r="C99" s="1">
        <v>7.7428579643200005E-2</v>
      </c>
      <c r="D99" s="2" t="s">
        <v>364</v>
      </c>
      <c r="E99" s="1">
        <v>0.83514094752000001</v>
      </c>
      <c r="F99" s="1">
        <v>0.78244000733499997</v>
      </c>
      <c r="G99" s="1">
        <v>2.4460683519300002</v>
      </c>
      <c r="H99" s="1">
        <v>0.17017648930000001</v>
      </c>
      <c r="I99" s="1">
        <v>156</v>
      </c>
      <c r="J99" s="2" t="s">
        <v>363</v>
      </c>
      <c r="K99" s="1">
        <v>2.9289287744700001</v>
      </c>
      <c r="L99" s="1">
        <v>0.217494616462</v>
      </c>
      <c r="M99" s="1">
        <v>30465.006836</v>
      </c>
      <c r="N99" s="1">
        <v>280344.10920599999</v>
      </c>
      <c r="O99" s="2" t="s">
        <v>496</v>
      </c>
    </row>
    <row r="100" spans="1:15" x14ac:dyDescent="0.3">
      <c r="A100" s="1">
        <v>60.929962487099999</v>
      </c>
      <c r="B100" s="1">
        <v>0.95343171762099999</v>
      </c>
      <c r="C100" s="1">
        <v>6.5059643650799998E-2</v>
      </c>
      <c r="D100" s="2" t="s">
        <v>362</v>
      </c>
      <c r="E100" s="1">
        <v>0.83514094752000001</v>
      </c>
      <c r="F100" s="1">
        <v>0.78244000733499997</v>
      </c>
      <c r="G100" s="1">
        <v>48.5154745906</v>
      </c>
      <c r="H100" s="1">
        <v>3.10165607301</v>
      </c>
      <c r="I100" s="1">
        <v>156</v>
      </c>
      <c r="J100" s="2" t="s">
        <v>361</v>
      </c>
      <c r="K100" s="1">
        <v>58.092558788700003</v>
      </c>
      <c r="L100" s="1">
        <v>3.96408164707</v>
      </c>
      <c r="M100" s="1">
        <v>14617.104470300001</v>
      </c>
      <c r="N100" s="1">
        <v>778689.37488100003</v>
      </c>
      <c r="O100" s="2" t="s">
        <v>496</v>
      </c>
    </row>
    <row r="101" spans="1:15" x14ac:dyDescent="0.3">
      <c r="A101" s="1">
        <v>9426.7372649400004</v>
      </c>
      <c r="B101" s="1">
        <v>2.0503620918499998</v>
      </c>
      <c r="C101" s="1">
        <v>0.24866457387400001</v>
      </c>
      <c r="D101" s="2" t="s">
        <v>429</v>
      </c>
      <c r="E101" s="1">
        <v>0.91978300721200001</v>
      </c>
      <c r="F101" s="1">
        <v>0.93691988812600002</v>
      </c>
      <c r="G101" s="1">
        <v>17777.7726735</v>
      </c>
      <c r="H101" s="1">
        <v>2196.2297920000001</v>
      </c>
      <c r="I101" s="1">
        <v>148</v>
      </c>
      <c r="J101" s="2" t="s">
        <v>428</v>
      </c>
      <c r="K101" s="1">
        <v>19328.2247379</v>
      </c>
      <c r="L101" s="1">
        <v>2344.0956050099999</v>
      </c>
      <c r="M101" s="1">
        <v>204009.65634099999</v>
      </c>
      <c r="N101" s="1">
        <v>40761635.028800003</v>
      </c>
      <c r="O101" s="2" t="s">
        <v>496</v>
      </c>
    </row>
    <row r="102" spans="1:15" x14ac:dyDescent="0.3">
      <c r="A102" s="1">
        <v>276.03719814200002</v>
      </c>
      <c r="B102" s="1">
        <v>4.2704054834500003</v>
      </c>
      <c r="C102" s="1">
        <v>0.54921017361400004</v>
      </c>
      <c r="D102" s="2" t="s">
        <v>427</v>
      </c>
      <c r="E102" s="1">
        <v>0.91978300721200001</v>
      </c>
      <c r="F102" s="1">
        <v>0.93691988812600002</v>
      </c>
      <c r="G102" s="1">
        <v>1084.23171432</v>
      </c>
      <c r="H102" s="1">
        <v>142.039338797</v>
      </c>
      <c r="I102" s="1">
        <v>148</v>
      </c>
      <c r="J102" s="2" t="s">
        <v>426</v>
      </c>
      <c r="K102" s="1">
        <v>1178.7907645800001</v>
      </c>
      <c r="L102" s="1">
        <v>151.60243751499999</v>
      </c>
      <c r="M102" s="1">
        <v>19332.280728900001</v>
      </c>
      <c r="N102" s="1">
        <v>1264313.9303299999</v>
      </c>
      <c r="O102" s="2" t="s">
        <v>496</v>
      </c>
    </row>
    <row r="103" spans="1:15" x14ac:dyDescent="0.3">
      <c r="A103" s="1">
        <v>3.3526536447200002E-2</v>
      </c>
      <c r="B103" s="1">
        <v>0</v>
      </c>
      <c r="C103" s="1">
        <v>0</v>
      </c>
      <c r="D103" s="2" t="s">
        <v>423</v>
      </c>
      <c r="E103" s="1">
        <v>0.91978300721200001</v>
      </c>
      <c r="F103" s="1">
        <v>0.93691988812600002</v>
      </c>
      <c r="G103" s="1">
        <v>0</v>
      </c>
      <c r="H103" s="1">
        <v>0</v>
      </c>
      <c r="I103" s="1">
        <v>148</v>
      </c>
      <c r="J103" s="2" t="s">
        <v>422</v>
      </c>
      <c r="K103" s="1">
        <v>0</v>
      </c>
      <c r="L103" s="1">
        <v>0</v>
      </c>
      <c r="M103" s="1">
        <v>279.19367773099998</v>
      </c>
      <c r="N103" s="1">
        <v>135.677079445</v>
      </c>
      <c r="O103" s="2" t="s">
        <v>496</v>
      </c>
    </row>
    <row r="104" spans="1:15" x14ac:dyDescent="0.3">
      <c r="A104" s="1">
        <v>1407.94636315</v>
      </c>
      <c r="B104" s="1">
        <v>5.7994467726999996</v>
      </c>
      <c r="C104" s="1">
        <v>0.44662738645599998</v>
      </c>
      <c r="D104" s="2" t="s">
        <v>370</v>
      </c>
      <c r="E104" s="1">
        <v>0.91978300721200001</v>
      </c>
      <c r="F104" s="1">
        <v>0.93691988812600002</v>
      </c>
      <c r="G104" s="1">
        <v>7510.3133791700002</v>
      </c>
      <c r="H104" s="1">
        <v>589.16090142200005</v>
      </c>
      <c r="I104" s="1">
        <v>148</v>
      </c>
      <c r="J104" s="2" t="s">
        <v>369</v>
      </c>
      <c r="K104" s="1">
        <v>8165.3099918999997</v>
      </c>
      <c r="L104" s="1">
        <v>628.82740444399997</v>
      </c>
      <c r="M104" s="1">
        <v>83808.231921500002</v>
      </c>
      <c r="N104" s="1">
        <v>5830382.5519000003</v>
      </c>
      <c r="O104" s="2" t="s">
        <v>496</v>
      </c>
    </row>
    <row r="105" spans="1:15" x14ac:dyDescent="0.3">
      <c r="A105" s="1">
        <v>8.8570445137099991</v>
      </c>
      <c r="B105" s="1">
        <v>20.310963114300002</v>
      </c>
      <c r="C105" s="1">
        <v>1.77455931962</v>
      </c>
      <c r="D105" s="2" t="s">
        <v>435</v>
      </c>
      <c r="E105" s="1">
        <v>0.91978300721200001</v>
      </c>
      <c r="F105" s="1">
        <v>0.93691988812600002</v>
      </c>
      <c r="G105" s="1">
        <v>165.46446012600001</v>
      </c>
      <c r="H105" s="1">
        <v>14.7258986338</v>
      </c>
      <c r="I105" s="1">
        <v>148</v>
      </c>
      <c r="J105" s="2" t="s">
        <v>434</v>
      </c>
      <c r="K105" s="1">
        <v>179.89510442</v>
      </c>
      <c r="L105" s="1">
        <v>15.7173508861</v>
      </c>
      <c r="M105" s="1">
        <v>6964.2941336900003</v>
      </c>
      <c r="N105" s="1">
        <v>287861.347534</v>
      </c>
      <c r="O105" s="2" t="s">
        <v>496</v>
      </c>
    </row>
    <row r="106" spans="1:15" x14ac:dyDescent="0.3">
      <c r="A106" s="1">
        <v>2.1890239148399999</v>
      </c>
      <c r="B106" s="1">
        <v>9.4545474550800002</v>
      </c>
      <c r="C106" s="1">
        <v>0.51584128739599999</v>
      </c>
      <c r="D106" s="2" t="s">
        <v>360</v>
      </c>
      <c r="E106" s="1">
        <v>0.91978300721200001</v>
      </c>
      <c r="F106" s="1">
        <v>0.93691988812600002</v>
      </c>
      <c r="G106" s="1">
        <v>19.036041111799999</v>
      </c>
      <c r="H106" s="1">
        <v>1.05795955133</v>
      </c>
      <c r="I106" s="1">
        <v>148</v>
      </c>
      <c r="J106" s="2" t="s">
        <v>359</v>
      </c>
      <c r="K106" s="1">
        <v>20.696230483200001</v>
      </c>
      <c r="L106" s="1">
        <v>1.12918891437</v>
      </c>
      <c r="M106" s="1">
        <v>1261.50731832</v>
      </c>
      <c r="N106" s="1">
        <v>90480.096647700004</v>
      </c>
      <c r="O106" s="2" t="s">
        <v>496</v>
      </c>
    </row>
    <row r="107" spans="1:15" x14ac:dyDescent="0.3">
      <c r="A107" s="1">
        <v>14.0326516729</v>
      </c>
      <c r="B107" s="1">
        <v>18.401627744700001</v>
      </c>
      <c r="C107" s="1">
        <v>0.96161302135899995</v>
      </c>
      <c r="D107" s="2" t="s">
        <v>433</v>
      </c>
      <c r="E107" s="1">
        <v>0.91978300721200001</v>
      </c>
      <c r="F107" s="1">
        <v>0.93691988812600002</v>
      </c>
      <c r="G107" s="1">
        <v>237.509709101</v>
      </c>
      <c r="H107" s="1">
        <v>12.6427787687</v>
      </c>
      <c r="I107" s="1">
        <v>148</v>
      </c>
      <c r="J107" s="2" t="s">
        <v>432</v>
      </c>
      <c r="K107" s="1">
        <v>258.223632356</v>
      </c>
      <c r="L107" s="1">
        <v>13.4939805729</v>
      </c>
      <c r="M107" s="1">
        <v>33340.671895599997</v>
      </c>
      <c r="N107" s="1">
        <v>2019500.32311</v>
      </c>
      <c r="O107" s="2" t="s">
        <v>496</v>
      </c>
    </row>
    <row r="108" spans="1:15" x14ac:dyDescent="0.3">
      <c r="A108" s="1">
        <v>1014.1061618</v>
      </c>
      <c r="B108" s="1">
        <v>3.1254723808399998</v>
      </c>
      <c r="C108" s="1">
        <v>0.37299681049099997</v>
      </c>
      <c r="D108" s="2" t="s">
        <v>368</v>
      </c>
      <c r="E108" s="1">
        <v>0.91978300721200001</v>
      </c>
      <c r="F108" s="1">
        <v>0.93691988812600002</v>
      </c>
      <c r="G108" s="1">
        <v>2915.3081641200001</v>
      </c>
      <c r="H108" s="1">
        <v>354.39778394199999</v>
      </c>
      <c r="I108" s="1">
        <v>148</v>
      </c>
      <c r="J108" s="2" t="s">
        <v>367</v>
      </c>
      <c r="K108" s="1">
        <v>3169.5607999499998</v>
      </c>
      <c r="L108" s="1">
        <v>378.25836385100001</v>
      </c>
      <c r="M108" s="1">
        <v>85757.484730600001</v>
      </c>
      <c r="N108" s="1">
        <v>6451816.5267700003</v>
      </c>
      <c r="O108" s="2" t="s">
        <v>496</v>
      </c>
    </row>
    <row r="109" spans="1:15" x14ac:dyDescent="0.3">
      <c r="A109" s="1">
        <v>407.12541826400002</v>
      </c>
      <c r="B109" s="1">
        <v>2.45926342997</v>
      </c>
      <c r="C109" s="1">
        <v>0.174957036451</v>
      </c>
      <c r="D109" s="2" t="s">
        <v>366</v>
      </c>
      <c r="E109" s="1">
        <v>0.91978300721200001</v>
      </c>
      <c r="F109" s="1">
        <v>0.93691988812600002</v>
      </c>
      <c r="G109" s="1">
        <v>920.91310094699998</v>
      </c>
      <c r="H109" s="1">
        <v>66.736294549600004</v>
      </c>
      <c r="I109" s="1">
        <v>148</v>
      </c>
      <c r="J109" s="2" t="s">
        <v>365</v>
      </c>
      <c r="K109" s="1">
        <v>1001.22865255</v>
      </c>
      <c r="L109" s="1">
        <v>71.229456643299997</v>
      </c>
      <c r="M109" s="1">
        <v>79163.304893299995</v>
      </c>
      <c r="N109" s="1">
        <v>5055164.5172499996</v>
      </c>
      <c r="O109" s="2" t="s">
        <v>496</v>
      </c>
    </row>
    <row r="110" spans="1:15" x14ac:dyDescent="0.3">
      <c r="A110" s="1">
        <v>260.79103451899999</v>
      </c>
      <c r="B110" s="1">
        <v>1.3564718389299999</v>
      </c>
      <c r="C110" s="1">
        <v>0.100288151494</v>
      </c>
      <c r="D110" s="2" t="s">
        <v>364</v>
      </c>
      <c r="E110" s="1">
        <v>0.91978300721200001</v>
      </c>
      <c r="F110" s="1">
        <v>0.93691988812600002</v>
      </c>
      <c r="G110" s="1">
        <v>325.378476202</v>
      </c>
      <c r="H110" s="1">
        <v>24.5044377131</v>
      </c>
      <c r="I110" s="1">
        <v>148</v>
      </c>
      <c r="J110" s="2" t="s">
        <v>363</v>
      </c>
      <c r="K110" s="1">
        <v>353.75569417000003</v>
      </c>
      <c r="L110" s="1">
        <v>26.1542507781</v>
      </c>
      <c r="M110" s="1">
        <v>67162.132420499998</v>
      </c>
      <c r="N110" s="1">
        <v>1180596.19242</v>
      </c>
      <c r="O110" s="2" t="s">
        <v>496</v>
      </c>
    </row>
    <row r="111" spans="1:15" x14ac:dyDescent="0.3">
      <c r="A111" s="1">
        <v>2043.6469712600001</v>
      </c>
      <c r="B111" s="1">
        <v>1.355975749</v>
      </c>
      <c r="C111" s="1">
        <v>9.2111749655300001E-2</v>
      </c>
      <c r="D111" s="2" t="s">
        <v>362</v>
      </c>
      <c r="E111" s="1">
        <v>0.91978300721200001</v>
      </c>
      <c r="F111" s="1">
        <v>0.93691988812600002</v>
      </c>
      <c r="G111" s="1">
        <v>2548.8435574700002</v>
      </c>
      <c r="H111" s="1">
        <v>176.36945204200001</v>
      </c>
      <c r="I111" s="1">
        <v>148</v>
      </c>
      <c r="J111" s="2" t="s">
        <v>361</v>
      </c>
      <c r="K111" s="1">
        <v>2771.1357325499998</v>
      </c>
      <c r="L111" s="1">
        <v>188.24389820100001</v>
      </c>
      <c r="M111" s="1">
        <v>178933.85105900001</v>
      </c>
      <c r="N111" s="1">
        <v>9872075.3517799992</v>
      </c>
      <c r="O111" s="2" t="s">
        <v>496</v>
      </c>
    </row>
    <row r="112" spans="1:15" x14ac:dyDescent="0.3">
      <c r="A112" s="1">
        <v>3.5982189835099998</v>
      </c>
      <c r="B112" s="1">
        <v>1.84830471702</v>
      </c>
      <c r="C112" s="1">
        <v>0.27564093069899998</v>
      </c>
      <c r="D112" s="2" t="s">
        <v>429</v>
      </c>
      <c r="E112" s="1">
        <v>0.92931674989000002</v>
      </c>
      <c r="F112" s="1">
        <v>0.92825253965200005</v>
      </c>
      <c r="G112" s="1">
        <v>6.1805187350099997</v>
      </c>
      <c r="H112" s="1">
        <v>0.92065611952699999</v>
      </c>
      <c r="I112" s="1">
        <v>161</v>
      </c>
      <c r="J112" s="2" t="s">
        <v>428</v>
      </c>
      <c r="K112" s="1">
        <v>6.6506051200899998</v>
      </c>
      <c r="L112" s="1">
        <v>0.99181642947399995</v>
      </c>
      <c r="M112" s="1">
        <v>977.73752065400004</v>
      </c>
      <c r="N112" s="1">
        <v>14561.475603000001</v>
      </c>
      <c r="O112" s="2" t="s">
        <v>496</v>
      </c>
    </row>
    <row r="113" spans="1:15" x14ac:dyDescent="0.3">
      <c r="A113" s="1">
        <v>19.8861028627</v>
      </c>
      <c r="B113" s="1">
        <v>5.24414007721</v>
      </c>
      <c r="C113" s="1">
        <v>0.40699906659099999</v>
      </c>
      <c r="D113" s="2" t="s">
        <v>370</v>
      </c>
      <c r="E113" s="1">
        <v>0.92931674989000002</v>
      </c>
      <c r="F113" s="1">
        <v>0.92825253965200005</v>
      </c>
      <c r="G113" s="1">
        <v>96.914270286199994</v>
      </c>
      <c r="H113" s="1">
        <v>7.5129282427300002</v>
      </c>
      <c r="I113" s="1">
        <v>161</v>
      </c>
      <c r="J113" s="2" t="s">
        <v>369</v>
      </c>
      <c r="K113" s="1">
        <v>104.285509002</v>
      </c>
      <c r="L113" s="1">
        <v>8.0936253032500005</v>
      </c>
      <c r="M113" s="1">
        <v>34648.205931600001</v>
      </c>
      <c r="N113" s="1">
        <v>388606.92515899998</v>
      </c>
      <c r="O113" s="2" t="s">
        <v>496</v>
      </c>
    </row>
    <row r="114" spans="1:15" x14ac:dyDescent="0.3">
      <c r="A114" s="1">
        <v>4.0575420746899997</v>
      </c>
      <c r="B114" s="1">
        <v>0.97936141444000002</v>
      </c>
      <c r="C114" s="1">
        <v>7.3275615197299998E-2</v>
      </c>
      <c r="D114" s="2" t="s">
        <v>364</v>
      </c>
      <c r="E114" s="1">
        <v>0.92931674989000002</v>
      </c>
      <c r="F114" s="1">
        <v>0.92825253965200005</v>
      </c>
      <c r="G114" s="1">
        <v>3.6929190358500001</v>
      </c>
      <c r="H114" s="1">
        <v>0.27598701631799999</v>
      </c>
      <c r="I114" s="1">
        <v>161</v>
      </c>
      <c r="J114" s="2" t="s">
        <v>363</v>
      </c>
      <c r="K114" s="1">
        <v>3.9738001454199998</v>
      </c>
      <c r="L114" s="1">
        <v>0.29731889171199999</v>
      </c>
      <c r="M114" s="1">
        <v>3968.1672568399999</v>
      </c>
      <c r="N114" s="1">
        <v>93514.241212499997</v>
      </c>
      <c r="O114" s="2" t="s">
        <v>496</v>
      </c>
    </row>
    <row r="115" spans="1:15" x14ac:dyDescent="0.3">
      <c r="A115" s="1">
        <v>0.77617107768100002</v>
      </c>
      <c r="B115" s="1">
        <v>0.93311247281999998</v>
      </c>
      <c r="C115" s="1">
        <v>6.4023685730500005E-2</v>
      </c>
      <c r="D115" s="2" t="s">
        <v>362</v>
      </c>
      <c r="E115" s="1">
        <v>0.92931674989000002</v>
      </c>
      <c r="F115" s="1">
        <v>0.92825253965200005</v>
      </c>
      <c r="G115" s="1">
        <v>0.67306222242299996</v>
      </c>
      <c r="H115" s="1">
        <v>4.6127962700800003E-2</v>
      </c>
      <c r="I115" s="1">
        <v>161</v>
      </c>
      <c r="J115" s="2" t="s">
        <v>361</v>
      </c>
      <c r="K115" s="1">
        <v>0.72425491362600003</v>
      </c>
      <c r="L115" s="1">
        <v>4.9693333150599997E-2</v>
      </c>
      <c r="M115" s="1">
        <v>94500.111860100005</v>
      </c>
      <c r="N115" s="1">
        <v>8010284.8049100004</v>
      </c>
      <c r="O115" s="2" t="s">
        <v>496</v>
      </c>
    </row>
    <row r="116" spans="1:15" x14ac:dyDescent="0.3">
      <c r="A116" s="1">
        <v>288.46471790599998</v>
      </c>
      <c r="B116" s="1">
        <v>1.9397869462199999</v>
      </c>
      <c r="C116" s="1">
        <v>0.26913666326399999</v>
      </c>
      <c r="D116" s="2" t="s">
        <v>429</v>
      </c>
      <c r="E116" s="1">
        <v>0.92653526363399996</v>
      </c>
      <c r="F116" s="1">
        <v>0.91621440563099998</v>
      </c>
      <c r="G116" s="1">
        <v>518.452159435</v>
      </c>
      <c r="H116" s="1">
        <v>71.131617076400005</v>
      </c>
      <c r="I116" s="1">
        <v>159</v>
      </c>
      <c r="J116" s="2" t="s">
        <v>428</v>
      </c>
      <c r="K116" s="1">
        <v>559.56009423900002</v>
      </c>
      <c r="L116" s="1">
        <v>77.636431646600002</v>
      </c>
      <c r="M116" s="1">
        <v>12063.022882699999</v>
      </c>
      <c r="N116" s="1">
        <v>1167375.29629</v>
      </c>
      <c r="O116" s="2" t="s">
        <v>496</v>
      </c>
    </row>
    <row r="117" spans="1:15" x14ac:dyDescent="0.3">
      <c r="A117" s="1">
        <v>13.367484668199999</v>
      </c>
      <c r="B117" s="1">
        <v>7.44321014314</v>
      </c>
      <c r="C117" s="1">
        <v>1.5698778582099999</v>
      </c>
      <c r="D117" s="2" t="s">
        <v>372</v>
      </c>
      <c r="E117" s="1">
        <v>0.92653526363399996</v>
      </c>
      <c r="F117" s="1">
        <v>0.91621440563099998</v>
      </c>
      <c r="G117" s="1">
        <v>92.187476782199994</v>
      </c>
      <c r="H117" s="1">
        <v>19.227050842099999</v>
      </c>
      <c r="I117" s="1">
        <v>159</v>
      </c>
      <c r="J117" s="2" t="s">
        <v>371</v>
      </c>
      <c r="K117" s="1">
        <v>99.496997470599993</v>
      </c>
      <c r="L117" s="1">
        <v>20.985318200599998</v>
      </c>
      <c r="M117" s="1">
        <v>2003.0372357799999</v>
      </c>
      <c r="N117" s="1">
        <v>54096.291181200002</v>
      </c>
      <c r="O117" s="2" t="s">
        <v>496</v>
      </c>
    </row>
    <row r="118" spans="1:15" x14ac:dyDescent="0.3">
      <c r="A118" s="1">
        <v>172.082140909</v>
      </c>
      <c r="B118" s="1">
        <v>5.2066236728900002</v>
      </c>
      <c r="C118" s="1">
        <v>0.403159988094</v>
      </c>
      <c r="D118" s="2" t="s">
        <v>370</v>
      </c>
      <c r="E118" s="1">
        <v>0.92653526363399996</v>
      </c>
      <c r="F118" s="1">
        <v>0.91621440563099998</v>
      </c>
      <c r="G118" s="1">
        <v>830.14497287100005</v>
      </c>
      <c r="H118" s="1">
        <v>63.5638713751</v>
      </c>
      <c r="I118" s="1">
        <v>159</v>
      </c>
      <c r="J118" s="2" t="s">
        <v>369</v>
      </c>
      <c r="K118" s="1">
        <v>895.966948538</v>
      </c>
      <c r="L118" s="1">
        <v>69.376633880100002</v>
      </c>
      <c r="M118" s="1">
        <v>28376.539941300001</v>
      </c>
      <c r="N118" s="1">
        <v>716028.55366900004</v>
      </c>
      <c r="O118" s="2" t="s">
        <v>496</v>
      </c>
    </row>
    <row r="119" spans="1:15" x14ac:dyDescent="0.3">
      <c r="A119" s="1">
        <v>24.054076266199999</v>
      </c>
      <c r="B119" s="1">
        <v>7.7464522416800001</v>
      </c>
      <c r="C119" s="1">
        <v>0.66683336941600002</v>
      </c>
      <c r="D119" s="2" t="s">
        <v>360</v>
      </c>
      <c r="E119" s="1">
        <v>0.92653526363399996</v>
      </c>
      <c r="F119" s="1">
        <v>0.91621440563099998</v>
      </c>
      <c r="G119" s="1">
        <v>172.64479297299999</v>
      </c>
      <c r="H119" s="1">
        <v>14.6961347032</v>
      </c>
      <c r="I119" s="1">
        <v>159</v>
      </c>
      <c r="J119" s="2" t="s">
        <v>359</v>
      </c>
      <c r="K119" s="1">
        <v>186.333753014</v>
      </c>
      <c r="L119" s="1">
        <v>16.0400607248</v>
      </c>
      <c r="M119" s="1">
        <v>9449.2260817900005</v>
      </c>
      <c r="N119" s="1">
        <v>248533.77916899999</v>
      </c>
      <c r="O119" s="2" t="s">
        <v>496</v>
      </c>
    </row>
    <row r="120" spans="1:15" x14ac:dyDescent="0.3">
      <c r="A120" s="1">
        <v>133.40537121400001</v>
      </c>
      <c r="B120" s="1">
        <v>3.0145708411899999</v>
      </c>
      <c r="C120" s="1">
        <v>0.57511169013899999</v>
      </c>
      <c r="D120" s="2" t="s">
        <v>368</v>
      </c>
      <c r="E120" s="1">
        <v>0.92653526363399996</v>
      </c>
      <c r="F120" s="1">
        <v>0.91621440563099998</v>
      </c>
      <c r="G120" s="1">
        <v>372.61536799499999</v>
      </c>
      <c r="H120" s="1">
        <v>70.294707318199997</v>
      </c>
      <c r="I120" s="1">
        <v>159</v>
      </c>
      <c r="J120" s="2" t="s">
        <v>367</v>
      </c>
      <c r="K120" s="1">
        <v>402.15994211999998</v>
      </c>
      <c r="L120" s="1">
        <v>76.722988512499995</v>
      </c>
      <c r="M120" s="1">
        <v>6601.39136237</v>
      </c>
      <c r="N120" s="1">
        <v>573940.24387600005</v>
      </c>
      <c r="O120" s="2" t="s">
        <v>496</v>
      </c>
    </row>
    <row r="121" spans="1:15" x14ac:dyDescent="0.3">
      <c r="A121" s="1">
        <v>32.551999821800003</v>
      </c>
      <c r="B121" s="1">
        <v>1.01624456711</v>
      </c>
      <c r="C121" s="1">
        <v>7.3846553321799999E-2</v>
      </c>
      <c r="D121" s="2" t="s">
        <v>364</v>
      </c>
      <c r="E121" s="1">
        <v>0.92653526363399996</v>
      </c>
      <c r="F121" s="1">
        <v>0.91621440563099998</v>
      </c>
      <c r="G121" s="1">
        <v>30.650521233300001</v>
      </c>
      <c r="H121" s="1">
        <v>2.2024447389800001</v>
      </c>
      <c r="I121" s="1">
        <v>159</v>
      </c>
      <c r="J121" s="2" t="s">
        <v>363</v>
      </c>
      <c r="K121" s="1">
        <v>33.080792967500003</v>
      </c>
      <c r="L121" s="1">
        <v>2.4038529905699999</v>
      </c>
      <c r="M121" s="1">
        <v>11940.122928299999</v>
      </c>
      <c r="N121" s="1">
        <v>131733.269539</v>
      </c>
      <c r="O121" s="2" t="s">
        <v>496</v>
      </c>
    </row>
    <row r="122" spans="1:15" x14ac:dyDescent="0.3">
      <c r="A122" s="1">
        <v>34.4898318949</v>
      </c>
      <c r="B122" s="1">
        <v>0.96140586591699995</v>
      </c>
      <c r="C122" s="1">
        <v>6.4640053177599993E-2</v>
      </c>
      <c r="D122" s="2" t="s">
        <v>362</v>
      </c>
      <c r="E122" s="1">
        <v>0.92653526363399996</v>
      </c>
      <c r="F122" s="1">
        <v>0.91621440563099998</v>
      </c>
      <c r="G122" s="1">
        <v>30.722729583100001</v>
      </c>
      <c r="H122" s="1">
        <v>2.0426309052599998</v>
      </c>
      <c r="I122" s="1">
        <v>159</v>
      </c>
      <c r="J122" s="2" t="s">
        <v>361</v>
      </c>
      <c r="K122" s="1">
        <v>33.158726698199999</v>
      </c>
      <c r="L122" s="1">
        <v>2.2294245677700002</v>
      </c>
      <c r="M122" s="1">
        <v>3721.5347960499998</v>
      </c>
      <c r="N122" s="1">
        <v>140004.015044</v>
      </c>
      <c r="O122" s="2" t="s">
        <v>496</v>
      </c>
    </row>
    <row r="123" spans="1:15" x14ac:dyDescent="0.3">
      <c r="A123" s="1">
        <v>3.2515216409900001</v>
      </c>
      <c r="B123" s="1">
        <v>2.0020306162499999</v>
      </c>
      <c r="C123" s="1">
        <v>0.25089297151899997</v>
      </c>
      <c r="D123" s="2" t="s">
        <v>429</v>
      </c>
      <c r="E123" s="1">
        <v>0.99700188923999999</v>
      </c>
      <c r="F123" s="1">
        <v>0.99733046219599997</v>
      </c>
      <c r="G123" s="1">
        <v>6.4901292353200004</v>
      </c>
      <c r="H123" s="1">
        <v>0.813606160435</v>
      </c>
      <c r="I123" s="1">
        <v>149</v>
      </c>
      <c r="J123" s="2" t="s">
        <v>428</v>
      </c>
      <c r="K123" s="1">
        <v>6.5096458746600003</v>
      </c>
      <c r="L123" s="1">
        <v>0.81578392646599995</v>
      </c>
      <c r="M123" s="1">
        <v>48380.259568599999</v>
      </c>
      <c r="N123" s="1">
        <v>2736378.4513599998</v>
      </c>
      <c r="O123" s="2" t="s">
        <v>496</v>
      </c>
    </row>
    <row r="124" spans="1:15" x14ac:dyDescent="0.3">
      <c r="A124" s="1">
        <v>1.43711988292E-2</v>
      </c>
      <c r="B124" s="1">
        <v>5.9846697106800004</v>
      </c>
      <c r="C124" s="1">
        <v>1.3865849779599999</v>
      </c>
      <c r="D124" s="2" t="s">
        <v>421</v>
      </c>
      <c r="E124" s="1">
        <v>0.99700188923999999</v>
      </c>
      <c r="F124" s="1">
        <v>0.99733046219599997</v>
      </c>
      <c r="G124" s="1">
        <v>8.5749020191900005E-2</v>
      </c>
      <c r="H124" s="1">
        <v>1.9873692829900001E-2</v>
      </c>
      <c r="I124" s="1">
        <v>149</v>
      </c>
      <c r="J124" s="2" t="s">
        <v>420</v>
      </c>
      <c r="K124" s="1">
        <v>8.60068783393E-2</v>
      </c>
      <c r="L124" s="1">
        <v>1.9926888411800001E-2</v>
      </c>
      <c r="M124" s="1">
        <v>9284.56010995</v>
      </c>
      <c r="N124" s="1">
        <v>300126.95461299998</v>
      </c>
      <c r="O124" s="2" t="s">
        <v>496</v>
      </c>
    </row>
    <row r="125" spans="1:15" x14ac:dyDescent="0.3">
      <c r="A125" s="1">
        <v>25.0160802053</v>
      </c>
      <c r="B125" s="1">
        <v>18.4216122676</v>
      </c>
      <c r="C125" s="1">
        <v>0.96222341099099995</v>
      </c>
      <c r="D125" s="2" t="s">
        <v>433</v>
      </c>
      <c r="E125" s="1">
        <v>0.99700188923999999</v>
      </c>
      <c r="F125" s="1">
        <v>0.99733046219599997</v>
      </c>
      <c r="G125" s="1">
        <v>459.45489103800003</v>
      </c>
      <c r="H125" s="1">
        <v>24.006799425400001</v>
      </c>
      <c r="I125" s="1">
        <v>149</v>
      </c>
      <c r="J125" s="2" t="s">
        <v>432</v>
      </c>
      <c r="K125" s="1">
        <v>460.83652999700001</v>
      </c>
      <c r="L125" s="1">
        <v>24.071058024799999</v>
      </c>
      <c r="M125" s="1">
        <v>54778.9707002</v>
      </c>
      <c r="N125" s="1">
        <v>5998629.21019</v>
      </c>
      <c r="O125" s="2" t="s">
        <v>496</v>
      </c>
    </row>
    <row r="126" spans="1:15" x14ac:dyDescent="0.3">
      <c r="A126" s="1">
        <v>38.802832212699997</v>
      </c>
      <c r="B126" s="1">
        <v>3.10297243617</v>
      </c>
      <c r="C126" s="1">
        <v>0.37141757091900002</v>
      </c>
      <c r="D126" s="2" t="s">
        <v>368</v>
      </c>
      <c r="E126" s="1">
        <v>0.99700188923999999</v>
      </c>
      <c r="F126" s="1">
        <v>0.99733046219599997</v>
      </c>
      <c r="G126" s="1">
        <v>120.04313391700001</v>
      </c>
      <c r="H126" s="1">
        <v>14.3735801631</v>
      </c>
      <c r="I126" s="1">
        <v>149</v>
      </c>
      <c r="J126" s="2" t="s">
        <v>367</v>
      </c>
      <c r="K126" s="1">
        <v>120.404118801</v>
      </c>
      <c r="L126" s="1">
        <v>14.4120536852</v>
      </c>
      <c r="M126" s="1">
        <v>79911.8523862</v>
      </c>
      <c r="N126" s="1">
        <v>5623401.3873600001</v>
      </c>
      <c r="O126" s="2" t="s">
        <v>496</v>
      </c>
    </row>
    <row r="127" spans="1:15" x14ac:dyDescent="0.3">
      <c r="A127" s="1">
        <v>23.265934027099998</v>
      </c>
      <c r="B127" s="1">
        <v>2.4589220626400001</v>
      </c>
      <c r="C127" s="1">
        <v>0.17540992249199999</v>
      </c>
      <c r="D127" s="2" t="s">
        <v>366</v>
      </c>
      <c r="E127" s="1">
        <v>0.99700188923999999</v>
      </c>
      <c r="F127" s="1">
        <v>0.99733046219599997</v>
      </c>
      <c r="G127" s="1">
        <v>57.037599213500002</v>
      </c>
      <c r="H127" s="1">
        <v>4.07018109858</v>
      </c>
      <c r="I127" s="1">
        <v>149</v>
      </c>
      <c r="J127" s="2" t="s">
        <v>365</v>
      </c>
      <c r="K127" s="1">
        <v>57.209118487200001</v>
      </c>
      <c r="L127" s="1">
        <v>4.0810756844</v>
      </c>
      <c r="M127" s="1">
        <v>113526.12908499999</v>
      </c>
      <c r="N127" s="1">
        <v>6103813.6586600002</v>
      </c>
      <c r="O127" s="2" t="s">
        <v>496</v>
      </c>
    </row>
    <row r="128" spans="1:15" x14ac:dyDescent="0.3">
      <c r="A128" s="1">
        <v>4.0241476382499997</v>
      </c>
      <c r="B128" s="1">
        <v>5.9120711450699996</v>
      </c>
      <c r="C128" s="1">
        <v>0.45984668381499999</v>
      </c>
      <c r="D128" s="2" t="s">
        <v>370</v>
      </c>
      <c r="E128" s="1">
        <v>0.99688666979999996</v>
      </c>
      <c r="F128" s="1">
        <v>0.99673943669700005</v>
      </c>
      <c r="G128" s="1">
        <v>23.7169777501</v>
      </c>
      <c r="H128" s="1">
        <v>1.8444573037600001</v>
      </c>
      <c r="I128" s="1">
        <v>147</v>
      </c>
      <c r="J128" s="2" t="s">
        <v>369</v>
      </c>
      <c r="K128" s="1">
        <v>23.7910471356</v>
      </c>
      <c r="L128" s="1">
        <v>1.8504909466299999</v>
      </c>
      <c r="M128" s="1">
        <v>38862.694216600001</v>
      </c>
      <c r="N128" s="1">
        <v>2934937.4822200001</v>
      </c>
      <c r="O128" s="2" t="s">
        <v>496</v>
      </c>
    </row>
    <row r="129" spans="1:15" x14ac:dyDescent="0.3">
      <c r="A129" s="1">
        <v>0.81840337448599998</v>
      </c>
      <c r="B129" s="1">
        <v>21.033426113800001</v>
      </c>
      <c r="C129" s="1">
        <v>1.88806883693</v>
      </c>
      <c r="D129" s="2" t="s">
        <v>435</v>
      </c>
      <c r="E129" s="1">
        <v>0.99688666979999996</v>
      </c>
      <c r="F129" s="1">
        <v>0.99673943669700005</v>
      </c>
      <c r="G129" s="1">
        <v>17.160234581400001</v>
      </c>
      <c r="H129" s="1">
        <v>1.5401636787699999</v>
      </c>
      <c r="I129" s="1">
        <v>147</v>
      </c>
      <c r="J129" s="2" t="s">
        <v>434</v>
      </c>
      <c r="K129" s="1">
        <v>17.2138269085</v>
      </c>
      <c r="L129" s="1">
        <v>1.5452019074100001</v>
      </c>
      <c r="M129" s="1">
        <v>14485.7958263</v>
      </c>
      <c r="N129" s="1">
        <v>2092539.7833799999</v>
      </c>
      <c r="O129" s="2" t="s">
        <v>496</v>
      </c>
    </row>
    <row r="130" spans="1:15" x14ac:dyDescent="0.3">
      <c r="A130" s="1">
        <v>0.96695101639900005</v>
      </c>
      <c r="B130" s="1">
        <v>3.0731898037900001</v>
      </c>
      <c r="C130" s="1">
        <v>0.33202685755799999</v>
      </c>
      <c r="D130" s="2" t="s">
        <v>368</v>
      </c>
      <c r="E130" s="1">
        <v>0.99688666979999996</v>
      </c>
      <c r="F130" s="1">
        <v>0.99673943669700005</v>
      </c>
      <c r="G130" s="1">
        <v>2.9623723576100001</v>
      </c>
      <c r="H130" s="1">
        <v>0.32000689145099998</v>
      </c>
      <c r="I130" s="1">
        <v>147</v>
      </c>
      <c r="J130" s="2" t="s">
        <v>367</v>
      </c>
      <c r="K130" s="1">
        <v>2.9716240043600002</v>
      </c>
      <c r="L130" s="1">
        <v>0.32105370738700001</v>
      </c>
      <c r="M130" s="1">
        <v>29644.543546299999</v>
      </c>
      <c r="N130" s="1">
        <v>1582401.10109</v>
      </c>
      <c r="O130" s="2" t="s">
        <v>496</v>
      </c>
    </row>
    <row r="131" spans="1:15" x14ac:dyDescent="0.3">
      <c r="A131" s="1">
        <v>8.2302903516500006E-2</v>
      </c>
      <c r="B131" s="1">
        <v>2.5443816587199999</v>
      </c>
      <c r="C131" s="1">
        <v>0.17926995685800001</v>
      </c>
      <c r="D131" s="2" t="s">
        <v>366</v>
      </c>
      <c r="E131" s="1">
        <v>0.99688666979999996</v>
      </c>
      <c r="F131" s="1">
        <v>0.99673943669700005</v>
      </c>
      <c r="G131" s="1">
        <v>0.20875803569500001</v>
      </c>
      <c r="H131" s="1">
        <v>1.47063301837E-2</v>
      </c>
      <c r="I131" s="1">
        <v>147</v>
      </c>
      <c r="J131" s="2" t="s">
        <v>365</v>
      </c>
      <c r="K131" s="1">
        <v>0.20940999816700001</v>
      </c>
      <c r="L131" s="1">
        <v>1.47544379627E-2</v>
      </c>
      <c r="M131" s="1">
        <v>25360.793578000001</v>
      </c>
      <c r="N131" s="1">
        <v>803471.16653499997</v>
      </c>
      <c r="O131" s="2" t="s">
        <v>496</v>
      </c>
    </row>
    <row r="132" spans="1:15" x14ac:dyDescent="0.3">
      <c r="A132" s="1">
        <v>0.29156632058199999</v>
      </c>
      <c r="B132" s="1">
        <v>1.3903041969900001</v>
      </c>
      <c r="C132" s="1">
        <v>9.5549554159199995E-2</v>
      </c>
      <c r="D132" s="2" t="s">
        <v>362</v>
      </c>
      <c r="E132" s="1">
        <v>0.99688666979999996</v>
      </c>
      <c r="F132" s="1">
        <v>0.99673943669700005</v>
      </c>
      <c r="G132" s="1">
        <v>0.40410384137200001</v>
      </c>
      <c r="H132" s="1">
        <v>2.77681958022E-2</v>
      </c>
      <c r="I132" s="1">
        <v>147</v>
      </c>
      <c r="J132" s="2" t="s">
        <v>361</v>
      </c>
      <c r="K132" s="1">
        <v>0.40536587920599998</v>
      </c>
      <c r="L132" s="1">
        <v>2.7859031939400002E-2</v>
      </c>
      <c r="M132" s="1">
        <v>43969.241198099997</v>
      </c>
      <c r="N132" s="1">
        <v>2441634.28945</v>
      </c>
      <c r="O132" s="2" t="s">
        <v>496</v>
      </c>
    </row>
    <row r="133" spans="1:15" x14ac:dyDescent="0.3">
      <c r="A133" s="1">
        <v>147.33051934700001</v>
      </c>
      <c r="B133" s="1">
        <v>5.1980046782300002</v>
      </c>
      <c r="C133" s="1">
        <v>0.40227800066399999</v>
      </c>
      <c r="D133" s="2" t="s">
        <v>370</v>
      </c>
      <c r="E133" s="1">
        <v>0.98219696999799999</v>
      </c>
      <c r="F133" s="1">
        <v>0.97626886292600001</v>
      </c>
      <c r="G133" s="1">
        <v>752.19072818799998</v>
      </c>
      <c r="H133" s="1">
        <v>57.8613338388</v>
      </c>
      <c r="I133" s="1">
        <v>157</v>
      </c>
      <c r="J133" s="2" t="s">
        <v>369</v>
      </c>
      <c r="K133" s="1">
        <v>765.82472881199999</v>
      </c>
      <c r="L133" s="1">
        <v>59.2678267597</v>
      </c>
      <c r="M133" s="1">
        <v>16297.010643699999</v>
      </c>
      <c r="N133" s="1">
        <v>698480.64467499999</v>
      </c>
      <c r="O133" s="2" t="s">
        <v>496</v>
      </c>
    </row>
    <row r="134" spans="1:15" x14ac:dyDescent="0.3">
      <c r="A134" s="1">
        <v>2.9834285160400001E-2</v>
      </c>
      <c r="B134" s="1">
        <v>0</v>
      </c>
      <c r="C134" s="1">
        <v>0</v>
      </c>
      <c r="D134" s="2" t="s">
        <v>360</v>
      </c>
      <c r="E134" s="1">
        <v>0.98219696999799999</v>
      </c>
      <c r="F134" s="1">
        <v>0.97626886292600001</v>
      </c>
      <c r="G134" s="1">
        <v>0</v>
      </c>
      <c r="H134" s="1">
        <v>0</v>
      </c>
      <c r="I134" s="1">
        <v>157</v>
      </c>
      <c r="J134" s="2" t="s">
        <v>359</v>
      </c>
      <c r="K134" s="1">
        <v>0</v>
      </c>
      <c r="L134" s="1">
        <v>0</v>
      </c>
      <c r="M134" s="1">
        <v>591.12349123700005</v>
      </c>
      <c r="N134" s="1">
        <v>1325.97845699</v>
      </c>
      <c r="O134" s="2" t="s">
        <v>496</v>
      </c>
    </row>
    <row r="135" spans="1:15" x14ac:dyDescent="0.3">
      <c r="A135" s="1">
        <v>9.2913764436600008</v>
      </c>
      <c r="B135" s="1">
        <v>1.00777548954</v>
      </c>
      <c r="C135" s="1">
        <v>7.3715455004099997E-2</v>
      </c>
      <c r="D135" s="2" t="s">
        <v>364</v>
      </c>
      <c r="E135" s="1">
        <v>0.98219696999799999</v>
      </c>
      <c r="F135" s="1">
        <v>0.97626886292600001</v>
      </c>
      <c r="G135" s="1">
        <v>9.1969206105100003</v>
      </c>
      <c r="H135" s="1">
        <v>0.668664158216</v>
      </c>
      <c r="I135" s="1">
        <v>157</v>
      </c>
      <c r="J135" s="2" t="s">
        <v>363</v>
      </c>
      <c r="K135" s="1">
        <v>9.3636214440100005</v>
      </c>
      <c r="L135" s="1">
        <v>0.68491804215899998</v>
      </c>
      <c r="M135" s="1">
        <v>8636.1149429599991</v>
      </c>
      <c r="N135" s="1">
        <v>83706.345860700007</v>
      </c>
      <c r="O135" s="2" t="s">
        <v>496</v>
      </c>
    </row>
    <row r="136" spans="1:15" x14ac:dyDescent="0.3">
      <c r="A136" s="1">
        <v>72.955867139199995</v>
      </c>
      <c r="B136" s="1">
        <v>0.94880176614</v>
      </c>
      <c r="C136" s="1">
        <v>6.4365474699999994E-2</v>
      </c>
      <c r="D136" s="2" t="s">
        <v>362</v>
      </c>
      <c r="E136" s="1">
        <v>0.98219696999799999</v>
      </c>
      <c r="F136" s="1">
        <v>0.97626886292600001</v>
      </c>
      <c r="G136" s="1">
        <v>67.988318183700002</v>
      </c>
      <c r="H136" s="1">
        <v>4.5844014210899999</v>
      </c>
      <c r="I136" s="1">
        <v>157</v>
      </c>
      <c r="J136" s="2" t="s">
        <v>361</v>
      </c>
      <c r="K136" s="1">
        <v>69.220655591899998</v>
      </c>
      <c r="L136" s="1">
        <v>4.6958390205600002</v>
      </c>
      <c r="M136" s="1">
        <v>5460.57780181</v>
      </c>
      <c r="N136" s="1">
        <v>295241.91948400001</v>
      </c>
      <c r="O136" s="2" t="s">
        <v>496</v>
      </c>
    </row>
    <row r="137" spans="1:15" x14ac:dyDescent="0.3">
      <c r="A137" s="1">
        <v>221.88212037400001</v>
      </c>
      <c r="B137" s="1">
        <v>5.1874142154199996</v>
      </c>
      <c r="C137" s="1">
        <v>0.40119427159100002</v>
      </c>
      <c r="D137" s="2" t="s">
        <v>370</v>
      </c>
      <c r="E137" s="1">
        <v>0.97447251673299995</v>
      </c>
      <c r="F137" s="1">
        <v>0.97182862295299999</v>
      </c>
      <c r="G137" s="1">
        <v>1121.61247342</v>
      </c>
      <c r="H137" s="1">
        <v>86.510080650199995</v>
      </c>
      <c r="I137" s="1">
        <v>158</v>
      </c>
      <c r="J137" s="2" t="s">
        <v>369</v>
      </c>
      <c r="K137" s="1">
        <v>1150.9944653800001</v>
      </c>
      <c r="L137" s="1">
        <v>89.017835662500005</v>
      </c>
      <c r="M137" s="1">
        <v>10387.3385705</v>
      </c>
      <c r="N137" s="1">
        <v>912629.49312700005</v>
      </c>
      <c r="O137" s="2" t="s">
        <v>496</v>
      </c>
    </row>
    <row r="138" spans="1:15" x14ac:dyDescent="0.3">
      <c r="A138" s="1">
        <v>12.36721629</v>
      </c>
      <c r="B138" s="1">
        <v>1.1226555491500001</v>
      </c>
      <c r="C138" s="1">
        <v>7.5493757590199995E-2</v>
      </c>
      <c r="D138" s="2" t="s">
        <v>364</v>
      </c>
      <c r="E138" s="1">
        <v>0.97447251673299995</v>
      </c>
      <c r="F138" s="1">
        <v>0.97182862295299999</v>
      </c>
      <c r="G138" s="1">
        <v>13.5296972525</v>
      </c>
      <c r="H138" s="1">
        <v>0.90734548928699998</v>
      </c>
      <c r="I138" s="1">
        <v>158</v>
      </c>
      <c r="J138" s="2" t="s">
        <v>363</v>
      </c>
      <c r="K138" s="1">
        <v>13.8841239955</v>
      </c>
      <c r="L138" s="1">
        <v>0.933647628663</v>
      </c>
      <c r="M138" s="1">
        <v>4225.3168180299999</v>
      </c>
      <c r="N138" s="1">
        <v>50339.774457699998</v>
      </c>
      <c r="O138" s="2" t="s">
        <v>496</v>
      </c>
    </row>
    <row r="139" spans="1:15" x14ac:dyDescent="0.3">
      <c r="A139" s="1">
        <v>18.306277487199999</v>
      </c>
      <c r="B139" s="1">
        <v>0.95034765436599999</v>
      </c>
      <c r="C139" s="1">
        <v>6.4399151649799993E-2</v>
      </c>
      <c r="D139" s="2" t="s">
        <v>362</v>
      </c>
      <c r="E139" s="1">
        <v>0.97447251673299995</v>
      </c>
      <c r="F139" s="1">
        <v>0.97182862295299999</v>
      </c>
      <c r="G139" s="1">
        <v>16.953217874</v>
      </c>
      <c r="H139" s="1">
        <v>1.1456972574199999</v>
      </c>
      <c r="I139" s="1">
        <v>158</v>
      </c>
      <c r="J139" s="2" t="s">
        <v>361</v>
      </c>
      <c r="K139" s="1">
        <v>17.3973278701</v>
      </c>
      <c r="L139" s="1">
        <v>1.17890874004</v>
      </c>
      <c r="M139" s="1">
        <v>1701.46599941</v>
      </c>
      <c r="N139" s="1">
        <v>74082.876619500006</v>
      </c>
      <c r="O139" s="2" t="s">
        <v>496</v>
      </c>
    </row>
    <row r="140" spans="1:15" x14ac:dyDescent="0.3">
      <c r="A140" s="1">
        <f>SUM(A2:A139)</f>
        <v>64586.073187666945</v>
      </c>
      <c r="G140" s="1">
        <f>SUM(G2:G139)</f>
        <v>187558.17997827742</v>
      </c>
      <c r="H140" s="1">
        <f>SUM(H2:H139)</f>
        <v>29298.654400910116</v>
      </c>
      <c r="K140" s="1">
        <f>SUM(K2:K139)</f>
        <v>202160.92598081994</v>
      </c>
      <c r="L140" s="1">
        <f>SUM(L2:L139)</f>
        <v>30813.498256616567</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491E7-E6DD-40AA-906F-D1E50EB3981F}">
  <dimension ref="A1:O140"/>
  <sheetViews>
    <sheetView workbookViewId="0">
      <pane ySplit="1" topLeftCell="A2" activePane="bottomLeft" state="frozen"/>
      <selection pane="bottomLeft" activeCell="K1" sqref="K1:K1048576"/>
    </sheetView>
  </sheetViews>
  <sheetFormatPr defaultRowHeight="14.4" x14ac:dyDescent="0.3"/>
  <cols>
    <col min="1" max="1" width="16.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7.77734375" style="1" bestFit="1" customWidth="1"/>
    <col min="8" max="8" width="16.6640625" style="1" bestFit="1" customWidth="1"/>
    <col min="9" max="9" width="15.6640625" style="1" bestFit="1" customWidth="1"/>
    <col min="10" max="10" width="8.44140625" style="2" bestFit="1" customWidth="1"/>
    <col min="11" max="11" width="17.77734375" style="1" bestFit="1" customWidth="1"/>
    <col min="12" max="12" width="16.6640625" style="1" bestFit="1" customWidth="1"/>
    <col min="13" max="13" width="18.77734375" style="1" bestFit="1" customWidth="1"/>
    <col min="14" max="14" width="20.77734375" style="1" bestFit="1" customWidth="1"/>
    <col min="15" max="15" width="17.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88.197339290200006</v>
      </c>
      <c r="B2" s="1">
        <v>2.2344837484900002</v>
      </c>
      <c r="C2" s="1">
        <v>0.47901715189499999</v>
      </c>
      <c r="D2" s="2" t="s">
        <v>429</v>
      </c>
      <c r="E2" s="1">
        <v>0.974653059436</v>
      </c>
      <c r="F2" s="1">
        <v>0.99071189553200001</v>
      </c>
      <c r="G2" s="1">
        <v>192.08025977899999</v>
      </c>
      <c r="H2" s="1">
        <v>41.855634078500003</v>
      </c>
      <c r="I2" s="1">
        <v>141</v>
      </c>
      <c r="J2" s="2" t="s">
        <v>428</v>
      </c>
      <c r="K2" s="1">
        <v>197.07552130400001</v>
      </c>
      <c r="L2" s="1">
        <v>42.2480382715</v>
      </c>
      <c r="M2" s="1">
        <v>4780.5356289900001</v>
      </c>
      <c r="N2" s="1">
        <v>356921.96894400002</v>
      </c>
      <c r="O2" s="2" t="s">
        <v>495</v>
      </c>
    </row>
    <row r="3" spans="1:15" x14ac:dyDescent="0.3">
      <c r="A3" s="1">
        <v>305.82643069099998</v>
      </c>
      <c r="B3" s="1">
        <v>4.1261668032100003</v>
      </c>
      <c r="C3" s="1">
        <v>0.47367483292399998</v>
      </c>
      <c r="D3" s="2" t="s">
        <v>427</v>
      </c>
      <c r="E3" s="1">
        <v>0.974653059436</v>
      </c>
      <c r="F3" s="1">
        <v>0.99071189553200001</v>
      </c>
      <c r="G3" s="1">
        <v>1229.9057930900001</v>
      </c>
      <c r="H3" s="1">
        <v>143.51678743900001</v>
      </c>
      <c r="I3" s="1">
        <v>141</v>
      </c>
      <c r="J3" s="2" t="s">
        <v>426</v>
      </c>
      <c r="K3" s="1">
        <v>1261.8908658600001</v>
      </c>
      <c r="L3" s="1">
        <v>144.862283461</v>
      </c>
      <c r="M3" s="1">
        <v>9904.0136780699995</v>
      </c>
      <c r="N3" s="1">
        <v>1237635.6551900001</v>
      </c>
      <c r="O3" s="2" t="s">
        <v>495</v>
      </c>
    </row>
    <row r="4" spans="1:15" x14ac:dyDescent="0.3">
      <c r="A4" s="1">
        <v>86.299043900699999</v>
      </c>
      <c r="B4" s="1">
        <v>5.5701838764199998</v>
      </c>
      <c r="C4" s="1">
        <v>0.423874823171</v>
      </c>
      <c r="D4" s="2" t="s">
        <v>370</v>
      </c>
      <c r="E4" s="1">
        <v>0.974653059436</v>
      </c>
      <c r="F4" s="1">
        <v>0.99071189553200001</v>
      </c>
      <c r="G4" s="1">
        <v>468.51722945</v>
      </c>
      <c r="H4" s="1">
        <v>36.240233186300003</v>
      </c>
      <c r="I4" s="1">
        <v>141</v>
      </c>
      <c r="J4" s="2" t="s">
        <v>369</v>
      </c>
      <c r="K4" s="1">
        <v>480.70154288600003</v>
      </c>
      <c r="L4" s="1">
        <v>36.579991973200002</v>
      </c>
      <c r="M4" s="1">
        <v>5349.36850744</v>
      </c>
      <c r="N4" s="1">
        <v>349239.840058</v>
      </c>
      <c r="O4" s="2" t="s">
        <v>495</v>
      </c>
    </row>
    <row r="5" spans="1:15" x14ac:dyDescent="0.3">
      <c r="A5" s="1">
        <v>0.87491466842099996</v>
      </c>
      <c r="B5" s="1">
        <v>3.1005847860000002</v>
      </c>
      <c r="C5" s="1">
        <v>0.309834414</v>
      </c>
      <c r="D5" s="2" t="s">
        <v>368</v>
      </c>
      <c r="E5" s="1">
        <v>0.974653059436</v>
      </c>
      <c r="F5" s="1">
        <v>0.99071189553200001</v>
      </c>
      <c r="G5" s="1">
        <v>2.6439872701899998</v>
      </c>
      <c r="H5" s="1">
        <v>0.26856086655099998</v>
      </c>
      <c r="I5" s="1">
        <v>141</v>
      </c>
      <c r="J5" s="2" t="s">
        <v>367</v>
      </c>
      <c r="K5" s="1">
        <v>2.71274710995</v>
      </c>
      <c r="L5" s="1">
        <v>0.27107867358999999</v>
      </c>
      <c r="M5" s="1">
        <v>270.52293781700001</v>
      </c>
      <c r="N5" s="1">
        <v>3540.65404511</v>
      </c>
      <c r="O5" s="2" t="s">
        <v>495</v>
      </c>
    </row>
    <row r="6" spans="1:15" x14ac:dyDescent="0.3">
      <c r="A6" s="1">
        <v>63.903430874999998</v>
      </c>
      <c r="B6" s="1">
        <v>2.4994560092000002</v>
      </c>
      <c r="C6" s="1">
        <v>0.17171512920000001</v>
      </c>
      <c r="D6" s="2" t="s">
        <v>366</v>
      </c>
      <c r="E6" s="1">
        <v>0.974653059436</v>
      </c>
      <c r="F6" s="1">
        <v>0.99071189553200001</v>
      </c>
      <c r="G6" s="1">
        <v>155.675304281</v>
      </c>
      <c r="H6" s="1">
        <v>10.871265792100001</v>
      </c>
      <c r="I6" s="1">
        <v>141</v>
      </c>
      <c r="J6" s="2" t="s">
        <v>365</v>
      </c>
      <c r="K6" s="1">
        <v>159.72381430900001</v>
      </c>
      <c r="L6" s="1">
        <v>10.973185889</v>
      </c>
      <c r="M6" s="1">
        <v>5207.7654091900004</v>
      </c>
      <c r="N6" s="1">
        <v>258608.00964999999</v>
      </c>
      <c r="O6" s="2" t="s">
        <v>495</v>
      </c>
    </row>
    <row r="7" spans="1:15" x14ac:dyDescent="0.3">
      <c r="A7" s="1">
        <v>30.860538249499999</v>
      </c>
      <c r="B7" s="1">
        <v>1.44444564485</v>
      </c>
      <c r="C7" s="1">
        <v>0.10765781971500001</v>
      </c>
      <c r="D7" s="2" t="s">
        <v>364</v>
      </c>
      <c r="E7" s="1">
        <v>0.974653059436</v>
      </c>
      <c r="F7" s="1">
        <v>0.99071189553200001</v>
      </c>
      <c r="G7" s="1">
        <v>43.446495469399999</v>
      </c>
      <c r="H7" s="1">
        <v>3.2915196667800002</v>
      </c>
      <c r="I7" s="1">
        <v>141</v>
      </c>
      <c r="J7" s="2" t="s">
        <v>363</v>
      </c>
      <c r="K7" s="1">
        <v>44.5763700722</v>
      </c>
      <c r="L7" s="1">
        <v>3.3223782631700001</v>
      </c>
      <c r="M7" s="1">
        <v>9195.6199723200007</v>
      </c>
      <c r="N7" s="1">
        <v>124888.167413</v>
      </c>
      <c r="O7" s="2" t="s">
        <v>495</v>
      </c>
    </row>
    <row r="8" spans="1:15" x14ac:dyDescent="0.3">
      <c r="A8" s="1">
        <v>119.162921545</v>
      </c>
      <c r="B8" s="1">
        <v>1.4151020595099999</v>
      </c>
      <c r="C8" s="1">
        <v>9.4835015934600003E-2</v>
      </c>
      <c r="D8" s="2" t="s">
        <v>362</v>
      </c>
      <c r="E8" s="1">
        <v>0.974653059436</v>
      </c>
      <c r="F8" s="1">
        <v>0.99071189553200001</v>
      </c>
      <c r="G8" s="1">
        <v>164.35349951500001</v>
      </c>
      <c r="H8" s="1">
        <v>11.195854389400001</v>
      </c>
      <c r="I8" s="1">
        <v>141</v>
      </c>
      <c r="J8" s="2" t="s">
        <v>361</v>
      </c>
      <c r="K8" s="1">
        <v>168.62769569599999</v>
      </c>
      <c r="L8" s="1">
        <v>11.300817563500001</v>
      </c>
      <c r="M8" s="1">
        <v>7359.5203586600001</v>
      </c>
      <c r="N8" s="1">
        <v>482235.23436599999</v>
      </c>
      <c r="O8" s="2" t="s">
        <v>495</v>
      </c>
    </row>
    <row r="9" spans="1:15" x14ac:dyDescent="0.3">
      <c r="A9" s="1">
        <v>9837.5898001000005</v>
      </c>
      <c r="B9" s="1">
        <v>2.2526197961899999</v>
      </c>
      <c r="C9" s="1">
        <v>0.474195400805</v>
      </c>
      <c r="D9" s="2" t="s">
        <v>429</v>
      </c>
      <c r="E9" s="1">
        <v>0.94131533217800001</v>
      </c>
      <c r="F9" s="1">
        <v>0.96194393639499998</v>
      </c>
      <c r="G9" s="1">
        <v>20859.876779499999</v>
      </c>
      <c r="H9" s="1">
        <v>4487.4105910199996</v>
      </c>
      <c r="I9" s="1">
        <v>140</v>
      </c>
      <c r="J9" s="2" t="s">
        <v>428</v>
      </c>
      <c r="K9" s="1">
        <v>22160.3495305</v>
      </c>
      <c r="L9" s="1">
        <v>4664.9398382099998</v>
      </c>
      <c r="M9" s="1">
        <v>176760.81184800001</v>
      </c>
      <c r="N9" s="1">
        <v>39856827.760200001</v>
      </c>
      <c r="O9" s="2" t="s">
        <v>495</v>
      </c>
    </row>
    <row r="10" spans="1:15" x14ac:dyDescent="0.3">
      <c r="A10" s="1">
        <v>1580.6386835799999</v>
      </c>
      <c r="B10" s="1">
        <v>4.20223724471</v>
      </c>
      <c r="C10" s="1">
        <v>0.470242819112</v>
      </c>
      <c r="D10" s="2" t="s">
        <v>427</v>
      </c>
      <c r="E10" s="1">
        <v>0.94131533217800001</v>
      </c>
      <c r="F10" s="1">
        <v>0.96194393639499998</v>
      </c>
      <c r="G10" s="1">
        <v>6252.4223458300003</v>
      </c>
      <c r="H10" s="1">
        <v>714.99752774299998</v>
      </c>
      <c r="I10" s="1">
        <v>140</v>
      </c>
      <c r="J10" s="2" t="s">
        <v>426</v>
      </c>
      <c r="K10" s="1">
        <v>6642.2187465699999</v>
      </c>
      <c r="L10" s="1">
        <v>743.28399056399996</v>
      </c>
      <c r="M10" s="1">
        <v>76839.331969699997</v>
      </c>
      <c r="N10" s="1">
        <v>6636750.1407399997</v>
      </c>
      <c r="O10" s="2" t="s">
        <v>495</v>
      </c>
    </row>
    <row r="11" spans="1:15" x14ac:dyDescent="0.3">
      <c r="A11" s="1">
        <v>2046.55121837</v>
      </c>
      <c r="B11" s="1">
        <v>9.0870054794699993</v>
      </c>
      <c r="C11" s="1">
        <v>2.3782551750200001</v>
      </c>
      <c r="D11" s="2" t="s">
        <v>425</v>
      </c>
      <c r="E11" s="1">
        <v>0.94131533217800001</v>
      </c>
      <c r="F11" s="1">
        <v>0.96194393639499998</v>
      </c>
      <c r="G11" s="1">
        <v>17505.662068900001</v>
      </c>
      <c r="H11" s="1">
        <v>4681.9937530899997</v>
      </c>
      <c r="I11" s="1">
        <v>140</v>
      </c>
      <c r="J11" s="2" t="s">
        <v>424</v>
      </c>
      <c r="K11" s="1">
        <v>18597.022135300002</v>
      </c>
      <c r="L11" s="1">
        <v>4867.2210260299998</v>
      </c>
      <c r="M11" s="1">
        <v>40189.815825199999</v>
      </c>
      <c r="N11" s="1">
        <v>8283009.0003300002</v>
      </c>
      <c r="O11" s="2" t="s">
        <v>495</v>
      </c>
    </row>
    <row r="12" spans="1:15" x14ac:dyDescent="0.3">
      <c r="A12" s="1">
        <v>754.27108967000004</v>
      </c>
      <c r="B12" s="1">
        <v>7.8384078056300002</v>
      </c>
      <c r="C12" s="1">
        <v>1.2809759541500001</v>
      </c>
      <c r="D12" s="2" t="s">
        <v>423</v>
      </c>
      <c r="E12" s="1">
        <v>0.94131533217800001</v>
      </c>
      <c r="F12" s="1">
        <v>0.96194393639499998</v>
      </c>
      <c r="G12" s="1">
        <v>5565.3239509300001</v>
      </c>
      <c r="H12" s="1">
        <v>929.43324105399995</v>
      </c>
      <c r="I12" s="1">
        <v>140</v>
      </c>
      <c r="J12" s="2" t="s">
        <v>422</v>
      </c>
      <c r="K12" s="1">
        <v>5912.2843968300003</v>
      </c>
      <c r="L12" s="1">
        <v>966.20312877799995</v>
      </c>
      <c r="M12" s="1">
        <v>41743.831661199998</v>
      </c>
      <c r="N12" s="1">
        <v>3159673.9265100001</v>
      </c>
      <c r="O12" s="2" t="s">
        <v>495</v>
      </c>
    </row>
    <row r="13" spans="1:15" x14ac:dyDescent="0.3">
      <c r="A13" s="1">
        <v>25.1724500308</v>
      </c>
      <c r="B13" s="1">
        <v>5.2312644121299998</v>
      </c>
      <c r="C13" s="1">
        <v>1.1145198199499999</v>
      </c>
      <c r="D13" s="2" t="s">
        <v>421</v>
      </c>
      <c r="E13" s="1">
        <v>0.94131533217800001</v>
      </c>
      <c r="F13" s="1">
        <v>0.96194393639499998</v>
      </c>
      <c r="G13" s="1">
        <v>123.95592535500001</v>
      </c>
      <c r="H13" s="1">
        <v>26.9875242106</v>
      </c>
      <c r="I13" s="1">
        <v>140</v>
      </c>
      <c r="J13" s="2" t="s">
        <v>420</v>
      </c>
      <c r="K13" s="1">
        <v>131.68374201200001</v>
      </c>
      <c r="L13" s="1">
        <v>28.055194476</v>
      </c>
      <c r="M13" s="1">
        <v>31326.648011599998</v>
      </c>
      <c r="N13" s="1">
        <v>845862.32793000003</v>
      </c>
      <c r="O13" s="2" t="s">
        <v>495</v>
      </c>
    </row>
    <row r="14" spans="1:15" x14ac:dyDescent="0.3">
      <c r="A14" s="1">
        <v>140.407147842</v>
      </c>
      <c r="B14" s="1">
        <v>7.5520228888199998</v>
      </c>
      <c r="C14" s="1">
        <v>1.0697987711400001</v>
      </c>
      <c r="D14" s="2" t="s">
        <v>372</v>
      </c>
      <c r="E14" s="1">
        <v>0.94131533217800001</v>
      </c>
      <c r="F14" s="1">
        <v>0.96194393639499998</v>
      </c>
      <c r="G14" s="1">
        <v>998.13123759099994</v>
      </c>
      <c r="H14" s="1">
        <v>144.49109207199999</v>
      </c>
      <c r="I14" s="1">
        <v>140</v>
      </c>
      <c r="J14" s="2" t="s">
        <v>371</v>
      </c>
      <c r="K14" s="1">
        <v>1060.3579942599999</v>
      </c>
      <c r="L14" s="1">
        <v>150.20739422099999</v>
      </c>
      <c r="M14" s="1">
        <v>25252.050467599998</v>
      </c>
      <c r="N14" s="1">
        <v>607939.95668499998</v>
      </c>
      <c r="O14" s="2" t="s">
        <v>495</v>
      </c>
    </row>
    <row r="15" spans="1:15" x14ac:dyDescent="0.3">
      <c r="A15" s="1">
        <v>1539.5004169900001</v>
      </c>
      <c r="B15" s="1">
        <v>5.5429344619899998</v>
      </c>
      <c r="C15" s="1">
        <v>0.42111746929400001</v>
      </c>
      <c r="D15" s="2" t="s">
        <v>370</v>
      </c>
      <c r="E15" s="1">
        <v>0.94131533217800001</v>
      </c>
      <c r="F15" s="1">
        <v>0.96194393639499998</v>
      </c>
      <c r="G15" s="1">
        <v>8032.5731103799999</v>
      </c>
      <c r="H15" s="1">
        <v>623.63837321100004</v>
      </c>
      <c r="I15" s="1">
        <v>140</v>
      </c>
      <c r="J15" s="2" t="s">
        <v>369</v>
      </c>
      <c r="K15" s="1">
        <v>8533.34991558</v>
      </c>
      <c r="L15" s="1">
        <v>648.31051958</v>
      </c>
      <c r="M15" s="1">
        <v>133092.88001399999</v>
      </c>
      <c r="N15" s="1">
        <v>6432591.8134199996</v>
      </c>
      <c r="O15" s="2" t="s">
        <v>495</v>
      </c>
    </row>
    <row r="16" spans="1:15" x14ac:dyDescent="0.3">
      <c r="A16" s="1">
        <v>165.72545942599999</v>
      </c>
      <c r="B16" s="1">
        <v>18.798298751400001</v>
      </c>
      <c r="C16" s="1">
        <v>0.86476874397799997</v>
      </c>
      <c r="D16" s="2" t="s">
        <v>433</v>
      </c>
      <c r="E16" s="1">
        <v>0.94131533217800001</v>
      </c>
      <c r="F16" s="1">
        <v>0.96194393639499998</v>
      </c>
      <c r="G16" s="1">
        <v>2932.5330240899998</v>
      </c>
      <c r="H16" s="1">
        <v>137.860223182</v>
      </c>
      <c r="I16" s="1">
        <v>140</v>
      </c>
      <c r="J16" s="2" t="s">
        <v>432</v>
      </c>
      <c r="K16" s="1">
        <v>3115.3566970000002</v>
      </c>
      <c r="L16" s="1">
        <v>143.314197393</v>
      </c>
      <c r="M16" s="1">
        <v>12854.0743638</v>
      </c>
      <c r="N16" s="1">
        <v>730065.07703100005</v>
      </c>
      <c r="O16" s="2" t="s">
        <v>495</v>
      </c>
    </row>
    <row r="17" spans="1:15" x14ac:dyDescent="0.3">
      <c r="A17" s="1">
        <v>447.89019039700003</v>
      </c>
      <c r="B17" s="1">
        <v>3.3901290496900001</v>
      </c>
      <c r="C17" s="1">
        <v>0.33675900926800001</v>
      </c>
      <c r="D17" s="2" t="s">
        <v>368</v>
      </c>
      <c r="E17" s="1">
        <v>0.94131533217800001</v>
      </c>
      <c r="F17" s="1">
        <v>0.96194393639499998</v>
      </c>
      <c r="G17" s="1">
        <v>1429.29842048</v>
      </c>
      <c r="H17" s="1">
        <v>145.09102048899999</v>
      </c>
      <c r="I17" s="1">
        <v>140</v>
      </c>
      <c r="J17" s="2" t="s">
        <v>367</v>
      </c>
      <c r="K17" s="1">
        <v>1518.40554554</v>
      </c>
      <c r="L17" s="1">
        <v>150.83105677899999</v>
      </c>
      <c r="M17" s="1">
        <v>48658.906866199999</v>
      </c>
      <c r="N17" s="1">
        <v>1965380.8590599999</v>
      </c>
      <c r="O17" s="2" t="s">
        <v>495</v>
      </c>
    </row>
    <row r="18" spans="1:15" x14ac:dyDescent="0.3">
      <c r="A18" s="1">
        <v>362.640332446</v>
      </c>
      <c r="B18" s="1">
        <v>2.4990640542100002</v>
      </c>
      <c r="C18" s="1">
        <v>0.17070933585100001</v>
      </c>
      <c r="D18" s="2" t="s">
        <v>366</v>
      </c>
      <c r="E18" s="1">
        <v>0.94131533217800001</v>
      </c>
      <c r="F18" s="1">
        <v>0.96194393639499998</v>
      </c>
      <c r="G18" s="1">
        <v>853.07776906399999</v>
      </c>
      <c r="H18" s="1">
        <v>59.550188194500002</v>
      </c>
      <c r="I18" s="1">
        <v>140</v>
      </c>
      <c r="J18" s="2" t="s">
        <v>365</v>
      </c>
      <c r="K18" s="1">
        <v>906.26141942300001</v>
      </c>
      <c r="L18" s="1">
        <v>61.906090304599999</v>
      </c>
      <c r="M18" s="1">
        <v>38258.762484400002</v>
      </c>
      <c r="N18" s="1">
        <v>1569780.47416</v>
      </c>
      <c r="O18" s="2" t="s">
        <v>495</v>
      </c>
    </row>
    <row r="19" spans="1:15" x14ac:dyDescent="0.3">
      <c r="A19" s="1">
        <v>333.49860013799997</v>
      </c>
      <c r="B19" s="1">
        <v>1.51328629585</v>
      </c>
      <c r="C19" s="1">
        <v>0.10696258923</v>
      </c>
      <c r="D19" s="2" t="s">
        <v>364</v>
      </c>
      <c r="E19" s="1">
        <v>0.94131533217800001</v>
      </c>
      <c r="F19" s="1">
        <v>0.96194393639499998</v>
      </c>
      <c r="G19" s="1">
        <v>475.061949943</v>
      </c>
      <c r="H19" s="1">
        <v>34.314342678000003</v>
      </c>
      <c r="I19" s="1">
        <v>140</v>
      </c>
      <c r="J19" s="2" t="s">
        <v>363</v>
      </c>
      <c r="K19" s="1">
        <v>504.67886127399998</v>
      </c>
      <c r="L19" s="1">
        <v>35.6718737753</v>
      </c>
      <c r="M19" s="1">
        <v>114019.707614</v>
      </c>
      <c r="N19" s="1">
        <v>1408332.1353500001</v>
      </c>
      <c r="O19" s="2" t="s">
        <v>495</v>
      </c>
    </row>
    <row r="20" spans="1:15" x14ac:dyDescent="0.3">
      <c r="A20" s="1">
        <v>694.61363426100002</v>
      </c>
      <c r="B20" s="1">
        <v>1.41082066875</v>
      </c>
      <c r="C20" s="1">
        <v>9.4825032052499994E-2</v>
      </c>
      <c r="D20" s="2" t="s">
        <v>362</v>
      </c>
      <c r="E20" s="1">
        <v>0.94131533217800001</v>
      </c>
      <c r="F20" s="1">
        <v>0.96194393639499998</v>
      </c>
      <c r="G20" s="1">
        <v>922.46574869899996</v>
      </c>
      <c r="H20" s="1">
        <v>63.360130519800002</v>
      </c>
      <c r="I20" s="1">
        <v>140</v>
      </c>
      <c r="J20" s="2" t="s">
        <v>361</v>
      </c>
      <c r="K20" s="1">
        <v>979.97527201100002</v>
      </c>
      <c r="L20" s="1">
        <v>65.866760132899998</v>
      </c>
      <c r="M20" s="1">
        <v>76059.218099200007</v>
      </c>
      <c r="N20" s="1">
        <v>2922930.5347500001</v>
      </c>
      <c r="O20" s="2" t="s">
        <v>495</v>
      </c>
    </row>
    <row r="21" spans="1:15" x14ac:dyDescent="0.3">
      <c r="A21" s="1">
        <v>1746.6687357999999</v>
      </c>
      <c r="B21" s="1">
        <v>2.0356684350699998</v>
      </c>
      <c r="C21" s="1">
        <v>0.24723309183200001</v>
      </c>
      <c r="D21" s="2" t="s">
        <v>429</v>
      </c>
      <c r="E21" s="1">
        <v>0.90307251621499995</v>
      </c>
      <c r="F21" s="1">
        <v>0.93718563080399997</v>
      </c>
      <c r="G21" s="1">
        <v>3210.99932747</v>
      </c>
      <c r="H21" s="1">
        <v>404.70891205499998</v>
      </c>
      <c r="I21" s="1">
        <v>139</v>
      </c>
      <c r="J21" s="2" t="s">
        <v>428</v>
      </c>
      <c r="K21" s="1">
        <v>3555.6384119899999</v>
      </c>
      <c r="L21" s="1">
        <v>431.834311958</v>
      </c>
      <c r="M21" s="1">
        <v>154108.816877</v>
      </c>
      <c r="N21" s="1">
        <v>19655026.8572</v>
      </c>
      <c r="O21" s="2" t="s">
        <v>495</v>
      </c>
    </row>
    <row r="22" spans="1:15" x14ac:dyDescent="0.3">
      <c r="A22" s="1">
        <v>378.99522504700002</v>
      </c>
      <c r="B22" s="1">
        <v>4.5209557081199998</v>
      </c>
      <c r="C22" s="1">
        <v>0.57773160022199999</v>
      </c>
      <c r="D22" s="2" t="s">
        <v>427</v>
      </c>
      <c r="E22" s="1">
        <v>0.90307251621499995</v>
      </c>
      <c r="F22" s="1">
        <v>0.93718563080399997</v>
      </c>
      <c r="G22" s="1">
        <v>1547.3430760799999</v>
      </c>
      <c r="H22" s="1">
        <v>205.20383947900001</v>
      </c>
      <c r="I22" s="1">
        <v>139</v>
      </c>
      <c r="J22" s="2" t="s">
        <v>426</v>
      </c>
      <c r="K22" s="1">
        <v>1713.42062603</v>
      </c>
      <c r="L22" s="1">
        <v>218.95751784300001</v>
      </c>
      <c r="M22" s="1">
        <v>57810.708021099999</v>
      </c>
      <c r="N22" s="1">
        <v>3893981.1829599999</v>
      </c>
      <c r="O22" s="2" t="s">
        <v>495</v>
      </c>
    </row>
    <row r="23" spans="1:15" x14ac:dyDescent="0.3">
      <c r="A23" s="1">
        <v>19.479617828199999</v>
      </c>
      <c r="B23" s="1">
        <v>9.6542225506600001</v>
      </c>
      <c r="C23" s="1">
        <v>1.9556895001600001</v>
      </c>
      <c r="D23" s="2" t="s">
        <v>423</v>
      </c>
      <c r="E23" s="1">
        <v>0.90307251621499995</v>
      </c>
      <c r="F23" s="1">
        <v>0.93718563080399997</v>
      </c>
      <c r="G23" s="1">
        <v>169.832328281</v>
      </c>
      <c r="H23" s="1">
        <v>35.703102565099996</v>
      </c>
      <c r="I23" s="1">
        <v>139</v>
      </c>
      <c r="J23" s="2" t="s">
        <v>422</v>
      </c>
      <c r="K23" s="1">
        <v>188.060565715</v>
      </c>
      <c r="L23" s="1">
        <v>38.096084053699997</v>
      </c>
      <c r="M23" s="1">
        <v>17111.557437700001</v>
      </c>
      <c r="N23" s="1">
        <v>990883.24844</v>
      </c>
      <c r="O23" s="2" t="s">
        <v>495</v>
      </c>
    </row>
    <row r="24" spans="1:15" x14ac:dyDescent="0.3">
      <c r="A24" s="1">
        <v>6.4052294658299997</v>
      </c>
      <c r="B24" s="1">
        <v>8.33718471245</v>
      </c>
      <c r="C24" s="1">
        <v>1.64923310017</v>
      </c>
      <c r="D24" s="2" t="s">
        <v>372</v>
      </c>
      <c r="E24" s="1">
        <v>0.90307251621499995</v>
      </c>
      <c r="F24" s="1">
        <v>0.93718563080399997</v>
      </c>
      <c r="G24" s="1">
        <v>48.225500288100001</v>
      </c>
      <c r="H24" s="1">
        <v>9.9001632641100006</v>
      </c>
      <c r="I24" s="1">
        <v>139</v>
      </c>
      <c r="J24" s="2" t="s">
        <v>371</v>
      </c>
      <c r="K24" s="1">
        <v>53.401581182299999</v>
      </c>
      <c r="L24" s="1">
        <v>10.563716449199999</v>
      </c>
      <c r="M24" s="1">
        <v>17332.7756362</v>
      </c>
      <c r="N24" s="1">
        <v>725668.03822500003</v>
      </c>
      <c r="O24" s="2" t="s">
        <v>495</v>
      </c>
    </row>
    <row r="25" spans="1:15" x14ac:dyDescent="0.3">
      <c r="A25" s="1">
        <v>147.30418802899999</v>
      </c>
      <c r="B25" s="1">
        <v>5.8215279407800002</v>
      </c>
      <c r="C25" s="1">
        <v>0.45057909552100001</v>
      </c>
      <c r="D25" s="2" t="s">
        <v>370</v>
      </c>
      <c r="E25" s="1">
        <v>0.90307251621499995</v>
      </c>
      <c r="F25" s="1">
        <v>0.93718563080399997</v>
      </c>
      <c r="G25" s="1">
        <v>774.41669332799995</v>
      </c>
      <c r="H25" s="1">
        <v>62.203060699200002</v>
      </c>
      <c r="I25" s="1">
        <v>139</v>
      </c>
      <c r="J25" s="2" t="s">
        <v>369</v>
      </c>
      <c r="K25" s="1">
        <v>857.53544640500002</v>
      </c>
      <c r="L25" s="1">
        <v>66.372187808600003</v>
      </c>
      <c r="M25" s="1">
        <v>83196.536525200005</v>
      </c>
      <c r="N25" s="1">
        <v>3410659.8660499998</v>
      </c>
      <c r="O25" s="2" t="s">
        <v>495</v>
      </c>
    </row>
    <row r="26" spans="1:15" x14ac:dyDescent="0.3">
      <c r="A26" s="1">
        <v>2.1610637692800001</v>
      </c>
      <c r="B26" s="1">
        <v>21.049521123600002</v>
      </c>
      <c r="C26" s="1">
        <v>1.8894756901600001</v>
      </c>
      <c r="D26" s="2" t="s">
        <v>435</v>
      </c>
      <c r="E26" s="1">
        <v>0.90307251621499995</v>
      </c>
      <c r="F26" s="1">
        <v>0.93718563080399997</v>
      </c>
      <c r="G26" s="1">
        <v>41.080188503199999</v>
      </c>
      <c r="H26" s="1">
        <v>3.82678895923</v>
      </c>
      <c r="I26" s="1">
        <v>139</v>
      </c>
      <c r="J26" s="2" t="s">
        <v>434</v>
      </c>
      <c r="K26" s="1">
        <v>45.489357460900003</v>
      </c>
      <c r="L26" s="1">
        <v>4.0832774569400003</v>
      </c>
      <c r="M26" s="1">
        <v>1356.5515749199999</v>
      </c>
      <c r="N26" s="1">
        <v>8761.9465981600006</v>
      </c>
      <c r="O26" s="2" t="s">
        <v>495</v>
      </c>
    </row>
    <row r="27" spans="1:15" x14ac:dyDescent="0.3">
      <c r="A27" s="1">
        <v>4.2257354791399998E-2</v>
      </c>
      <c r="B27" s="1">
        <v>9.7651973794700009</v>
      </c>
      <c r="C27" s="1">
        <v>1.59065780506</v>
      </c>
      <c r="D27" s="2" t="s">
        <v>431</v>
      </c>
      <c r="E27" s="1">
        <v>0.90307251621499995</v>
      </c>
      <c r="F27" s="1">
        <v>0.93718563080399997</v>
      </c>
      <c r="G27" s="1">
        <v>0.37265414739399999</v>
      </c>
      <c r="H27" s="1">
        <v>6.29947983174E-2</v>
      </c>
      <c r="I27" s="1">
        <v>139</v>
      </c>
      <c r="J27" s="2" t="s">
        <v>430</v>
      </c>
      <c r="K27" s="1">
        <v>0.41265141027199997</v>
      </c>
      <c r="L27" s="1">
        <v>6.7216991220099997E-2</v>
      </c>
      <c r="M27" s="1">
        <v>5898.3043723199999</v>
      </c>
      <c r="N27" s="1">
        <v>230021.99674100001</v>
      </c>
      <c r="O27" s="2" t="s">
        <v>495</v>
      </c>
    </row>
    <row r="28" spans="1:15" x14ac:dyDescent="0.3">
      <c r="A28" s="1">
        <v>3.2274886935299998</v>
      </c>
      <c r="B28" s="1">
        <v>18.505440602899998</v>
      </c>
      <c r="C28" s="1">
        <v>0.89642029471399998</v>
      </c>
      <c r="D28" s="2" t="s">
        <v>433</v>
      </c>
      <c r="E28" s="1">
        <v>0.90307251621499995</v>
      </c>
      <c r="F28" s="1">
        <v>0.93718563080399997</v>
      </c>
      <c r="G28" s="1">
        <v>53.936999694900003</v>
      </c>
      <c r="H28" s="1">
        <v>2.7114526893000002</v>
      </c>
      <c r="I28" s="1">
        <v>139</v>
      </c>
      <c r="J28" s="2" t="s">
        <v>432</v>
      </c>
      <c r="K28" s="1">
        <v>59.726100314699998</v>
      </c>
      <c r="L28" s="1">
        <v>2.8931863658400001</v>
      </c>
      <c r="M28" s="1">
        <v>61949.0387233</v>
      </c>
      <c r="N28" s="1">
        <v>3747130.4549500002</v>
      </c>
      <c r="O28" s="2" t="s">
        <v>495</v>
      </c>
    </row>
    <row r="29" spans="1:15" x14ac:dyDescent="0.3">
      <c r="A29" s="1">
        <v>76.338468147499995</v>
      </c>
      <c r="B29" s="1">
        <v>3.1005087376899998</v>
      </c>
      <c r="C29" s="1">
        <v>0.33429150134800001</v>
      </c>
      <c r="D29" s="2" t="s">
        <v>368</v>
      </c>
      <c r="E29" s="1">
        <v>0.90307251621499995</v>
      </c>
      <c r="F29" s="1">
        <v>0.93718563080399997</v>
      </c>
      <c r="G29" s="1">
        <v>213.74650674899999</v>
      </c>
      <c r="H29" s="1">
        <v>23.916322324999999</v>
      </c>
      <c r="I29" s="1">
        <v>139</v>
      </c>
      <c r="J29" s="2" t="s">
        <v>367</v>
      </c>
      <c r="K29" s="1">
        <v>236.688087513</v>
      </c>
      <c r="L29" s="1">
        <v>25.519301127599999</v>
      </c>
      <c r="M29" s="1">
        <v>82427.712804800001</v>
      </c>
      <c r="N29" s="1">
        <v>4768967.0479699997</v>
      </c>
      <c r="O29" s="2" t="s">
        <v>495</v>
      </c>
    </row>
    <row r="30" spans="1:15" x14ac:dyDescent="0.3">
      <c r="A30" s="1">
        <v>47.870519709900002</v>
      </c>
      <c r="B30" s="1">
        <v>2.5442635874100001</v>
      </c>
      <c r="C30" s="1">
        <v>0.17913879134999999</v>
      </c>
      <c r="D30" s="2" t="s">
        <v>366</v>
      </c>
      <c r="E30" s="1">
        <v>0.90307251621499995</v>
      </c>
      <c r="F30" s="1">
        <v>0.93718563080399997</v>
      </c>
      <c r="G30" s="1">
        <v>109.98991597600001</v>
      </c>
      <c r="H30" s="1">
        <v>8.0368044893199997</v>
      </c>
      <c r="I30" s="1">
        <v>139</v>
      </c>
      <c r="J30" s="2" t="s">
        <v>365</v>
      </c>
      <c r="K30" s="1">
        <v>121.795220208</v>
      </c>
      <c r="L30" s="1">
        <v>8.5754670421300006</v>
      </c>
      <c r="M30" s="1">
        <v>105816.562578</v>
      </c>
      <c r="N30" s="1">
        <v>6314950.2246500002</v>
      </c>
      <c r="O30" s="2" t="s">
        <v>495</v>
      </c>
    </row>
    <row r="31" spans="1:15" x14ac:dyDescent="0.3">
      <c r="A31" s="1">
        <v>50.380459290700003</v>
      </c>
      <c r="B31" s="1">
        <v>1.4885498716300001</v>
      </c>
      <c r="C31" s="1">
        <v>0.105399674644</v>
      </c>
      <c r="D31" s="2" t="s">
        <v>364</v>
      </c>
      <c r="E31" s="1">
        <v>0.90307251621499995</v>
      </c>
      <c r="F31" s="1">
        <v>0.93718563080399997</v>
      </c>
      <c r="G31" s="1">
        <v>67.724863335899997</v>
      </c>
      <c r="H31" s="1">
        <v>4.97653443971</v>
      </c>
      <c r="I31" s="1">
        <v>139</v>
      </c>
      <c r="J31" s="2" t="s">
        <v>363</v>
      </c>
      <c r="K31" s="1">
        <v>74.993826209800005</v>
      </c>
      <c r="L31" s="1">
        <v>5.3100840176600004</v>
      </c>
      <c r="M31" s="1">
        <v>60897.254595899998</v>
      </c>
      <c r="N31" s="1">
        <v>1189789.6464499999</v>
      </c>
      <c r="O31" s="2" t="s">
        <v>495</v>
      </c>
    </row>
    <row r="32" spans="1:15" x14ac:dyDescent="0.3">
      <c r="A32" s="1">
        <v>546.62636709399999</v>
      </c>
      <c r="B32" s="1">
        <v>1.39222663685</v>
      </c>
      <c r="C32" s="1">
        <v>9.5547921085599993E-2</v>
      </c>
      <c r="D32" s="2" t="s">
        <v>362</v>
      </c>
      <c r="E32" s="1">
        <v>0.90307251621499995</v>
      </c>
      <c r="F32" s="1">
        <v>0.93718563080399997</v>
      </c>
      <c r="G32" s="1">
        <v>687.26328002599996</v>
      </c>
      <c r="H32" s="1">
        <v>48.948280481899999</v>
      </c>
      <c r="I32" s="1">
        <v>139</v>
      </c>
      <c r="J32" s="2" t="s">
        <v>361</v>
      </c>
      <c r="K32" s="1">
        <v>761.02778867300003</v>
      </c>
      <c r="L32" s="1">
        <v>52.229012986400001</v>
      </c>
      <c r="M32" s="1">
        <v>156934.33881300001</v>
      </c>
      <c r="N32" s="1">
        <v>7092151.3386199996</v>
      </c>
      <c r="O32" s="2" t="s">
        <v>495</v>
      </c>
    </row>
    <row r="33" spans="1:15" x14ac:dyDescent="0.3">
      <c r="A33" s="1">
        <v>3386.56173218</v>
      </c>
      <c r="B33" s="1">
        <v>2.2053119298800001</v>
      </c>
      <c r="C33" s="1">
        <v>0.48677293476700001</v>
      </c>
      <c r="D33" s="2" t="s">
        <v>429</v>
      </c>
      <c r="E33" s="1">
        <v>0.92183775742700003</v>
      </c>
      <c r="F33" s="1">
        <v>0.95538096007200002</v>
      </c>
      <c r="G33" s="1">
        <v>6884.6761435999997</v>
      </c>
      <c r="H33" s="1">
        <v>1574.9327040200001</v>
      </c>
      <c r="I33" s="1">
        <v>143</v>
      </c>
      <c r="J33" s="2" t="s">
        <v>428</v>
      </c>
      <c r="K33" s="1">
        <v>7468.4249892500002</v>
      </c>
      <c r="L33" s="1">
        <v>1648.48659314</v>
      </c>
      <c r="M33" s="1">
        <v>80646.183256699995</v>
      </c>
      <c r="N33" s="1">
        <v>13704929.095699999</v>
      </c>
      <c r="O33" s="2" t="s">
        <v>495</v>
      </c>
    </row>
    <row r="34" spans="1:15" x14ac:dyDescent="0.3">
      <c r="A34" s="1">
        <v>1000.78760791</v>
      </c>
      <c r="B34" s="1">
        <v>4.2048862583400002</v>
      </c>
      <c r="C34" s="1">
        <v>0.47012330552499998</v>
      </c>
      <c r="D34" s="2" t="s">
        <v>427</v>
      </c>
      <c r="E34" s="1">
        <v>0.92183775742700003</v>
      </c>
      <c r="F34" s="1">
        <v>0.95538096007200002</v>
      </c>
      <c r="G34" s="1">
        <v>3879.2758624600001</v>
      </c>
      <c r="H34" s="1">
        <v>449.50060660000003</v>
      </c>
      <c r="I34" s="1">
        <v>143</v>
      </c>
      <c r="J34" s="2" t="s">
        <v>426</v>
      </c>
      <c r="K34" s="1">
        <v>4208.1980600200004</v>
      </c>
      <c r="L34" s="1">
        <v>470.49357835900003</v>
      </c>
      <c r="M34" s="1">
        <v>29540.304100000001</v>
      </c>
      <c r="N34" s="1">
        <v>4050043.7585</v>
      </c>
      <c r="O34" s="2" t="s">
        <v>495</v>
      </c>
    </row>
    <row r="35" spans="1:15" x14ac:dyDescent="0.3">
      <c r="A35" s="1">
        <v>19.5114258242</v>
      </c>
      <c r="B35" s="1">
        <v>10.5180159038</v>
      </c>
      <c r="C35" s="1">
        <v>2.17582973778</v>
      </c>
      <c r="D35" s="2" t="s">
        <v>425</v>
      </c>
      <c r="E35" s="1">
        <v>0.92183775742700003</v>
      </c>
      <c r="F35" s="1">
        <v>0.95538096007200002</v>
      </c>
      <c r="G35" s="1">
        <v>189.18091546700001</v>
      </c>
      <c r="H35" s="1">
        <v>40.559304314599999</v>
      </c>
      <c r="I35" s="1">
        <v>143</v>
      </c>
      <c r="J35" s="2" t="s">
        <v>424</v>
      </c>
      <c r="K35" s="1">
        <v>205.22148712500001</v>
      </c>
      <c r="L35" s="1">
        <v>42.453540534799998</v>
      </c>
      <c r="M35" s="1">
        <v>2163.0421730799999</v>
      </c>
      <c r="N35" s="1">
        <v>78959.9389066</v>
      </c>
      <c r="O35" s="2" t="s">
        <v>495</v>
      </c>
    </row>
    <row r="36" spans="1:15" x14ac:dyDescent="0.3">
      <c r="A36" s="1">
        <v>52.018061321799998</v>
      </c>
      <c r="B36" s="1">
        <v>7.6478044819199997</v>
      </c>
      <c r="C36" s="1">
        <v>1.3604908473199999</v>
      </c>
      <c r="D36" s="2" t="s">
        <v>423</v>
      </c>
      <c r="E36" s="1">
        <v>0.92183775742700003</v>
      </c>
      <c r="F36" s="1">
        <v>0.95538096007200002</v>
      </c>
      <c r="G36" s="1">
        <v>366.72914945799999</v>
      </c>
      <c r="H36" s="1">
        <v>67.612402570100002</v>
      </c>
      <c r="I36" s="1">
        <v>143</v>
      </c>
      <c r="J36" s="2" t="s">
        <v>422</v>
      </c>
      <c r="K36" s="1">
        <v>397.82396251799997</v>
      </c>
      <c r="L36" s="1">
        <v>70.770096323600001</v>
      </c>
      <c r="M36" s="1">
        <v>5985.6443874899996</v>
      </c>
      <c r="N36" s="1">
        <v>210509.625539</v>
      </c>
      <c r="O36" s="2" t="s">
        <v>495</v>
      </c>
    </row>
    <row r="37" spans="1:15" x14ac:dyDescent="0.3">
      <c r="A37" s="1">
        <v>2.2388950042200002</v>
      </c>
      <c r="B37" s="1">
        <v>5.2946030299700002</v>
      </c>
      <c r="C37" s="1">
        <v>1.10808514494</v>
      </c>
      <c r="D37" s="2" t="s">
        <v>421</v>
      </c>
      <c r="E37" s="1">
        <v>0.92183775742700003</v>
      </c>
      <c r="F37" s="1">
        <v>0.95538096007200002</v>
      </c>
      <c r="G37" s="1">
        <v>10.927520338600001</v>
      </c>
      <c r="H37" s="1">
        <v>2.3701915305900001</v>
      </c>
      <c r="I37" s="1">
        <v>143</v>
      </c>
      <c r="J37" s="2" t="s">
        <v>420</v>
      </c>
      <c r="K37" s="1">
        <v>11.8540602731</v>
      </c>
      <c r="L37" s="1">
        <v>2.4808862952599999</v>
      </c>
      <c r="M37" s="1">
        <v>4088.3408385799999</v>
      </c>
      <c r="N37" s="1">
        <v>58009.484308699997</v>
      </c>
      <c r="O37" s="2" t="s">
        <v>495</v>
      </c>
    </row>
    <row r="38" spans="1:15" x14ac:dyDescent="0.3">
      <c r="A38" s="1">
        <v>3.5674982860699998E-2</v>
      </c>
      <c r="B38" s="1">
        <v>0</v>
      </c>
      <c r="C38" s="1">
        <v>0</v>
      </c>
      <c r="D38" s="2" t="s">
        <v>372</v>
      </c>
      <c r="E38" s="1">
        <v>0.92183775742700003</v>
      </c>
      <c r="F38" s="1">
        <v>0.95538096007200002</v>
      </c>
      <c r="G38" s="1">
        <v>0</v>
      </c>
      <c r="H38" s="1">
        <v>0</v>
      </c>
      <c r="I38" s="1">
        <v>143</v>
      </c>
      <c r="J38" s="2" t="s">
        <v>371</v>
      </c>
      <c r="K38" s="1">
        <v>0</v>
      </c>
      <c r="L38" s="1">
        <v>0</v>
      </c>
      <c r="M38" s="1">
        <v>143.08549907700001</v>
      </c>
      <c r="N38" s="1">
        <v>144.37153356300001</v>
      </c>
      <c r="O38" s="2" t="s">
        <v>495</v>
      </c>
    </row>
    <row r="39" spans="1:15" x14ac:dyDescent="0.3">
      <c r="A39" s="1">
        <v>586.14394795999999</v>
      </c>
      <c r="B39" s="1">
        <v>5.6117325100200004</v>
      </c>
      <c r="C39" s="1">
        <v>0.42807910749599998</v>
      </c>
      <c r="D39" s="2" t="s">
        <v>370</v>
      </c>
      <c r="E39" s="1">
        <v>0.92183775742700003</v>
      </c>
      <c r="F39" s="1">
        <v>0.95538096007200002</v>
      </c>
      <c r="G39" s="1">
        <v>3032.1853087999998</v>
      </c>
      <c r="H39" s="1">
        <v>239.72034806100001</v>
      </c>
      <c r="I39" s="1">
        <v>143</v>
      </c>
      <c r="J39" s="2" t="s">
        <v>369</v>
      </c>
      <c r="K39" s="1">
        <v>3289.28304832</v>
      </c>
      <c r="L39" s="1">
        <v>250.915978107</v>
      </c>
      <c r="M39" s="1">
        <v>45750.350272600001</v>
      </c>
      <c r="N39" s="1">
        <v>2372040.40026</v>
      </c>
      <c r="O39" s="2" t="s">
        <v>495</v>
      </c>
    </row>
    <row r="40" spans="1:15" x14ac:dyDescent="0.3">
      <c r="A40" s="1">
        <v>278.28543656400001</v>
      </c>
      <c r="B40" s="1">
        <v>18.830747372299999</v>
      </c>
      <c r="C40" s="1">
        <v>0.86544647173900002</v>
      </c>
      <c r="D40" s="2" t="s">
        <v>433</v>
      </c>
      <c r="E40" s="1">
        <v>0.92183775742700003</v>
      </c>
      <c r="F40" s="1">
        <v>0.95538096007200002</v>
      </c>
      <c r="G40" s="1">
        <v>4830.72737512</v>
      </c>
      <c r="H40" s="1">
        <v>230.09504835800001</v>
      </c>
      <c r="I40" s="1">
        <v>143</v>
      </c>
      <c r="J40" s="2" t="s">
        <v>432</v>
      </c>
      <c r="K40" s="1">
        <v>5240.3227533299996</v>
      </c>
      <c r="L40" s="1">
        <v>240.84114921099999</v>
      </c>
      <c r="M40" s="1">
        <v>9185.5044500700005</v>
      </c>
      <c r="N40" s="1">
        <v>1126181.2062200001</v>
      </c>
      <c r="O40" s="2" t="s">
        <v>495</v>
      </c>
    </row>
    <row r="41" spans="1:15" x14ac:dyDescent="0.3">
      <c r="A41" s="1">
        <v>48.0255652962</v>
      </c>
      <c r="B41" s="1">
        <v>3.1282714788099999</v>
      </c>
      <c r="C41" s="1">
        <v>0.31240898753399998</v>
      </c>
      <c r="D41" s="2" t="s">
        <v>368</v>
      </c>
      <c r="E41" s="1">
        <v>0.92183775742700003</v>
      </c>
      <c r="F41" s="1">
        <v>0.95538096007200002</v>
      </c>
      <c r="G41" s="1">
        <v>138.49414485</v>
      </c>
      <c r="H41" s="1">
        <v>14.334171189099999</v>
      </c>
      <c r="I41" s="1">
        <v>143</v>
      </c>
      <c r="J41" s="2" t="s">
        <v>367</v>
      </c>
      <c r="K41" s="1">
        <v>150.23700617</v>
      </c>
      <c r="L41" s="1">
        <v>15.003618229900001</v>
      </c>
      <c r="M41" s="1">
        <v>4446.8282874300003</v>
      </c>
      <c r="N41" s="1">
        <v>194352.56735900001</v>
      </c>
      <c r="O41" s="2" t="s">
        <v>495</v>
      </c>
    </row>
    <row r="42" spans="1:15" x14ac:dyDescent="0.3">
      <c r="A42" s="1">
        <v>22.593369625099999</v>
      </c>
      <c r="B42" s="1">
        <v>2.4996736394000001</v>
      </c>
      <c r="C42" s="1">
        <v>0.17227358872599999</v>
      </c>
      <c r="D42" s="2" t="s">
        <v>366</v>
      </c>
      <c r="E42" s="1">
        <v>0.92183775742700003</v>
      </c>
      <c r="F42" s="1">
        <v>0.95538096007200002</v>
      </c>
      <c r="G42" s="1">
        <v>52.061755720100003</v>
      </c>
      <c r="H42" s="1">
        <v>3.71857281609</v>
      </c>
      <c r="I42" s="1">
        <v>143</v>
      </c>
      <c r="J42" s="2" t="s">
        <v>365</v>
      </c>
      <c r="K42" s="1">
        <v>56.476050477100003</v>
      </c>
      <c r="L42" s="1">
        <v>3.8922408667299999</v>
      </c>
      <c r="M42" s="1">
        <v>2426.98394401</v>
      </c>
      <c r="N42" s="1">
        <v>91432.1229704</v>
      </c>
      <c r="O42" s="2" t="s">
        <v>495</v>
      </c>
    </row>
    <row r="43" spans="1:15" x14ac:dyDescent="0.3">
      <c r="A43" s="1">
        <v>140.787879766</v>
      </c>
      <c r="B43" s="1">
        <v>1.4598156624400001</v>
      </c>
      <c r="C43" s="1">
        <v>0.107502595954</v>
      </c>
      <c r="D43" s="2" t="s">
        <v>364</v>
      </c>
      <c r="E43" s="1">
        <v>0.92183775742700003</v>
      </c>
      <c r="F43" s="1">
        <v>0.95538096007200002</v>
      </c>
      <c r="G43" s="1">
        <v>189.46010771100001</v>
      </c>
      <c r="H43" s="1">
        <v>14.459750593300001</v>
      </c>
      <c r="I43" s="1">
        <v>143</v>
      </c>
      <c r="J43" s="2" t="s">
        <v>363</v>
      </c>
      <c r="K43" s="1">
        <v>205.524351964</v>
      </c>
      <c r="L43" s="1">
        <v>15.135062553699999</v>
      </c>
      <c r="M43" s="1">
        <v>39847.182740900003</v>
      </c>
      <c r="N43" s="1">
        <v>569748.33542699995</v>
      </c>
      <c r="O43" s="2" t="s">
        <v>495</v>
      </c>
    </row>
    <row r="44" spans="1:15" x14ac:dyDescent="0.3">
      <c r="A44" s="1">
        <v>109.26566131600001</v>
      </c>
      <c r="B44" s="1">
        <v>1.4030025376599999</v>
      </c>
      <c r="C44" s="1">
        <v>9.48068007574E-2</v>
      </c>
      <c r="D44" s="2" t="s">
        <v>362</v>
      </c>
      <c r="E44" s="1">
        <v>0.92183775742700003</v>
      </c>
      <c r="F44" s="1">
        <v>0.95538096007200002</v>
      </c>
      <c r="G44" s="1">
        <v>141.317728311</v>
      </c>
      <c r="H44" s="1">
        <v>9.8969134458900001</v>
      </c>
      <c r="I44" s="1">
        <v>143</v>
      </c>
      <c r="J44" s="2" t="s">
        <v>361</v>
      </c>
      <c r="K44" s="1">
        <v>153.30000010500001</v>
      </c>
      <c r="L44" s="1">
        <v>10.359127782</v>
      </c>
      <c r="M44" s="1">
        <v>13693.4500558</v>
      </c>
      <c r="N44" s="1">
        <v>442182.44324599998</v>
      </c>
      <c r="O44" s="2" t="s">
        <v>495</v>
      </c>
    </row>
    <row r="45" spans="1:15" x14ac:dyDescent="0.3">
      <c r="A45" s="1">
        <v>4124.03534046</v>
      </c>
      <c r="B45" s="1">
        <v>2.2144824707100002</v>
      </c>
      <c r="C45" s="1">
        <v>0.48433480348699998</v>
      </c>
      <c r="D45" s="2" t="s">
        <v>429</v>
      </c>
      <c r="E45" s="1">
        <v>0.87159776581899995</v>
      </c>
      <c r="F45" s="1">
        <v>0.89853780504699998</v>
      </c>
      <c r="G45" s="1">
        <v>7959.9572163900002</v>
      </c>
      <c r="H45" s="1">
        <v>1794.75185313</v>
      </c>
      <c r="I45" s="1">
        <v>142</v>
      </c>
      <c r="J45" s="2" t="s">
        <v>428</v>
      </c>
      <c r="K45" s="1">
        <v>9132.6039700399997</v>
      </c>
      <c r="L45" s="1">
        <v>1997.4138462000001</v>
      </c>
      <c r="M45" s="1">
        <v>70777.042056000006</v>
      </c>
      <c r="N45" s="1">
        <v>16689378.9037</v>
      </c>
      <c r="O45" s="2" t="s">
        <v>495</v>
      </c>
    </row>
    <row r="46" spans="1:15" x14ac:dyDescent="0.3">
      <c r="A46" s="1">
        <v>1085.50609328</v>
      </c>
      <c r="B46" s="1">
        <v>4.1931569654900001</v>
      </c>
      <c r="C46" s="1">
        <v>0.47065248734999998</v>
      </c>
      <c r="D46" s="2" t="s">
        <v>427</v>
      </c>
      <c r="E46" s="1">
        <v>0.87159776581899995</v>
      </c>
      <c r="F46" s="1">
        <v>0.89853780504699998</v>
      </c>
      <c r="G46" s="1">
        <v>3967.2493160099998</v>
      </c>
      <c r="H46" s="1">
        <v>459.05949879100001</v>
      </c>
      <c r="I46" s="1">
        <v>142</v>
      </c>
      <c r="J46" s="2" t="s">
        <v>426</v>
      </c>
      <c r="K46" s="1">
        <v>4551.69743612</v>
      </c>
      <c r="L46" s="1">
        <v>510.89614283600002</v>
      </c>
      <c r="M46" s="1">
        <v>48313.177656899999</v>
      </c>
      <c r="N46" s="1">
        <v>4392887.3051500004</v>
      </c>
      <c r="O46" s="2" t="s">
        <v>495</v>
      </c>
    </row>
    <row r="47" spans="1:15" x14ac:dyDescent="0.3">
      <c r="A47" s="1">
        <v>113.43718832099999</v>
      </c>
      <c r="B47" s="1">
        <v>9.5185690675999997</v>
      </c>
      <c r="C47" s="1">
        <v>2.3172077874300001</v>
      </c>
      <c r="D47" s="2" t="s">
        <v>425</v>
      </c>
      <c r="E47" s="1">
        <v>0.87159776581899995</v>
      </c>
      <c r="F47" s="1">
        <v>0.89853780504699998</v>
      </c>
      <c r="G47" s="1">
        <v>941.11615248500004</v>
      </c>
      <c r="H47" s="1">
        <v>236.187433583</v>
      </c>
      <c r="I47" s="1">
        <v>142</v>
      </c>
      <c r="J47" s="2" t="s">
        <v>424</v>
      </c>
      <c r="K47" s="1">
        <v>1079.75971187</v>
      </c>
      <c r="L47" s="1">
        <v>262.85753616199997</v>
      </c>
      <c r="M47" s="1">
        <v>9323.6314332500006</v>
      </c>
      <c r="N47" s="1">
        <v>459064.01409499999</v>
      </c>
      <c r="O47" s="2" t="s">
        <v>495</v>
      </c>
    </row>
    <row r="48" spans="1:15" x14ac:dyDescent="0.3">
      <c r="A48" s="1">
        <v>339.28109312399999</v>
      </c>
      <c r="B48" s="1">
        <v>7.7917661278099999</v>
      </c>
      <c r="C48" s="1">
        <v>1.3004336842499999</v>
      </c>
      <c r="D48" s="2" t="s">
        <v>423</v>
      </c>
      <c r="E48" s="1">
        <v>0.87159776581899995</v>
      </c>
      <c r="F48" s="1">
        <v>0.89853780504699998</v>
      </c>
      <c r="G48" s="1">
        <v>2304.1549204200001</v>
      </c>
      <c r="H48" s="1">
        <v>396.44616695399998</v>
      </c>
      <c r="I48" s="1">
        <v>142</v>
      </c>
      <c r="J48" s="2" t="s">
        <v>422</v>
      </c>
      <c r="K48" s="1">
        <v>2643.5989292099998</v>
      </c>
      <c r="L48" s="1">
        <v>441.21256192800001</v>
      </c>
      <c r="M48" s="1">
        <v>22654.100312899998</v>
      </c>
      <c r="N48" s="1">
        <v>1373021.8707099999</v>
      </c>
      <c r="O48" s="2" t="s">
        <v>495</v>
      </c>
    </row>
    <row r="49" spans="1:15" x14ac:dyDescent="0.3">
      <c r="A49" s="1">
        <v>60.617316341299997</v>
      </c>
      <c r="B49" s="1">
        <v>7.1404492265200004</v>
      </c>
      <c r="C49" s="1">
        <v>1.14443060577</v>
      </c>
      <c r="D49" s="2" t="s">
        <v>372</v>
      </c>
      <c r="E49" s="1">
        <v>0.87159776581899995</v>
      </c>
      <c r="F49" s="1">
        <v>0.89853780504699998</v>
      </c>
      <c r="G49" s="1">
        <v>377.25790529699998</v>
      </c>
      <c r="H49" s="1">
        <v>62.333645009999998</v>
      </c>
      <c r="I49" s="1">
        <v>142</v>
      </c>
      <c r="J49" s="2" t="s">
        <v>371</v>
      </c>
      <c r="K49" s="1">
        <v>432.834869583</v>
      </c>
      <c r="L49" s="1">
        <v>69.372312060599995</v>
      </c>
      <c r="M49" s="1">
        <v>12251.163112300001</v>
      </c>
      <c r="N49" s="1">
        <v>245309.575943</v>
      </c>
      <c r="O49" s="2" t="s">
        <v>495</v>
      </c>
    </row>
    <row r="50" spans="1:15" x14ac:dyDescent="0.3">
      <c r="A50" s="1">
        <v>201.90995395499999</v>
      </c>
      <c r="B50" s="1">
        <v>5.5981621367200001</v>
      </c>
      <c r="C50" s="1">
        <v>0.42670592857799999</v>
      </c>
      <c r="D50" s="2" t="s">
        <v>370</v>
      </c>
      <c r="E50" s="1">
        <v>0.87159776581899995</v>
      </c>
      <c r="F50" s="1">
        <v>0.89853780504699998</v>
      </c>
      <c r="G50" s="1">
        <v>985.18844765899996</v>
      </c>
      <c r="H50" s="1">
        <v>77.414579829000004</v>
      </c>
      <c r="I50" s="1">
        <v>142</v>
      </c>
      <c r="J50" s="2" t="s">
        <v>369</v>
      </c>
      <c r="K50" s="1">
        <v>1130.3246592600001</v>
      </c>
      <c r="L50" s="1">
        <v>86.156174391500002</v>
      </c>
      <c r="M50" s="1">
        <v>17715.8329447</v>
      </c>
      <c r="N50" s="1">
        <v>817100.59390800004</v>
      </c>
      <c r="O50" s="2" t="s">
        <v>495</v>
      </c>
    </row>
    <row r="51" spans="1:15" x14ac:dyDescent="0.3">
      <c r="A51" s="1">
        <v>28.835201580500001</v>
      </c>
      <c r="B51" s="1">
        <v>3.25653823159</v>
      </c>
      <c r="C51" s="1">
        <v>0.32433645714100001</v>
      </c>
      <c r="D51" s="2" t="s">
        <v>368</v>
      </c>
      <c r="E51" s="1">
        <v>0.87159776581899995</v>
      </c>
      <c r="F51" s="1">
        <v>0.89853780504699998</v>
      </c>
      <c r="G51" s="1">
        <v>81.845589537400002</v>
      </c>
      <c r="H51" s="1">
        <v>8.4034015131400004</v>
      </c>
      <c r="I51" s="1">
        <v>142</v>
      </c>
      <c r="J51" s="2" t="s">
        <v>367</v>
      </c>
      <c r="K51" s="1">
        <v>93.9029363625</v>
      </c>
      <c r="L51" s="1">
        <v>9.35230712157</v>
      </c>
      <c r="M51" s="1">
        <v>3929.1551018</v>
      </c>
      <c r="N51" s="1">
        <v>116691.92070800001</v>
      </c>
      <c r="O51" s="2" t="s">
        <v>495</v>
      </c>
    </row>
    <row r="52" spans="1:15" x14ac:dyDescent="0.3">
      <c r="A52" s="1">
        <v>117.369904586</v>
      </c>
      <c r="B52" s="1">
        <v>2.4988815664500001</v>
      </c>
      <c r="C52" s="1">
        <v>0.170241055123</v>
      </c>
      <c r="D52" s="2" t="s">
        <v>366</v>
      </c>
      <c r="E52" s="1">
        <v>0.87159776581899995</v>
      </c>
      <c r="F52" s="1">
        <v>0.89853780504699998</v>
      </c>
      <c r="G52" s="1">
        <v>255.63395150700001</v>
      </c>
      <c r="H52" s="1">
        <v>17.953842381499999</v>
      </c>
      <c r="I52" s="1">
        <v>142</v>
      </c>
      <c r="J52" s="2" t="s">
        <v>365</v>
      </c>
      <c r="K52" s="1">
        <v>293.29349102600003</v>
      </c>
      <c r="L52" s="1">
        <v>19.981176396399999</v>
      </c>
      <c r="M52" s="1">
        <v>13408.2505862</v>
      </c>
      <c r="N52" s="1">
        <v>474979.15216900001</v>
      </c>
      <c r="O52" s="2" t="s">
        <v>495</v>
      </c>
    </row>
    <row r="53" spans="1:15" x14ac:dyDescent="0.3">
      <c r="A53" s="1">
        <v>210.42760408699999</v>
      </c>
      <c r="B53" s="1">
        <v>1.5232514394700001</v>
      </c>
      <c r="C53" s="1">
        <v>0.10686194997700001</v>
      </c>
      <c r="D53" s="2" t="s">
        <v>364</v>
      </c>
      <c r="E53" s="1">
        <v>0.87159776581899995</v>
      </c>
      <c r="F53" s="1">
        <v>0.89853780504699998</v>
      </c>
      <c r="G53" s="1">
        <v>279.37684973199998</v>
      </c>
      <c r="H53" s="1">
        <v>20.205153746299999</v>
      </c>
      <c r="I53" s="1">
        <v>142</v>
      </c>
      <c r="J53" s="2" t="s">
        <v>363</v>
      </c>
      <c r="K53" s="1">
        <v>320.53415082999999</v>
      </c>
      <c r="L53" s="1">
        <v>22.486704101699999</v>
      </c>
      <c r="M53" s="1">
        <v>47148.442938499997</v>
      </c>
      <c r="N53" s="1">
        <v>851570.30105500005</v>
      </c>
      <c r="O53" s="2" t="s">
        <v>495</v>
      </c>
    </row>
    <row r="54" spans="1:15" x14ac:dyDescent="0.3">
      <c r="A54" s="1">
        <v>397.69762132900001</v>
      </c>
      <c r="B54" s="1">
        <v>1.4035355005200001</v>
      </c>
      <c r="C54" s="1">
        <v>9.4808043586800006E-2</v>
      </c>
      <c r="D54" s="2" t="s">
        <v>362</v>
      </c>
      <c r="E54" s="1">
        <v>0.87159776581899995</v>
      </c>
      <c r="F54" s="1">
        <v>0.89853780504699998</v>
      </c>
      <c r="G54" s="1">
        <v>486.51082039300002</v>
      </c>
      <c r="H54" s="1">
        <v>33.8793081122</v>
      </c>
      <c r="I54" s="1">
        <v>142</v>
      </c>
      <c r="J54" s="2" t="s">
        <v>361</v>
      </c>
      <c r="K54" s="1">
        <v>558.18273000800002</v>
      </c>
      <c r="L54" s="1">
        <v>37.704933417299998</v>
      </c>
      <c r="M54" s="1">
        <v>38885.239541900002</v>
      </c>
      <c r="N54" s="1">
        <v>1609425.17304</v>
      </c>
      <c r="O54" s="2" t="s">
        <v>495</v>
      </c>
    </row>
    <row r="55" spans="1:15" x14ac:dyDescent="0.3">
      <c r="A55" s="1">
        <v>6521.2099191400002</v>
      </c>
      <c r="B55" s="1">
        <v>2.2058471150600001</v>
      </c>
      <c r="C55" s="1">
        <v>0.486630647443</v>
      </c>
      <c r="D55" s="2" t="s">
        <v>429</v>
      </c>
      <c r="E55" s="1">
        <v>0.94825835286600002</v>
      </c>
      <c r="F55" s="1">
        <v>0.96582834468099998</v>
      </c>
      <c r="G55" s="1">
        <v>13640.4992506</v>
      </c>
      <c r="H55" s="1">
        <v>3064.9795699599999</v>
      </c>
      <c r="I55" s="1">
        <v>160</v>
      </c>
      <c r="J55" s="2" t="s">
        <v>428</v>
      </c>
      <c r="K55" s="1">
        <v>14384.7920868</v>
      </c>
      <c r="L55" s="1">
        <v>3173.4206050600001</v>
      </c>
      <c r="M55" s="1">
        <v>100160.382071</v>
      </c>
      <c r="N55" s="1">
        <v>26395368.142200001</v>
      </c>
      <c r="O55" s="2" t="s">
        <v>495</v>
      </c>
    </row>
    <row r="56" spans="1:15" x14ac:dyDescent="0.3">
      <c r="A56" s="1">
        <v>81.061736693599997</v>
      </c>
      <c r="B56" s="1">
        <v>4.0547263244299998</v>
      </c>
      <c r="C56" s="1">
        <v>0.47689796013500002</v>
      </c>
      <c r="D56" s="2" t="s">
        <v>427</v>
      </c>
      <c r="E56" s="1">
        <v>0.94825835286600002</v>
      </c>
      <c r="F56" s="1">
        <v>0.96582834468099998</v>
      </c>
      <c r="G56" s="1">
        <v>311.676549712</v>
      </c>
      <c r="H56" s="1">
        <v>37.337162978800002</v>
      </c>
      <c r="I56" s="1">
        <v>160</v>
      </c>
      <c r="J56" s="2" t="s">
        <v>426</v>
      </c>
      <c r="K56" s="1">
        <v>328.68315767600001</v>
      </c>
      <c r="L56" s="1">
        <v>38.658176874200002</v>
      </c>
      <c r="M56" s="1">
        <v>8684.1565948799998</v>
      </c>
      <c r="N56" s="1">
        <v>328045.20975099999</v>
      </c>
      <c r="O56" s="2" t="s">
        <v>495</v>
      </c>
    </row>
    <row r="57" spans="1:15" x14ac:dyDescent="0.3">
      <c r="A57" s="1">
        <v>6.7987911471100002</v>
      </c>
      <c r="B57" s="1">
        <v>8.6500608840000002</v>
      </c>
      <c r="C57" s="1">
        <v>2.4400637399999998</v>
      </c>
      <c r="D57" s="2" t="s">
        <v>425</v>
      </c>
      <c r="E57" s="1">
        <v>0.94825835286600002</v>
      </c>
      <c r="F57" s="1">
        <v>0.96582834468099998</v>
      </c>
      <c r="G57" s="1">
        <v>55.767033298400001</v>
      </c>
      <c r="H57" s="1">
        <v>16.022593633100001</v>
      </c>
      <c r="I57" s="1">
        <v>160</v>
      </c>
      <c r="J57" s="2" t="s">
        <v>424</v>
      </c>
      <c r="K57" s="1">
        <v>58.8099573601</v>
      </c>
      <c r="L57" s="1">
        <v>16.589483753900002</v>
      </c>
      <c r="M57" s="1">
        <v>967.695004681</v>
      </c>
      <c r="N57" s="1">
        <v>27513.731618500002</v>
      </c>
      <c r="O57" s="2" t="s">
        <v>495</v>
      </c>
    </row>
    <row r="58" spans="1:15" x14ac:dyDescent="0.3">
      <c r="A58" s="1">
        <v>51.379229565400003</v>
      </c>
      <c r="B58" s="1">
        <v>7.6785990909099997</v>
      </c>
      <c r="C58" s="1">
        <v>1.34764411413</v>
      </c>
      <c r="D58" s="2" t="s">
        <v>423</v>
      </c>
      <c r="E58" s="1">
        <v>0.94825835286600002</v>
      </c>
      <c r="F58" s="1">
        <v>0.96582834468099998</v>
      </c>
      <c r="G58" s="1">
        <v>374.10736465299999</v>
      </c>
      <c r="H58" s="1">
        <v>66.874839586099995</v>
      </c>
      <c r="I58" s="1">
        <v>160</v>
      </c>
      <c r="J58" s="2" t="s">
        <v>422</v>
      </c>
      <c r="K58" s="1">
        <v>394.52050543299998</v>
      </c>
      <c r="L58" s="1">
        <v>69.240916312300001</v>
      </c>
      <c r="M58" s="1">
        <v>1958.11431808</v>
      </c>
      <c r="N58" s="1">
        <v>207924.365146</v>
      </c>
      <c r="O58" s="2" t="s">
        <v>495</v>
      </c>
    </row>
    <row r="59" spans="1:15" x14ac:dyDescent="0.3">
      <c r="A59" s="1">
        <v>2.8158064547200001</v>
      </c>
      <c r="B59" s="1">
        <v>5.37370669445</v>
      </c>
      <c r="C59" s="1">
        <v>1.10004887275</v>
      </c>
      <c r="D59" s="2" t="s">
        <v>421</v>
      </c>
      <c r="E59" s="1">
        <v>0.94825835286600002</v>
      </c>
      <c r="F59" s="1">
        <v>0.96582834468099998</v>
      </c>
      <c r="G59" s="1">
        <v>14.348398679600001</v>
      </c>
      <c r="H59" s="1">
        <v>2.99167716945</v>
      </c>
      <c r="I59" s="1">
        <v>160</v>
      </c>
      <c r="J59" s="2" t="s">
        <v>420</v>
      </c>
      <c r="K59" s="1">
        <v>15.131317996</v>
      </c>
      <c r="L59" s="1">
        <v>3.0975247164000002</v>
      </c>
      <c r="M59" s="1">
        <v>6240.1967971599997</v>
      </c>
      <c r="N59" s="1">
        <v>157042.41467299999</v>
      </c>
      <c r="O59" s="2" t="s">
        <v>495</v>
      </c>
    </row>
    <row r="60" spans="1:15" x14ac:dyDescent="0.3">
      <c r="A60" s="1">
        <v>9.7408199803300004</v>
      </c>
      <c r="B60" s="1">
        <v>6.2950948513</v>
      </c>
      <c r="C60" s="1">
        <v>1.29772114333</v>
      </c>
      <c r="D60" s="2" t="s">
        <v>372</v>
      </c>
      <c r="E60" s="1">
        <v>0.94825835286600002</v>
      </c>
      <c r="F60" s="1">
        <v>0.96582834468099998</v>
      </c>
      <c r="G60" s="1">
        <v>58.146619688000001</v>
      </c>
      <c r="H60" s="1">
        <v>12.2089086562</v>
      </c>
      <c r="I60" s="1">
        <v>160</v>
      </c>
      <c r="J60" s="2" t="s">
        <v>371</v>
      </c>
      <c r="K60" s="1">
        <v>61.319385705599998</v>
      </c>
      <c r="L60" s="1">
        <v>12.640868041799999</v>
      </c>
      <c r="M60" s="1">
        <v>1939.97482762</v>
      </c>
      <c r="N60" s="1">
        <v>48422.233600300002</v>
      </c>
      <c r="O60" s="2" t="s">
        <v>495</v>
      </c>
    </row>
    <row r="61" spans="1:15" x14ac:dyDescent="0.3">
      <c r="A61" s="1">
        <v>823.12424559199997</v>
      </c>
      <c r="B61" s="1">
        <v>5.5846726275899998</v>
      </c>
      <c r="C61" s="1">
        <v>0.425340932261</v>
      </c>
      <c r="D61" s="2" t="s">
        <v>370</v>
      </c>
      <c r="E61" s="1">
        <v>0.94825835286600002</v>
      </c>
      <c r="F61" s="1">
        <v>0.96582834468099998</v>
      </c>
      <c r="G61" s="1">
        <v>4359.0293293799996</v>
      </c>
      <c r="H61" s="1">
        <v>338.14464925599998</v>
      </c>
      <c r="I61" s="1">
        <v>160</v>
      </c>
      <c r="J61" s="2" t="s">
        <v>369</v>
      </c>
      <c r="K61" s="1">
        <v>4596.8794434600004</v>
      </c>
      <c r="L61" s="1">
        <v>350.10843398700001</v>
      </c>
      <c r="M61" s="1">
        <v>67740.446730800002</v>
      </c>
      <c r="N61" s="1">
        <v>3347195.35543</v>
      </c>
      <c r="O61" s="2" t="s">
        <v>495</v>
      </c>
    </row>
    <row r="62" spans="1:15" x14ac:dyDescent="0.3">
      <c r="A62" s="1">
        <v>66.226934220499999</v>
      </c>
      <c r="B62" s="1">
        <v>3.1412777754299999</v>
      </c>
      <c r="C62" s="1">
        <v>0.31361843740500001</v>
      </c>
      <c r="D62" s="2" t="s">
        <v>368</v>
      </c>
      <c r="E62" s="1">
        <v>0.94825835286600002</v>
      </c>
      <c r="F62" s="1">
        <v>0.96582834468099998</v>
      </c>
      <c r="G62" s="1">
        <v>197.27300938400001</v>
      </c>
      <c r="H62" s="1">
        <v>20.0602427663</v>
      </c>
      <c r="I62" s="1">
        <v>160</v>
      </c>
      <c r="J62" s="2" t="s">
        <v>367</v>
      </c>
      <c r="K62" s="1">
        <v>208.03719660199999</v>
      </c>
      <c r="L62" s="1">
        <v>20.769987624399999</v>
      </c>
      <c r="M62" s="1">
        <v>4816.19020284</v>
      </c>
      <c r="N62" s="1">
        <v>268628.55517100001</v>
      </c>
      <c r="O62" s="2" t="s">
        <v>495</v>
      </c>
    </row>
    <row r="63" spans="1:15" x14ac:dyDescent="0.3">
      <c r="A63" s="1">
        <v>112.072721422</v>
      </c>
      <c r="B63" s="1">
        <v>1.4787803394600001</v>
      </c>
      <c r="C63" s="1">
        <v>0.10731106927</v>
      </c>
      <c r="D63" s="2" t="s">
        <v>364</v>
      </c>
      <c r="E63" s="1">
        <v>0.94825835286600002</v>
      </c>
      <c r="F63" s="1">
        <v>0.96582834468099998</v>
      </c>
      <c r="G63" s="1">
        <v>157.15574536599999</v>
      </c>
      <c r="H63" s="1">
        <v>11.615673253000001</v>
      </c>
      <c r="I63" s="1">
        <v>160</v>
      </c>
      <c r="J63" s="2" t="s">
        <v>363</v>
      </c>
      <c r="K63" s="1">
        <v>165.73093702899999</v>
      </c>
      <c r="L63" s="1">
        <v>12.026643571799999</v>
      </c>
      <c r="M63" s="1">
        <v>34327.869262300002</v>
      </c>
      <c r="N63" s="1">
        <v>453542.21246299997</v>
      </c>
      <c r="O63" s="2" t="s">
        <v>495</v>
      </c>
    </row>
    <row r="64" spans="1:15" x14ac:dyDescent="0.3">
      <c r="A64" s="1">
        <v>187.54651555500001</v>
      </c>
      <c r="B64" s="1">
        <v>1.3912578448399999</v>
      </c>
      <c r="C64" s="1">
        <v>9.4779413014900005E-2</v>
      </c>
      <c r="D64" s="2" t="s">
        <v>362</v>
      </c>
      <c r="E64" s="1">
        <v>0.94825835286600002</v>
      </c>
      <c r="F64" s="1">
        <v>0.96582834468099998</v>
      </c>
      <c r="G64" s="1">
        <v>247.42484273100001</v>
      </c>
      <c r="H64" s="1">
        <v>17.168128735500002</v>
      </c>
      <c r="I64" s="1">
        <v>160</v>
      </c>
      <c r="J64" s="2" t="s">
        <v>361</v>
      </c>
      <c r="K64" s="1">
        <v>260.92556103800001</v>
      </c>
      <c r="L64" s="1">
        <v>17.7755486573</v>
      </c>
      <c r="M64" s="1">
        <v>18785.694214499999</v>
      </c>
      <c r="N64" s="1">
        <v>758973.82097300002</v>
      </c>
      <c r="O64" s="2" t="s">
        <v>495</v>
      </c>
    </row>
    <row r="65" spans="1:15" x14ac:dyDescent="0.3">
      <c r="A65" s="1">
        <v>5.5123301977099999</v>
      </c>
      <c r="B65" s="1">
        <v>2.0285280428900001</v>
      </c>
      <c r="C65" s="1">
        <v>0.249671266566</v>
      </c>
      <c r="D65" s="2" t="s">
        <v>429</v>
      </c>
      <c r="E65" s="1">
        <v>0.97020874062899998</v>
      </c>
      <c r="F65" s="1">
        <v>0.98255376148399998</v>
      </c>
      <c r="G65" s="1">
        <v>10.8487930164</v>
      </c>
      <c r="H65" s="1">
        <v>1.3522597194499999</v>
      </c>
      <c r="I65" s="1">
        <v>152</v>
      </c>
      <c r="J65" s="2" t="s">
        <v>428</v>
      </c>
      <c r="K65" s="1">
        <v>11.181916387699999</v>
      </c>
      <c r="L65" s="1">
        <v>1.3762704621899999</v>
      </c>
      <c r="M65" s="1">
        <v>15440.2644913</v>
      </c>
      <c r="N65" s="1">
        <v>1066904.04342</v>
      </c>
      <c r="O65" s="2" t="s">
        <v>495</v>
      </c>
    </row>
    <row r="66" spans="1:15" x14ac:dyDescent="0.3">
      <c r="A66" s="1">
        <v>0.28826557568700001</v>
      </c>
      <c r="B66" s="1">
        <v>4.3167680733699996</v>
      </c>
      <c r="C66" s="1">
        <v>0.54364680620899997</v>
      </c>
      <c r="D66" s="2" t="s">
        <v>427</v>
      </c>
      <c r="E66" s="1">
        <v>0.97020874062899998</v>
      </c>
      <c r="F66" s="1">
        <v>0.98255376148399998</v>
      </c>
      <c r="G66" s="1">
        <v>1.20730411652</v>
      </c>
      <c r="H66" s="1">
        <v>0.15398057823299999</v>
      </c>
      <c r="I66" s="1">
        <v>152</v>
      </c>
      <c r="J66" s="2" t="s">
        <v>426</v>
      </c>
      <c r="K66" s="1">
        <v>1.24437563378</v>
      </c>
      <c r="L66" s="1">
        <v>0.15671465956200001</v>
      </c>
      <c r="M66" s="1">
        <v>1991.3834282299999</v>
      </c>
      <c r="N66" s="1">
        <v>104164.546673</v>
      </c>
      <c r="O66" s="2" t="s">
        <v>495</v>
      </c>
    </row>
    <row r="67" spans="1:15" x14ac:dyDescent="0.3">
      <c r="A67" s="1">
        <v>14.674895209800001</v>
      </c>
      <c r="B67" s="1">
        <v>5.7970002694499998</v>
      </c>
      <c r="C67" s="1">
        <v>0.44637421325499999</v>
      </c>
      <c r="D67" s="2" t="s">
        <v>370</v>
      </c>
      <c r="E67" s="1">
        <v>0.97020874062899998</v>
      </c>
      <c r="F67" s="1">
        <v>0.98255376148399998</v>
      </c>
      <c r="G67" s="1">
        <v>82.536017983700006</v>
      </c>
      <c r="H67" s="1">
        <v>6.4362133091300002</v>
      </c>
      <c r="I67" s="1">
        <v>152</v>
      </c>
      <c r="J67" s="2" t="s">
        <v>369</v>
      </c>
      <c r="K67" s="1">
        <v>85.070371485400003</v>
      </c>
      <c r="L67" s="1">
        <v>6.5504948038700004</v>
      </c>
      <c r="M67" s="1">
        <v>2498.73527255</v>
      </c>
      <c r="N67" s="1">
        <v>71946.709093099998</v>
      </c>
      <c r="O67" s="2" t="s">
        <v>495</v>
      </c>
    </row>
    <row r="68" spans="1:15" x14ac:dyDescent="0.3">
      <c r="A68" s="1">
        <v>0.38258812114500002</v>
      </c>
      <c r="B68" s="1">
        <v>9.4509649356200001</v>
      </c>
      <c r="C68" s="1">
        <v>0.51592196119099998</v>
      </c>
      <c r="D68" s="2" t="s">
        <v>360</v>
      </c>
      <c r="E68" s="1">
        <v>0.97020874062899998</v>
      </c>
      <c r="F68" s="1">
        <v>0.98255376148399998</v>
      </c>
      <c r="G68" s="1">
        <v>3.5081068801800002</v>
      </c>
      <c r="H68" s="1">
        <v>0.193941977292</v>
      </c>
      <c r="I68" s="1">
        <v>152</v>
      </c>
      <c r="J68" s="2" t="s">
        <v>359</v>
      </c>
      <c r="K68" s="1">
        <v>3.6158269177300002</v>
      </c>
      <c r="L68" s="1">
        <v>0.19738561379</v>
      </c>
      <c r="M68" s="1">
        <v>16804.411236100001</v>
      </c>
      <c r="N68" s="1">
        <v>1812419.14035</v>
      </c>
      <c r="O68" s="2" t="s">
        <v>495</v>
      </c>
    </row>
    <row r="69" spans="1:15" x14ac:dyDescent="0.3">
      <c r="A69" s="1">
        <v>9.8361898813999993</v>
      </c>
      <c r="B69" s="1">
        <v>18.2842830015</v>
      </c>
      <c r="C69" s="1">
        <v>0.95802894706899999</v>
      </c>
      <c r="D69" s="2" t="s">
        <v>433</v>
      </c>
      <c r="E69" s="1">
        <v>0.97020874062899998</v>
      </c>
      <c r="F69" s="1">
        <v>0.98255376148399998</v>
      </c>
      <c r="G69" s="1">
        <v>174.48979058200001</v>
      </c>
      <c r="H69" s="1">
        <v>9.2589525426599995</v>
      </c>
      <c r="I69" s="1">
        <v>152</v>
      </c>
      <c r="J69" s="2" t="s">
        <v>432</v>
      </c>
      <c r="K69" s="1">
        <v>179.84767944800001</v>
      </c>
      <c r="L69" s="1">
        <v>9.4233546352499999</v>
      </c>
      <c r="M69" s="1">
        <v>13742.935573700001</v>
      </c>
      <c r="N69" s="1">
        <v>794844.47203900001</v>
      </c>
      <c r="O69" s="2" t="s">
        <v>495</v>
      </c>
    </row>
    <row r="70" spans="1:15" x14ac:dyDescent="0.3">
      <c r="A70" s="1">
        <v>22.4245121543</v>
      </c>
      <c r="B70" s="1">
        <v>3.12714637279</v>
      </c>
      <c r="C70" s="1">
        <v>0.373114305639</v>
      </c>
      <c r="D70" s="2" t="s">
        <v>368</v>
      </c>
      <c r="E70" s="1">
        <v>0.97020874062899998</v>
      </c>
      <c r="F70" s="1">
        <v>0.98255376148399998</v>
      </c>
      <c r="G70" s="1">
        <v>68.035627770199994</v>
      </c>
      <c r="H70" s="1">
        <v>8.2209352391100001</v>
      </c>
      <c r="I70" s="1">
        <v>152</v>
      </c>
      <c r="J70" s="2" t="s">
        <v>367</v>
      </c>
      <c r="K70" s="1">
        <v>70.124731844899998</v>
      </c>
      <c r="L70" s="1">
        <v>8.3669062817400004</v>
      </c>
      <c r="M70" s="1">
        <v>29218.730487600002</v>
      </c>
      <c r="N70" s="1">
        <v>2238867.5817499999</v>
      </c>
      <c r="O70" s="2" t="s">
        <v>495</v>
      </c>
    </row>
    <row r="71" spans="1:15" x14ac:dyDescent="0.3">
      <c r="A71" s="1">
        <v>31.067990695900001</v>
      </c>
      <c r="B71" s="1">
        <v>2.4591843008500001</v>
      </c>
      <c r="C71" s="1">
        <v>0.17506201566599999</v>
      </c>
      <c r="D71" s="2" t="s">
        <v>366</v>
      </c>
      <c r="E71" s="1">
        <v>0.97020874062899998</v>
      </c>
      <c r="F71" s="1">
        <v>0.98255376148399998</v>
      </c>
      <c r="G71" s="1">
        <v>74.125805712800002</v>
      </c>
      <c r="H71" s="1">
        <v>5.3439380344299998</v>
      </c>
      <c r="I71" s="1">
        <v>152</v>
      </c>
      <c r="J71" s="2" t="s">
        <v>365</v>
      </c>
      <c r="K71" s="1">
        <v>76.401914978299999</v>
      </c>
      <c r="L71" s="1">
        <v>5.4388250739200004</v>
      </c>
      <c r="M71" s="1">
        <v>21766.552734600002</v>
      </c>
      <c r="N71" s="1">
        <v>1114701.66417</v>
      </c>
      <c r="O71" s="2" t="s">
        <v>495</v>
      </c>
    </row>
    <row r="72" spans="1:15" x14ac:dyDescent="0.3">
      <c r="A72" s="1">
        <v>5.6647284399399998E-2</v>
      </c>
      <c r="B72" s="1">
        <v>1.3477819582399999</v>
      </c>
      <c r="C72" s="1">
        <v>9.2091059150500004E-2</v>
      </c>
      <c r="D72" s="2" t="s">
        <v>362</v>
      </c>
      <c r="E72" s="1">
        <v>0.97020874062899998</v>
      </c>
      <c r="F72" s="1">
        <v>0.98255376148399998</v>
      </c>
      <c r="G72" s="1">
        <v>7.4073679228700007E-2</v>
      </c>
      <c r="H72" s="1">
        <v>5.12569647901E-3</v>
      </c>
      <c r="I72" s="1">
        <v>152</v>
      </c>
      <c r="J72" s="2" t="s">
        <v>361</v>
      </c>
      <c r="K72" s="1">
        <v>7.6348187896799993E-2</v>
      </c>
      <c r="L72" s="1">
        <v>5.2167084183400003E-3</v>
      </c>
      <c r="M72" s="1">
        <v>8297.8700299600005</v>
      </c>
      <c r="N72" s="1">
        <v>288576.37439800001</v>
      </c>
      <c r="O72" s="2" t="s">
        <v>495</v>
      </c>
    </row>
    <row r="73" spans="1:15" x14ac:dyDescent="0.3">
      <c r="A73" s="1">
        <v>4600.6768841599996</v>
      </c>
      <c r="B73" s="1">
        <v>2.2094529091899999</v>
      </c>
      <c r="C73" s="1">
        <v>0.48567199084599999</v>
      </c>
      <c r="D73" s="2" t="s">
        <v>429</v>
      </c>
      <c r="E73" s="1">
        <v>0.93742107739400005</v>
      </c>
      <c r="F73" s="1">
        <v>0.96586459601100005</v>
      </c>
      <c r="G73" s="1">
        <v>9528.8654964500001</v>
      </c>
      <c r="H73" s="1">
        <v>2158.14707555</v>
      </c>
      <c r="I73" s="1">
        <v>153</v>
      </c>
      <c r="J73" s="2" t="s">
        <v>428</v>
      </c>
      <c r="K73" s="1">
        <v>10164.978926</v>
      </c>
      <c r="L73" s="1">
        <v>2234.4199015700001</v>
      </c>
      <c r="M73" s="1">
        <v>90824.027570799997</v>
      </c>
      <c r="N73" s="1">
        <v>18618278.796</v>
      </c>
      <c r="O73" s="2" t="s">
        <v>495</v>
      </c>
    </row>
    <row r="74" spans="1:15" x14ac:dyDescent="0.3">
      <c r="A74" s="1">
        <v>11.727557041000001</v>
      </c>
      <c r="B74" s="1">
        <v>4.3004671307000004</v>
      </c>
      <c r="C74" s="1">
        <v>0.46581105404200002</v>
      </c>
      <c r="D74" s="2" t="s">
        <v>427</v>
      </c>
      <c r="E74" s="1">
        <v>0.93742107739400005</v>
      </c>
      <c r="F74" s="1">
        <v>0.96586459601100005</v>
      </c>
      <c r="G74" s="1">
        <v>47.277869848999998</v>
      </c>
      <c r="H74" s="1">
        <v>5.2763499441899997</v>
      </c>
      <c r="I74" s="1">
        <v>153</v>
      </c>
      <c r="J74" s="2" t="s">
        <v>426</v>
      </c>
      <c r="K74" s="1">
        <v>50.433973578200003</v>
      </c>
      <c r="L74" s="1">
        <v>5.4628257066100003</v>
      </c>
      <c r="M74" s="1">
        <v>2070.07736535</v>
      </c>
      <c r="N74" s="1">
        <v>47459.739530699997</v>
      </c>
      <c r="O74" s="2" t="s">
        <v>495</v>
      </c>
    </row>
    <row r="75" spans="1:15" x14ac:dyDescent="0.3">
      <c r="A75" s="1">
        <v>8.5163127230499995</v>
      </c>
      <c r="B75" s="1">
        <v>10.741910864799999</v>
      </c>
      <c r="C75" s="1">
        <v>2.1441583854199999</v>
      </c>
      <c r="D75" s="2" t="s">
        <v>425</v>
      </c>
      <c r="E75" s="1">
        <v>0.93742107739400005</v>
      </c>
      <c r="F75" s="1">
        <v>0.96586459601100005</v>
      </c>
      <c r="G75" s="1">
        <v>85.756660201100004</v>
      </c>
      <c r="H75" s="1">
        <v>17.636999823899998</v>
      </c>
      <c r="I75" s="1">
        <v>153</v>
      </c>
      <c r="J75" s="2" t="s">
        <v>424</v>
      </c>
      <c r="K75" s="1">
        <v>91.481472167800007</v>
      </c>
      <c r="L75" s="1">
        <v>18.260323337999999</v>
      </c>
      <c r="M75" s="1">
        <v>1686.0063179399999</v>
      </c>
      <c r="N75" s="1">
        <v>34464.294838499998</v>
      </c>
      <c r="O75" s="2" t="s">
        <v>495</v>
      </c>
    </row>
    <row r="76" spans="1:15" x14ac:dyDescent="0.3">
      <c r="A76" s="1">
        <v>16.932681067200001</v>
      </c>
      <c r="B76" s="1">
        <v>7.7497640077799996</v>
      </c>
      <c r="C76" s="1">
        <v>1.3179559080000001</v>
      </c>
      <c r="D76" s="2" t="s">
        <v>423</v>
      </c>
      <c r="E76" s="1">
        <v>0.93742107739400005</v>
      </c>
      <c r="F76" s="1">
        <v>0.96586459601100005</v>
      </c>
      <c r="G76" s="1">
        <v>123.012408084</v>
      </c>
      <c r="H76" s="1">
        <v>21.5547433843</v>
      </c>
      <c r="I76" s="1">
        <v>153</v>
      </c>
      <c r="J76" s="2" t="s">
        <v>422</v>
      </c>
      <c r="K76" s="1">
        <v>131.22428228999999</v>
      </c>
      <c r="L76" s="1">
        <v>22.316527050800001</v>
      </c>
      <c r="M76" s="1">
        <v>1984.29784576</v>
      </c>
      <c r="N76" s="1">
        <v>68524.129124600004</v>
      </c>
      <c r="O76" s="2" t="s">
        <v>495</v>
      </c>
    </row>
    <row r="77" spans="1:15" x14ac:dyDescent="0.3">
      <c r="A77" s="1">
        <v>27.304936581900002</v>
      </c>
      <c r="B77" s="1">
        <v>6.2719665671799998</v>
      </c>
      <c r="C77" s="1">
        <v>1.3019150615299999</v>
      </c>
      <c r="D77" s="2" t="s">
        <v>372</v>
      </c>
      <c r="E77" s="1">
        <v>0.93742107739400005</v>
      </c>
      <c r="F77" s="1">
        <v>0.96586459601100005</v>
      </c>
      <c r="G77" s="1">
        <v>160.53865533300001</v>
      </c>
      <c r="H77" s="1">
        <v>34.335238674700001</v>
      </c>
      <c r="I77" s="1">
        <v>153</v>
      </c>
      <c r="J77" s="2" t="s">
        <v>371</v>
      </c>
      <c r="K77" s="1">
        <v>171.255649361</v>
      </c>
      <c r="L77" s="1">
        <v>35.548708190100001</v>
      </c>
      <c r="M77" s="1">
        <v>1380.26127314</v>
      </c>
      <c r="N77" s="1">
        <v>110499.15797</v>
      </c>
      <c r="O77" s="2" t="s">
        <v>495</v>
      </c>
    </row>
    <row r="78" spans="1:15" x14ac:dyDescent="0.3">
      <c r="A78" s="1">
        <v>750.18913111200004</v>
      </c>
      <c r="B78" s="1">
        <v>5.6110598337199997</v>
      </c>
      <c r="C78" s="1">
        <v>0.42801103973499999</v>
      </c>
      <c r="D78" s="2" t="s">
        <v>370</v>
      </c>
      <c r="E78" s="1">
        <v>0.93742107739400005</v>
      </c>
      <c r="F78" s="1">
        <v>0.96586459601100005</v>
      </c>
      <c r="G78" s="1">
        <v>3945.9391315900002</v>
      </c>
      <c r="H78" s="1">
        <v>310.12871942200002</v>
      </c>
      <c r="I78" s="1">
        <v>153</v>
      </c>
      <c r="J78" s="2" t="s">
        <v>369</v>
      </c>
      <c r="K78" s="1">
        <v>4209.3561012800001</v>
      </c>
      <c r="L78" s="1">
        <v>321.08923000499999</v>
      </c>
      <c r="M78" s="1">
        <v>42547.205177999997</v>
      </c>
      <c r="N78" s="1">
        <v>3035907.7032499998</v>
      </c>
      <c r="O78" s="2" t="s">
        <v>495</v>
      </c>
    </row>
    <row r="79" spans="1:15" x14ac:dyDescent="0.3">
      <c r="A79" s="1">
        <v>18.6540813493</v>
      </c>
      <c r="B79" s="1">
        <v>10.8473167813</v>
      </c>
      <c r="C79" s="1">
        <v>1.51205117082</v>
      </c>
      <c r="D79" s="2" t="s">
        <v>431</v>
      </c>
      <c r="E79" s="1">
        <v>0.93742107739400005</v>
      </c>
      <c r="F79" s="1">
        <v>0.96586459601100005</v>
      </c>
      <c r="G79" s="1">
        <v>189.684089325</v>
      </c>
      <c r="H79" s="1">
        <v>27.243104881400001</v>
      </c>
      <c r="I79" s="1">
        <v>153</v>
      </c>
      <c r="J79" s="2" t="s">
        <v>430</v>
      </c>
      <c r="K79" s="1">
        <v>202.34672965999999</v>
      </c>
      <c r="L79" s="1">
        <v>28.205925544799999</v>
      </c>
      <c r="M79" s="1">
        <v>1199.3361079199999</v>
      </c>
      <c r="N79" s="1">
        <v>75490.3889127</v>
      </c>
      <c r="O79" s="2" t="s">
        <v>495</v>
      </c>
    </row>
    <row r="80" spans="1:15" x14ac:dyDescent="0.3">
      <c r="A80" s="1">
        <v>39.209630891700002</v>
      </c>
      <c r="B80" s="1">
        <v>18.250719091800001</v>
      </c>
      <c r="C80" s="1">
        <v>0.85333189623100003</v>
      </c>
      <c r="D80" s="2" t="s">
        <v>433</v>
      </c>
      <c r="E80" s="1">
        <v>0.93742107739400005</v>
      </c>
      <c r="F80" s="1">
        <v>0.96586459601100005</v>
      </c>
      <c r="G80" s="1">
        <v>670.82223432499995</v>
      </c>
      <c r="H80" s="1">
        <v>32.316698045400003</v>
      </c>
      <c r="I80" s="1">
        <v>153</v>
      </c>
      <c r="J80" s="2" t="s">
        <v>432</v>
      </c>
      <c r="K80" s="1">
        <v>715.60395909800002</v>
      </c>
      <c r="L80" s="1">
        <v>33.458828679299998</v>
      </c>
      <c r="M80" s="1">
        <v>2811.5988533</v>
      </c>
      <c r="N80" s="1">
        <v>158675.746594</v>
      </c>
      <c r="O80" s="2" t="s">
        <v>495</v>
      </c>
    </row>
    <row r="81" spans="1:15" x14ac:dyDescent="0.3">
      <c r="A81" s="1">
        <v>134.49702398400001</v>
      </c>
      <c r="B81" s="1">
        <v>3.2348518308999998</v>
      </c>
      <c r="C81" s="1">
        <v>0.32231984816300002</v>
      </c>
      <c r="D81" s="2" t="s">
        <v>368</v>
      </c>
      <c r="E81" s="1">
        <v>0.93742107739400005</v>
      </c>
      <c r="F81" s="1">
        <v>0.96586459601100005</v>
      </c>
      <c r="G81" s="1">
        <v>407.851235282</v>
      </c>
      <c r="H81" s="1">
        <v>41.871254390499999</v>
      </c>
      <c r="I81" s="1">
        <v>153</v>
      </c>
      <c r="J81" s="2" t="s">
        <v>367</v>
      </c>
      <c r="K81" s="1">
        <v>435.077944285</v>
      </c>
      <c r="L81" s="1">
        <v>43.351060348899999</v>
      </c>
      <c r="M81" s="1">
        <v>10756.805765999999</v>
      </c>
      <c r="N81" s="1">
        <v>544892.80749299994</v>
      </c>
      <c r="O81" s="2" t="s">
        <v>495</v>
      </c>
    </row>
    <row r="82" spans="1:15" x14ac:dyDescent="0.3">
      <c r="A82" s="1">
        <v>47.0796487641</v>
      </c>
      <c r="B82" s="1">
        <v>2.4994997854899998</v>
      </c>
      <c r="C82" s="1">
        <v>0.17182746325500001</v>
      </c>
      <c r="D82" s="2" t="s">
        <v>366</v>
      </c>
      <c r="E82" s="1">
        <v>0.93742107739400005</v>
      </c>
      <c r="F82" s="1">
        <v>0.96586459601100005</v>
      </c>
      <c r="G82" s="1">
        <v>110.311561475</v>
      </c>
      <c r="H82" s="1">
        <v>7.8134356521099999</v>
      </c>
      <c r="I82" s="1">
        <v>153</v>
      </c>
      <c r="J82" s="2" t="s">
        <v>365</v>
      </c>
      <c r="K82" s="1">
        <v>117.675571987</v>
      </c>
      <c r="L82" s="1">
        <v>8.0895766180699997</v>
      </c>
      <c r="M82" s="1">
        <v>4332.2861338499997</v>
      </c>
      <c r="N82" s="1">
        <v>190524.57896499999</v>
      </c>
      <c r="O82" s="2" t="s">
        <v>495</v>
      </c>
    </row>
    <row r="83" spans="1:15" x14ac:dyDescent="0.3">
      <c r="A83" s="1">
        <v>61.738153732299999</v>
      </c>
      <c r="B83" s="1">
        <v>1.46847587242</v>
      </c>
      <c r="C83" s="1">
        <v>0.107415135392</v>
      </c>
      <c r="D83" s="2" t="s">
        <v>364</v>
      </c>
      <c r="E83" s="1">
        <v>0.93742107739400005</v>
      </c>
      <c r="F83" s="1">
        <v>0.96586459601100005</v>
      </c>
      <c r="G83" s="1">
        <v>84.987522139399999</v>
      </c>
      <c r="H83" s="1">
        <v>6.4052393824399996</v>
      </c>
      <c r="I83" s="1">
        <v>153</v>
      </c>
      <c r="J83" s="2" t="s">
        <v>363</v>
      </c>
      <c r="K83" s="1">
        <v>90.660989163599993</v>
      </c>
      <c r="L83" s="1">
        <v>6.6316121420099998</v>
      </c>
      <c r="M83" s="1">
        <v>17313.524655099998</v>
      </c>
      <c r="N83" s="1">
        <v>249845.44394200001</v>
      </c>
      <c r="O83" s="2" t="s">
        <v>495</v>
      </c>
    </row>
    <row r="84" spans="1:15" x14ac:dyDescent="0.3">
      <c r="A84" s="1">
        <v>388.82437463899998</v>
      </c>
      <c r="B84" s="1">
        <v>1.4123841909299999</v>
      </c>
      <c r="C84" s="1">
        <v>9.4828678069E-2</v>
      </c>
      <c r="D84" s="2" t="s">
        <v>362</v>
      </c>
      <c r="E84" s="1">
        <v>0.93742107739400005</v>
      </c>
      <c r="F84" s="1">
        <v>0.96586459601100005</v>
      </c>
      <c r="G84" s="1">
        <v>514.80297042100005</v>
      </c>
      <c r="H84" s="1">
        <v>35.613071023300002</v>
      </c>
      <c r="I84" s="1">
        <v>153</v>
      </c>
      <c r="J84" s="2" t="s">
        <v>361</v>
      </c>
      <c r="K84" s="1">
        <v>549.16939978799996</v>
      </c>
      <c r="L84" s="1">
        <v>36.871701448000003</v>
      </c>
      <c r="M84" s="1">
        <v>40870.754456100003</v>
      </c>
      <c r="N84" s="1">
        <v>1573516.41769</v>
      </c>
      <c r="O84" s="2" t="s">
        <v>495</v>
      </c>
    </row>
    <row r="85" spans="1:15" x14ac:dyDescent="0.3">
      <c r="A85" s="1">
        <v>11.278978842900001</v>
      </c>
      <c r="B85" s="1">
        <v>2.01194639145</v>
      </c>
      <c r="C85" s="1">
        <v>0.25043578932400001</v>
      </c>
      <c r="D85" s="2" t="s">
        <v>429</v>
      </c>
      <c r="E85" s="1">
        <v>0.98992476048300004</v>
      </c>
      <c r="F85" s="1">
        <v>0.98963048687099997</v>
      </c>
      <c r="G85" s="1">
        <v>22.464066386500001</v>
      </c>
      <c r="H85" s="1">
        <v>2.7953696206499998</v>
      </c>
      <c r="I85" s="1">
        <v>154</v>
      </c>
      <c r="J85" s="2" t="s">
        <v>428</v>
      </c>
      <c r="K85" s="1">
        <v>22.692700782199999</v>
      </c>
      <c r="L85" s="1">
        <v>2.8246599692899999</v>
      </c>
      <c r="M85" s="1">
        <v>38742.731465600002</v>
      </c>
      <c r="N85" s="1">
        <v>3135034.6912699998</v>
      </c>
      <c r="O85" s="2" t="s">
        <v>495</v>
      </c>
    </row>
    <row r="86" spans="1:15" x14ac:dyDescent="0.3">
      <c r="A86" s="1">
        <v>2.30387380674</v>
      </c>
      <c r="B86" s="1">
        <v>5.8914058176399999</v>
      </c>
      <c r="C86" s="1">
        <v>1.4128119674099999</v>
      </c>
      <c r="D86" s="2" t="s">
        <v>421</v>
      </c>
      <c r="E86" s="1">
        <v>0.98992476048300004</v>
      </c>
      <c r="F86" s="1">
        <v>0.98963048687099997</v>
      </c>
      <c r="G86" s="1">
        <v>13.4363037625</v>
      </c>
      <c r="H86" s="1">
        <v>3.2211883374700001</v>
      </c>
      <c r="I86" s="1">
        <v>154</v>
      </c>
      <c r="J86" s="2" t="s">
        <v>420</v>
      </c>
      <c r="K86" s="1">
        <v>13.573055548099999</v>
      </c>
      <c r="L86" s="1">
        <v>3.2549404855600002</v>
      </c>
      <c r="M86" s="1">
        <v>8111.4461549199996</v>
      </c>
      <c r="N86" s="1">
        <v>229414.37063300001</v>
      </c>
      <c r="O86" s="2" t="s">
        <v>495</v>
      </c>
    </row>
    <row r="87" spans="1:15" x14ac:dyDescent="0.3">
      <c r="A87" s="1">
        <v>3.3040955892900001E-2</v>
      </c>
      <c r="B87" s="1">
        <v>7.3402132399999998</v>
      </c>
      <c r="C87" s="1">
        <v>1.59794276</v>
      </c>
      <c r="D87" s="2" t="s">
        <v>372</v>
      </c>
      <c r="E87" s="1">
        <v>0.98992476048300004</v>
      </c>
      <c r="F87" s="1">
        <v>0.98963048687099997</v>
      </c>
      <c r="G87" s="1">
        <v>0.24008413762399999</v>
      </c>
      <c r="H87" s="1">
        <v>5.2250071299799999E-2</v>
      </c>
      <c r="I87" s="1">
        <v>154</v>
      </c>
      <c r="J87" s="2" t="s">
        <v>371</v>
      </c>
      <c r="K87" s="1">
        <v>0.24252766190700001</v>
      </c>
      <c r="L87" s="1">
        <v>5.2797556252500003E-2</v>
      </c>
      <c r="M87" s="1">
        <v>8700.3881946399997</v>
      </c>
      <c r="N87" s="1">
        <v>19894.2967293</v>
      </c>
      <c r="O87" s="2" t="s">
        <v>495</v>
      </c>
    </row>
    <row r="88" spans="1:15" x14ac:dyDescent="0.3">
      <c r="A88" s="1">
        <v>1.10192293258</v>
      </c>
      <c r="B88" s="1">
        <v>5.8623000848400002</v>
      </c>
      <c r="C88" s="1">
        <v>0.45313167955099998</v>
      </c>
      <c r="D88" s="2" t="s">
        <v>370</v>
      </c>
      <c r="E88" s="1">
        <v>0.98992476048300004</v>
      </c>
      <c r="F88" s="1">
        <v>0.98963048687099997</v>
      </c>
      <c r="G88" s="1">
        <v>6.3947188396900003</v>
      </c>
      <c r="H88" s="1">
        <v>0.49413852339699998</v>
      </c>
      <c r="I88" s="1">
        <v>154</v>
      </c>
      <c r="J88" s="2" t="s">
        <v>369</v>
      </c>
      <c r="K88" s="1">
        <v>6.4598029011499998</v>
      </c>
      <c r="L88" s="1">
        <v>0.49931618917600001</v>
      </c>
      <c r="M88" s="1">
        <v>5116.1350662799996</v>
      </c>
      <c r="N88" s="1">
        <v>210236.461003</v>
      </c>
      <c r="O88" s="2" t="s">
        <v>495</v>
      </c>
    </row>
    <row r="89" spans="1:15" x14ac:dyDescent="0.3">
      <c r="A89" s="1">
        <v>1.0316368300400001</v>
      </c>
      <c r="B89" s="1">
        <v>9.4469531641100009</v>
      </c>
      <c r="C89" s="1">
        <v>0.51601230119800001</v>
      </c>
      <c r="D89" s="2" t="s">
        <v>360</v>
      </c>
      <c r="E89" s="1">
        <v>0.98992476048300004</v>
      </c>
      <c r="F89" s="1">
        <v>0.98963048687099997</v>
      </c>
      <c r="G89" s="1">
        <v>9.6476332964499996</v>
      </c>
      <c r="H89" s="1">
        <v>0.52681721610300003</v>
      </c>
      <c r="I89" s="1">
        <v>154</v>
      </c>
      <c r="J89" s="2" t="s">
        <v>359</v>
      </c>
      <c r="K89" s="1">
        <v>9.7458248157600007</v>
      </c>
      <c r="L89" s="1">
        <v>0.53233729467000002</v>
      </c>
      <c r="M89" s="1">
        <v>24090.403537499998</v>
      </c>
      <c r="N89" s="1">
        <v>1632254.2849699999</v>
      </c>
      <c r="O89" s="2" t="s">
        <v>495</v>
      </c>
    </row>
    <row r="90" spans="1:15" x14ac:dyDescent="0.3">
      <c r="A90" s="1">
        <v>1.31850370384E-2</v>
      </c>
      <c r="B90" s="1">
        <v>18.421855478099999</v>
      </c>
      <c r="C90" s="1">
        <v>0.96223083939700005</v>
      </c>
      <c r="D90" s="2" t="s">
        <v>433</v>
      </c>
      <c r="E90" s="1">
        <v>0.98992476048300004</v>
      </c>
      <c r="F90" s="1">
        <v>0.98963048687099997</v>
      </c>
      <c r="G90" s="1">
        <v>0.24044564318600001</v>
      </c>
      <c r="H90" s="1">
        <v>1.25554907331E-2</v>
      </c>
      <c r="I90" s="1">
        <v>154</v>
      </c>
      <c r="J90" s="2" t="s">
        <v>432</v>
      </c>
      <c r="K90" s="1">
        <v>0.24289284679500001</v>
      </c>
      <c r="L90" s="1">
        <v>1.26870492569E-2</v>
      </c>
      <c r="M90" s="1">
        <v>24461.605700700002</v>
      </c>
      <c r="N90" s="1">
        <v>2170028.5943</v>
      </c>
      <c r="O90" s="2" t="s">
        <v>495</v>
      </c>
    </row>
    <row r="91" spans="1:15" x14ac:dyDescent="0.3">
      <c r="A91" s="1">
        <v>70.232673412500006</v>
      </c>
      <c r="B91" s="1">
        <v>3.10491114507</v>
      </c>
      <c r="C91" s="1">
        <v>0.371553646179</v>
      </c>
      <c r="D91" s="2" t="s">
        <v>368</v>
      </c>
      <c r="E91" s="1">
        <v>0.98992476048300004</v>
      </c>
      <c r="F91" s="1">
        <v>0.98963048687099997</v>
      </c>
      <c r="G91" s="1">
        <v>215.86914112599999</v>
      </c>
      <c r="H91" s="1">
        <v>25.8246113073</v>
      </c>
      <c r="I91" s="1">
        <v>154</v>
      </c>
      <c r="J91" s="2" t="s">
        <v>367</v>
      </c>
      <c r="K91" s="1">
        <v>218.06621042699999</v>
      </c>
      <c r="L91" s="1">
        <v>26.095205887300001</v>
      </c>
      <c r="M91" s="1">
        <v>43156.404098200001</v>
      </c>
      <c r="N91" s="1">
        <v>1851399.4608</v>
      </c>
      <c r="O91" s="2" t="s">
        <v>495</v>
      </c>
    </row>
    <row r="92" spans="1:15" x14ac:dyDescent="0.3">
      <c r="A92" s="1">
        <v>16.169974793400002</v>
      </c>
      <c r="B92" s="1">
        <v>2.4590550638500002</v>
      </c>
      <c r="C92" s="1">
        <v>0.175233472128</v>
      </c>
      <c r="D92" s="2" t="s">
        <v>366</v>
      </c>
      <c r="E92" s="1">
        <v>0.98992476048300004</v>
      </c>
      <c r="F92" s="1">
        <v>0.98963048687099997</v>
      </c>
      <c r="G92" s="1">
        <v>39.362238075800001</v>
      </c>
      <c r="H92" s="1">
        <v>2.80413859585</v>
      </c>
      <c r="I92" s="1">
        <v>154</v>
      </c>
      <c r="J92" s="2" t="s">
        <v>365</v>
      </c>
      <c r="K92" s="1">
        <v>39.762858397999999</v>
      </c>
      <c r="L92" s="1">
        <v>2.8335208272700001</v>
      </c>
      <c r="M92" s="1">
        <v>34183.7157228</v>
      </c>
      <c r="N92" s="1">
        <v>1848725.1134200001</v>
      </c>
      <c r="O92" s="2" t="s">
        <v>495</v>
      </c>
    </row>
    <row r="93" spans="1:15" x14ac:dyDescent="0.3">
      <c r="A93" s="1">
        <v>3.00167292684</v>
      </c>
      <c r="B93" s="1">
        <v>1.3444090145000001</v>
      </c>
      <c r="C93" s="1">
        <v>9.2082541980500004E-2</v>
      </c>
      <c r="D93" s="2" t="s">
        <v>362</v>
      </c>
      <c r="E93" s="1">
        <v>0.98992476048300004</v>
      </c>
      <c r="F93" s="1">
        <v>0.98963048687099997</v>
      </c>
      <c r="G93" s="1">
        <v>3.9948177527299999</v>
      </c>
      <c r="H93" s="1">
        <v>0.27353552251699997</v>
      </c>
      <c r="I93" s="1">
        <v>154</v>
      </c>
      <c r="J93" s="2" t="s">
        <v>361</v>
      </c>
      <c r="K93" s="1">
        <v>4.0354761414200002</v>
      </c>
      <c r="L93" s="1">
        <v>0.27640167329699999</v>
      </c>
      <c r="M93" s="1">
        <v>27051.369056200001</v>
      </c>
      <c r="N93" s="1">
        <v>1371720.8247400001</v>
      </c>
      <c r="O93" s="2" t="s">
        <v>495</v>
      </c>
    </row>
    <row r="94" spans="1:15" x14ac:dyDescent="0.3">
      <c r="A94" s="1">
        <v>12.3329169828</v>
      </c>
      <c r="B94" s="1">
        <v>1.8886656691199999</v>
      </c>
      <c r="C94" s="1">
        <v>0.74108054909900001</v>
      </c>
      <c r="D94" s="2" t="s">
        <v>429</v>
      </c>
      <c r="E94" s="1">
        <v>0.83514094752000001</v>
      </c>
      <c r="F94" s="1">
        <v>0.78244000733499997</v>
      </c>
      <c r="G94" s="1">
        <v>19.452735072399999</v>
      </c>
      <c r="H94" s="1">
        <v>7.1512551120600003</v>
      </c>
      <c r="I94" s="1">
        <v>156</v>
      </c>
      <c r="J94" s="2" t="s">
        <v>428</v>
      </c>
      <c r="K94" s="1">
        <v>23.292756905499999</v>
      </c>
      <c r="L94" s="1">
        <v>9.1396848896100007</v>
      </c>
      <c r="M94" s="1">
        <v>11577.195895299999</v>
      </c>
      <c r="N94" s="1">
        <v>607530.18365799997</v>
      </c>
      <c r="O94" s="2" t="s">
        <v>495</v>
      </c>
    </row>
    <row r="95" spans="1:15" x14ac:dyDescent="0.3">
      <c r="A95" s="1">
        <v>69.370023796300003</v>
      </c>
      <c r="B95" s="1">
        <v>5.2222651168300001</v>
      </c>
      <c r="C95" s="1">
        <v>0.40284489083000002</v>
      </c>
      <c r="D95" s="2" t="s">
        <v>370</v>
      </c>
      <c r="E95" s="1">
        <v>0.83514094752000001</v>
      </c>
      <c r="F95" s="1">
        <v>0.78244000733499997</v>
      </c>
      <c r="G95" s="1">
        <v>302.54538814900002</v>
      </c>
      <c r="H95" s="1">
        <v>21.865567419800001</v>
      </c>
      <c r="I95" s="1">
        <v>156</v>
      </c>
      <c r="J95" s="2" t="s">
        <v>369</v>
      </c>
      <c r="K95" s="1">
        <v>362.26865542500002</v>
      </c>
      <c r="L95" s="1">
        <v>27.9453596631</v>
      </c>
      <c r="M95" s="1">
        <v>24921.210993699999</v>
      </c>
      <c r="N95" s="1">
        <v>620971.57720099995</v>
      </c>
      <c r="O95" s="2" t="s">
        <v>495</v>
      </c>
    </row>
    <row r="96" spans="1:15" x14ac:dyDescent="0.3">
      <c r="A96" s="1">
        <v>26.151432481299999</v>
      </c>
      <c r="B96" s="1">
        <v>7.3925241753700002</v>
      </c>
      <c r="C96" s="1">
        <v>0.45384255383</v>
      </c>
      <c r="D96" s="2" t="s">
        <v>360</v>
      </c>
      <c r="E96" s="1">
        <v>0.83514094752000001</v>
      </c>
      <c r="F96" s="1">
        <v>0.78244000733499997</v>
      </c>
      <c r="G96" s="1">
        <v>161.45370455299999</v>
      </c>
      <c r="H96" s="1">
        <v>9.2864932161699993</v>
      </c>
      <c r="I96" s="1">
        <v>156</v>
      </c>
      <c r="J96" s="2" t="s">
        <v>359</v>
      </c>
      <c r="K96" s="1">
        <v>193.325096839</v>
      </c>
      <c r="L96" s="1">
        <v>11.8686329036</v>
      </c>
      <c r="M96" s="1">
        <v>47222.482715500002</v>
      </c>
      <c r="N96" s="1">
        <v>19334165.638999999</v>
      </c>
      <c r="O96" s="2" t="s">
        <v>495</v>
      </c>
    </row>
    <row r="97" spans="1:15" x14ac:dyDescent="0.3">
      <c r="A97" s="1">
        <v>22.730526255600001</v>
      </c>
      <c r="B97" s="1">
        <v>2.5683678354200001</v>
      </c>
      <c r="C97" s="1">
        <v>0.31249554792500001</v>
      </c>
      <c r="D97" s="2" t="s">
        <v>368</v>
      </c>
      <c r="E97" s="1">
        <v>0.83514094752000001</v>
      </c>
      <c r="F97" s="1">
        <v>0.78244000733499997</v>
      </c>
      <c r="G97" s="1">
        <v>48.7558229176</v>
      </c>
      <c r="H97" s="1">
        <v>5.5578186718099998</v>
      </c>
      <c r="I97" s="1">
        <v>156</v>
      </c>
      <c r="J97" s="2" t="s">
        <v>367</v>
      </c>
      <c r="K97" s="1">
        <v>58.3803525171</v>
      </c>
      <c r="L97" s="1">
        <v>7.1031882568700002</v>
      </c>
      <c r="M97" s="1">
        <v>28525.670586699998</v>
      </c>
      <c r="N97" s="1">
        <v>3480052.3226600001</v>
      </c>
      <c r="O97" s="2" t="s">
        <v>495</v>
      </c>
    </row>
    <row r="98" spans="1:15" x14ac:dyDescent="0.3">
      <c r="A98" s="1">
        <v>93.5823646156</v>
      </c>
      <c r="B98" s="1">
        <v>1.910435342</v>
      </c>
      <c r="C98" s="1">
        <v>0.135444968</v>
      </c>
      <c r="D98" s="2" t="s">
        <v>366</v>
      </c>
      <c r="E98" s="1">
        <v>0.83514094752000001</v>
      </c>
      <c r="F98" s="1">
        <v>0.78244000733499997</v>
      </c>
      <c r="G98" s="1">
        <v>149.30905141400001</v>
      </c>
      <c r="H98" s="1">
        <v>9.9176308252700007</v>
      </c>
      <c r="I98" s="1">
        <v>156</v>
      </c>
      <c r="J98" s="2" t="s">
        <v>365</v>
      </c>
      <c r="K98" s="1">
        <v>178.78305674999999</v>
      </c>
      <c r="L98" s="1">
        <v>12.675260380699999</v>
      </c>
      <c r="M98" s="1">
        <v>7279.0557797800002</v>
      </c>
      <c r="N98" s="1">
        <v>494131.47203599999</v>
      </c>
      <c r="O98" s="2" t="s">
        <v>495</v>
      </c>
    </row>
    <row r="99" spans="1:15" x14ac:dyDescent="0.3">
      <c r="A99" s="1">
        <v>2.8089707633100001</v>
      </c>
      <c r="B99" s="1">
        <v>1.0427053256400001</v>
      </c>
      <c r="C99" s="1">
        <v>7.7428579643200005E-2</v>
      </c>
      <c r="D99" s="2" t="s">
        <v>364</v>
      </c>
      <c r="E99" s="1">
        <v>0.83514094752000001</v>
      </c>
      <c r="F99" s="1">
        <v>0.78244000733499997</v>
      </c>
      <c r="G99" s="1">
        <v>2.4460683519300002</v>
      </c>
      <c r="H99" s="1">
        <v>0.17017648930000001</v>
      </c>
      <c r="I99" s="1">
        <v>156</v>
      </c>
      <c r="J99" s="2" t="s">
        <v>363</v>
      </c>
      <c r="K99" s="1">
        <v>2.9289287744700001</v>
      </c>
      <c r="L99" s="1">
        <v>0.217494616462</v>
      </c>
      <c r="M99" s="1">
        <v>30465.006836</v>
      </c>
      <c r="N99" s="1">
        <v>280344.10920599999</v>
      </c>
      <c r="O99" s="2" t="s">
        <v>495</v>
      </c>
    </row>
    <row r="100" spans="1:15" x14ac:dyDescent="0.3">
      <c r="A100" s="1">
        <v>60.929962487099999</v>
      </c>
      <c r="B100" s="1">
        <v>0.95343171762099999</v>
      </c>
      <c r="C100" s="1">
        <v>6.5059643650799998E-2</v>
      </c>
      <c r="D100" s="2" t="s">
        <v>362</v>
      </c>
      <c r="E100" s="1">
        <v>0.83514094752000001</v>
      </c>
      <c r="F100" s="1">
        <v>0.78244000733499997</v>
      </c>
      <c r="G100" s="1">
        <v>48.5154745906</v>
      </c>
      <c r="H100" s="1">
        <v>3.10165607301</v>
      </c>
      <c r="I100" s="1">
        <v>156</v>
      </c>
      <c r="J100" s="2" t="s">
        <v>361</v>
      </c>
      <c r="K100" s="1">
        <v>58.092558788700003</v>
      </c>
      <c r="L100" s="1">
        <v>3.96408164707</v>
      </c>
      <c r="M100" s="1">
        <v>14617.104470300001</v>
      </c>
      <c r="N100" s="1">
        <v>778689.37488100003</v>
      </c>
      <c r="O100" s="2" t="s">
        <v>495</v>
      </c>
    </row>
    <row r="101" spans="1:15" x14ac:dyDescent="0.3">
      <c r="A101" s="1">
        <v>9426.7372649400004</v>
      </c>
      <c r="B101" s="1">
        <v>2.0503620918499998</v>
      </c>
      <c r="C101" s="1">
        <v>0.24866457387400001</v>
      </c>
      <c r="D101" s="2" t="s">
        <v>429</v>
      </c>
      <c r="E101" s="1">
        <v>0.91978300721200001</v>
      </c>
      <c r="F101" s="1">
        <v>0.93691988812600002</v>
      </c>
      <c r="G101" s="1">
        <v>17777.7726735</v>
      </c>
      <c r="H101" s="1">
        <v>2196.2297920000001</v>
      </c>
      <c r="I101" s="1">
        <v>148</v>
      </c>
      <c r="J101" s="2" t="s">
        <v>428</v>
      </c>
      <c r="K101" s="1">
        <v>19328.2247379</v>
      </c>
      <c r="L101" s="1">
        <v>2344.0956050099999</v>
      </c>
      <c r="M101" s="1">
        <v>204009.65634099999</v>
      </c>
      <c r="N101" s="1">
        <v>40761635.028800003</v>
      </c>
      <c r="O101" s="2" t="s">
        <v>495</v>
      </c>
    </row>
    <row r="102" spans="1:15" x14ac:dyDescent="0.3">
      <c r="A102" s="1">
        <v>276.03719814200002</v>
      </c>
      <c r="B102" s="1">
        <v>4.2704054834500003</v>
      </c>
      <c r="C102" s="1">
        <v>0.54921017361400004</v>
      </c>
      <c r="D102" s="2" t="s">
        <v>427</v>
      </c>
      <c r="E102" s="1">
        <v>0.91978300721200001</v>
      </c>
      <c r="F102" s="1">
        <v>0.93691988812600002</v>
      </c>
      <c r="G102" s="1">
        <v>1084.23171432</v>
      </c>
      <c r="H102" s="1">
        <v>142.039338797</v>
      </c>
      <c r="I102" s="1">
        <v>148</v>
      </c>
      <c r="J102" s="2" t="s">
        <v>426</v>
      </c>
      <c r="K102" s="1">
        <v>1178.7907645800001</v>
      </c>
      <c r="L102" s="1">
        <v>151.60243751499999</v>
      </c>
      <c r="M102" s="1">
        <v>19332.280728900001</v>
      </c>
      <c r="N102" s="1">
        <v>1264313.9303299999</v>
      </c>
      <c r="O102" s="2" t="s">
        <v>495</v>
      </c>
    </row>
    <row r="103" spans="1:15" x14ac:dyDescent="0.3">
      <c r="A103" s="1">
        <v>3.3526536447200002E-2</v>
      </c>
      <c r="B103" s="1">
        <v>0</v>
      </c>
      <c r="C103" s="1">
        <v>0</v>
      </c>
      <c r="D103" s="2" t="s">
        <v>423</v>
      </c>
      <c r="E103" s="1">
        <v>0.91978300721200001</v>
      </c>
      <c r="F103" s="1">
        <v>0.93691988812600002</v>
      </c>
      <c r="G103" s="1">
        <v>0</v>
      </c>
      <c r="H103" s="1">
        <v>0</v>
      </c>
      <c r="I103" s="1">
        <v>148</v>
      </c>
      <c r="J103" s="2" t="s">
        <v>422</v>
      </c>
      <c r="K103" s="1">
        <v>0</v>
      </c>
      <c r="L103" s="1">
        <v>0</v>
      </c>
      <c r="M103" s="1">
        <v>279.19367773099998</v>
      </c>
      <c r="N103" s="1">
        <v>135.677079445</v>
      </c>
      <c r="O103" s="2" t="s">
        <v>495</v>
      </c>
    </row>
    <row r="104" spans="1:15" x14ac:dyDescent="0.3">
      <c r="A104" s="1">
        <v>1407.94636315</v>
      </c>
      <c r="B104" s="1">
        <v>5.7994467726999996</v>
      </c>
      <c r="C104" s="1">
        <v>0.44662738645599998</v>
      </c>
      <c r="D104" s="2" t="s">
        <v>370</v>
      </c>
      <c r="E104" s="1">
        <v>0.91978300721200001</v>
      </c>
      <c r="F104" s="1">
        <v>0.93691988812600002</v>
      </c>
      <c r="G104" s="1">
        <v>7510.3133791700002</v>
      </c>
      <c r="H104" s="1">
        <v>589.16090142200005</v>
      </c>
      <c r="I104" s="1">
        <v>148</v>
      </c>
      <c r="J104" s="2" t="s">
        <v>369</v>
      </c>
      <c r="K104" s="1">
        <v>8165.3099918999997</v>
      </c>
      <c r="L104" s="1">
        <v>628.82740444399997</v>
      </c>
      <c r="M104" s="1">
        <v>83808.231921500002</v>
      </c>
      <c r="N104" s="1">
        <v>5830382.5519000003</v>
      </c>
      <c r="O104" s="2" t="s">
        <v>495</v>
      </c>
    </row>
    <row r="105" spans="1:15" x14ac:dyDescent="0.3">
      <c r="A105" s="1">
        <v>8.8570445137099991</v>
      </c>
      <c r="B105" s="1">
        <v>20.310963114300002</v>
      </c>
      <c r="C105" s="1">
        <v>1.77455931962</v>
      </c>
      <c r="D105" s="2" t="s">
        <v>435</v>
      </c>
      <c r="E105" s="1">
        <v>0.91978300721200001</v>
      </c>
      <c r="F105" s="1">
        <v>0.93691988812600002</v>
      </c>
      <c r="G105" s="1">
        <v>165.46446012600001</v>
      </c>
      <c r="H105" s="1">
        <v>14.7258986338</v>
      </c>
      <c r="I105" s="1">
        <v>148</v>
      </c>
      <c r="J105" s="2" t="s">
        <v>434</v>
      </c>
      <c r="K105" s="1">
        <v>179.89510442</v>
      </c>
      <c r="L105" s="1">
        <v>15.7173508861</v>
      </c>
      <c r="M105" s="1">
        <v>6964.2941336900003</v>
      </c>
      <c r="N105" s="1">
        <v>287861.347534</v>
      </c>
      <c r="O105" s="2" t="s">
        <v>495</v>
      </c>
    </row>
    <row r="106" spans="1:15" x14ac:dyDescent="0.3">
      <c r="A106" s="1">
        <v>2.1890239148399999</v>
      </c>
      <c r="B106" s="1">
        <v>9.4545474550800002</v>
      </c>
      <c r="C106" s="1">
        <v>0.51584128739599999</v>
      </c>
      <c r="D106" s="2" t="s">
        <v>360</v>
      </c>
      <c r="E106" s="1">
        <v>0.91978300721200001</v>
      </c>
      <c r="F106" s="1">
        <v>0.93691988812600002</v>
      </c>
      <c r="G106" s="1">
        <v>19.036041111799999</v>
      </c>
      <c r="H106" s="1">
        <v>1.05795955133</v>
      </c>
      <c r="I106" s="1">
        <v>148</v>
      </c>
      <c r="J106" s="2" t="s">
        <v>359</v>
      </c>
      <c r="K106" s="1">
        <v>20.696230483200001</v>
      </c>
      <c r="L106" s="1">
        <v>1.12918891437</v>
      </c>
      <c r="M106" s="1">
        <v>1261.50731832</v>
      </c>
      <c r="N106" s="1">
        <v>90480.096647700004</v>
      </c>
      <c r="O106" s="2" t="s">
        <v>495</v>
      </c>
    </row>
    <row r="107" spans="1:15" x14ac:dyDescent="0.3">
      <c r="A107" s="1">
        <v>14.0326516729</v>
      </c>
      <c r="B107" s="1">
        <v>18.401627744700001</v>
      </c>
      <c r="C107" s="1">
        <v>0.96161302135899995</v>
      </c>
      <c r="D107" s="2" t="s">
        <v>433</v>
      </c>
      <c r="E107" s="1">
        <v>0.91978300721200001</v>
      </c>
      <c r="F107" s="1">
        <v>0.93691988812600002</v>
      </c>
      <c r="G107" s="1">
        <v>237.509709101</v>
      </c>
      <c r="H107" s="1">
        <v>12.6427787687</v>
      </c>
      <c r="I107" s="1">
        <v>148</v>
      </c>
      <c r="J107" s="2" t="s">
        <v>432</v>
      </c>
      <c r="K107" s="1">
        <v>258.223632356</v>
      </c>
      <c r="L107" s="1">
        <v>13.4939805729</v>
      </c>
      <c r="M107" s="1">
        <v>33340.671895599997</v>
      </c>
      <c r="N107" s="1">
        <v>2019500.32311</v>
      </c>
      <c r="O107" s="2" t="s">
        <v>495</v>
      </c>
    </row>
    <row r="108" spans="1:15" x14ac:dyDescent="0.3">
      <c r="A108" s="1">
        <v>1014.1061618</v>
      </c>
      <c r="B108" s="1">
        <v>3.1254723808399998</v>
      </c>
      <c r="C108" s="1">
        <v>0.37299681049099997</v>
      </c>
      <c r="D108" s="2" t="s">
        <v>368</v>
      </c>
      <c r="E108" s="1">
        <v>0.91978300721200001</v>
      </c>
      <c r="F108" s="1">
        <v>0.93691988812600002</v>
      </c>
      <c r="G108" s="1">
        <v>2915.3081641200001</v>
      </c>
      <c r="H108" s="1">
        <v>354.39778394199999</v>
      </c>
      <c r="I108" s="1">
        <v>148</v>
      </c>
      <c r="J108" s="2" t="s">
        <v>367</v>
      </c>
      <c r="K108" s="1">
        <v>3169.5607999499998</v>
      </c>
      <c r="L108" s="1">
        <v>378.25836385100001</v>
      </c>
      <c r="M108" s="1">
        <v>85757.484730600001</v>
      </c>
      <c r="N108" s="1">
        <v>6451816.5267700003</v>
      </c>
      <c r="O108" s="2" t="s">
        <v>495</v>
      </c>
    </row>
    <row r="109" spans="1:15" x14ac:dyDescent="0.3">
      <c r="A109" s="1">
        <v>407.12541826400002</v>
      </c>
      <c r="B109" s="1">
        <v>2.45926342997</v>
      </c>
      <c r="C109" s="1">
        <v>0.174957036451</v>
      </c>
      <c r="D109" s="2" t="s">
        <v>366</v>
      </c>
      <c r="E109" s="1">
        <v>0.91978300721200001</v>
      </c>
      <c r="F109" s="1">
        <v>0.93691988812600002</v>
      </c>
      <c r="G109" s="1">
        <v>920.91310094699998</v>
      </c>
      <c r="H109" s="1">
        <v>66.736294549600004</v>
      </c>
      <c r="I109" s="1">
        <v>148</v>
      </c>
      <c r="J109" s="2" t="s">
        <v>365</v>
      </c>
      <c r="K109" s="1">
        <v>1001.22865255</v>
      </c>
      <c r="L109" s="1">
        <v>71.229456643299997</v>
      </c>
      <c r="M109" s="1">
        <v>79163.304893299995</v>
      </c>
      <c r="N109" s="1">
        <v>5055164.5172499996</v>
      </c>
      <c r="O109" s="2" t="s">
        <v>495</v>
      </c>
    </row>
    <row r="110" spans="1:15" x14ac:dyDescent="0.3">
      <c r="A110" s="1">
        <v>260.79103451899999</v>
      </c>
      <c r="B110" s="1">
        <v>1.3564718389299999</v>
      </c>
      <c r="C110" s="1">
        <v>0.100288151494</v>
      </c>
      <c r="D110" s="2" t="s">
        <v>364</v>
      </c>
      <c r="E110" s="1">
        <v>0.91978300721200001</v>
      </c>
      <c r="F110" s="1">
        <v>0.93691988812600002</v>
      </c>
      <c r="G110" s="1">
        <v>325.378476202</v>
      </c>
      <c r="H110" s="1">
        <v>24.5044377131</v>
      </c>
      <c r="I110" s="1">
        <v>148</v>
      </c>
      <c r="J110" s="2" t="s">
        <v>363</v>
      </c>
      <c r="K110" s="1">
        <v>353.75569417000003</v>
      </c>
      <c r="L110" s="1">
        <v>26.1542507781</v>
      </c>
      <c r="M110" s="1">
        <v>67162.132420499998</v>
      </c>
      <c r="N110" s="1">
        <v>1180596.19242</v>
      </c>
      <c r="O110" s="2" t="s">
        <v>495</v>
      </c>
    </row>
    <row r="111" spans="1:15" x14ac:dyDescent="0.3">
      <c r="A111" s="1">
        <v>2043.6469712600001</v>
      </c>
      <c r="B111" s="1">
        <v>1.355975749</v>
      </c>
      <c r="C111" s="1">
        <v>9.2111749655300001E-2</v>
      </c>
      <c r="D111" s="2" t="s">
        <v>362</v>
      </c>
      <c r="E111" s="1">
        <v>0.91978300721200001</v>
      </c>
      <c r="F111" s="1">
        <v>0.93691988812600002</v>
      </c>
      <c r="G111" s="1">
        <v>2548.8435574700002</v>
      </c>
      <c r="H111" s="1">
        <v>176.36945204200001</v>
      </c>
      <c r="I111" s="1">
        <v>148</v>
      </c>
      <c r="J111" s="2" t="s">
        <v>361</v>
      </c>
      <c r="K111" s="1">
        <v>2771.1357325499998</v>
      </c>
      <c r="L111" s="1">
        <v>188.24389820100001</v>
      </c>
      <c r="M111" s="1">
        <v>178933.85105900001</v>
      </c>
      <c r="N111" s="1">
        <v>9872075.3517799992</v>
      </c>
      <c r="O111" s="2" t="s">
        <v>495</v>
      </c>
    </row>
    <row r="112" spans="1:15" x14ac:dyDescent="0.3">
      <c r="A112" s="1">
        <v>3.5982189835099998</v>
      </c>
      <c r="B112" s="1">
        <v>1.84830471702</v>
      </c>
      <c r="C112" s="1">
        <v>0.27564093069899998</v>
      </c>
      <c r="D112" s="2" t="s">
        <v>429</v>
      </c>
      <c r="E112" s="1">
        <v>0.92931674989000002</v>
      </c>
      <c r="F112" s="1">
        <v>0.92825253965200005</v>
      </c>
      <c r="G112" s="1">
        <v>6.1805187350099997</v>
      </c>
      <c r="H112" s="1">
        <v>0.92065611952699999</v>
      </c>
      <c r="I112" s="1">
        <v>161</v>
      </c>
      <c r="J112" s="2" t="s">
        <v>428</v>
      </c>
      <c r="K112" s="1">
        <v>6.6506051200899998</v>
      </c>
      <c r="L112" s="1">
        <v>0.99181642947399995</v>
      </c>
      <c r="M112" s="1">
        <v>977.73752065400004</v>
      </c>
      <c r="N112" s="1">
        <v>14561.475603000001</v>
      </c>
      <c r="O112" s="2" t="s">
        <v>495</v>
      </c>
    </row>
    <row r="113" spans="1:15" x14ac:dyDescent="0.3">
      <c r="A113" s="1">
        <v>19.8861028627</v>
      </c>
      <c r="B113" s="1">
        <v>5.24414007721</v>
      </c>
      <c r="C113" s="1">
        <v>0.40699906659099999</v>
      </c>
      <c r="D113" s="2" t="s">
        <v>370</v>
      </c>
      <c r="E113" s="1">
        <v>0.92931674989000002</v>
      </c>
      <c r="F113" s="1">
        <v>0.92825253965200005</v>
      </c>
      <c r="G113" s="1">
        <v>96.914270286199994</v>
      </c>
      <c r="H113" s="1">
        <v>7.5129282427300002</v>
      </c>
      <c r="I113" s="1">
        <v>161</v>
      </c>
      <c r="J113" s="2" t="s">
        <v>369</v>
      </c>
      <c r="K113" s="1">
        <v>104.285509002</v>
      </c>
      <c r="L113" s="1">
        <v>8.0936253032500005</v>
      </c>
      <c r="M113" s="1">
        <v>34648.205931600001</v>
      </c>
      <c r="N113" s="1">
        <v>388606.92515899998</v>
      </c>
      <c r="O113" s="2" t="s">
        <v>495</v>
      </c>
    </row>
    <row r="114" spans="1:15" x14ac:dyDescent="0.3">
      <c r="A114" s="1">
        <v>4.0575420746899997</v>
      </c>
      <c r="B114" s="1">
        <v>0.97936141444000002</v>
      </c>
      <c r="C114" s="1">
        <v>7.3275615197299998E-2</v>
      </c>
      <c r="D114" s="2" t="s">
        <v>364</v>
      </c>
      <c r="E114" s="1">
        <v>0.92931674989000002</v>
      </c>
      <c r="F114" s="1">
        <v>0.92825253965200005</v>
      </c>
      <c r="G114" s="1">
        <v>3.6929190358500001</v>
      </c>
      <c r="H114" s="1">
        <v>0.27598701631799999</v>
      </c>
      <c r="I114" s="1">
        <v>161</v>
      </c>
      <c r="J114" s="2" t="s">
        <v>363</v>
      </c>
      <c r="K114" s="1">
        <v>3.9738001454199998</v>
      </c>
      <c r="L114" s="1">
        <v>0.29731889171199999</v>
      </c>
      <c r="M114" s="1">
        <v>3968.1672568399999</v>
      </c>
      <c r="N114" s="1">
        <v>93514.241212499997</v>
      </c>
      <c r="O114" s="2" t="s">
        <v>495</v>
      </c>
    </row>
    <row r="115" spans="1:15" x14ac:dyDescent="0.3">
      <c r="A115" s="1">
        <v>0.77617107768100002</v>
      </c>
      <c r="B115" s="1">
        <v>0.93311247281999998</v>
      </c>
      <c r="C115" s="1">
        <v>6.4023685730500005E-2</v>
      </c>
      <c r="D115" s="2" t="s">
        <v>362</v>
      </c>
      <c r="E115" s="1">
        <v>0.92931674989000002</v>
      </c>
      <c r="F115" s="1">
        <v>0.92825253965200005</v>
      </c>
      <c r="G115" s="1">
        <v>0.67306222242299996</v>
      </c>
      <c r="H115" s="1">
        <v>4.6127962700800003E-2</v>
      </c>
      <c r="I115" s="1">
        <v>161</v>
      </c>
      <c r="J115" s="2" t="s">
        <v>361</v>
      </c>
      <c r="K115" s="1">
        <v>0.72425491362600003</v>
      </c>
      <c r="L115" s="1">
        <v>4.9693333150599997E-2</v>
      </c>
      <c r="M115" s="1">
        <v>94500.111860100005</v>
      </c>
      <c r="N115" s="1">
        <v>8010284.8049100004</v>
      </c>
      <c r="O115" s="2" t="s">
        <v>495</v>
      </c>
    </row>
    <row r="116" spans="1:15" x14ac:dyDescent="0.3">
      <c r="A116" s="1">
        <v>288.46471790599998</v>
      </c>
      <c r="B116" s="1">
        <v>1.9397869462199999</v>
      </c>
      <c r="C116" s="1">
        <v>0.26913666326399999</v>
      </c>
      <c r="D116" s="2" t="s">
        <v>429</v>
      </c>
      <c r="E116" s="1">
        <v>0.92653526363399996</v>
      </c>
      <c r="F116" s="1">
        <v>0.91621440563099998</v>
      </c>
      <c r="G116" s="1">
        <v>518.452159435</v>
      </c>
      <c r="H116" s="1">
        <v>71.131617076400005</v>
      </c>
      <c r="I116" s="1">
        <v>159</v>
      </c>
      <c r="J116" s="2" t="s">
        <v>428</v>
      </c>
      <c r="K116" s="1">
        <v>559.56009423900002</v>
      </c>
      <c r="L116" s="1">
        <v>77.636431646600002</v>
      </c>
      <c r="M116" s="1">
        <v>12063.022882699999</v>
      </c>
      <c r="N116" s="1">
        <v>1167375.29629</v>
      </c>
      <c r="O116" s="2" t="s">
        <v>495</v>
      </c>
    </row>
    <row r="117" spans="1:15" x14ac:dyDescent="0.3">
      <c r="A117" s="1">
        <v>13.367484668199999</v>
      </c>
      <c r="B117" s="1">
        <v>7.44321014314</v>
      </c>
      <c r="C117" s="1">
        <v>1.5698778582099999</v>
      </c>
      <c r="D117" s="2" t="s">
        <v>372</v>
      </c>
      <c r="E117" s="1">
        <v>0.92653526363399996</v>
      </c>
      <c r="F117" s="1">
        <v>0.91621440563099998</v>
      </c>
      <c r="G117" s="1">
        <v>92.187476782199994</v>
      </c>
      <c r="H117" s="1">
        <v>19.227050842099999</v>
      </c>
      <c r="I117" s="1">
        <v>159</v>
      </c>
      <c r="J117" s="2" t="s">
        <v>371</v>
      </c>
      <c r="K117" s="1">
        <v>99.496997470599993</v>
      </c>
      <c r="L117" s="1">
        <v>20.985318200599998</v>
      </c>
      <c r="M117" s="1">
        <v>2003.0372357799999</v>
      </c>
      <c r="N117" s="1">
        <v>54096.291181200002</v>
      </c>
      <c r="O117" s="2" t="s">
        <v>495</v>
      </c>
    </row>
    <row r="118" spans="1:15" x14ac:dyDescent="0.3">
      <c r="A118" s="1">
        <v>172.082140909</v>
      </c>
      <c r="B118" s="1">
        <v>5.2066236728900002</v>
      </c>
      <c r="C118" s="1">
        <v>0.403159988094</v>
      </c>
      <c r="D118" s="2" t="s">
        <v>370</v>
      </c>
      <c r="E118" s="1">
        <v>0.92653526363399996</v>
      </c>
      <c r="F118" s="1">
        <v>0.91621440563099998</v>
      </c>
      <c r="G118" s="1">
        <v>830.14497287100005</v>
      </c>
      <c r="H118" s="1">
        <v>63.5638713751</v>
      </c>
      <c r="I118" s="1">
        <v>159</v>
      </c>
      <c r="J118" s="2" t="s">
        <v>369</v>
      </c>
      <c r="K118" s="1">
        <v>895.966948538</v>
      </c>
      <c r="L118" s="1">
        <v>69.376633880100002</v>
      </c>
      <c r="M118" s="1">
        <v>28376.539941300001</v>
      </c>
      <c r="N118" s="1">
        <v>716028.55366900004</v>
      </c>
      <c r="O118" s="2" t="s">
        <v>495</v>
      </c>
    </row>
    <row r="119" spans="1:15" x14ac:dyDescent="0.3">
      <c r="A119" s="1">
        <v>24.054076266199999</v>
      </c>
      <c r="B119" s="1">
        <v>7.7464522416800001</v>
      </c>
      <c r="C119" s="1">
        <v>0.66683336941600002</v>
      </c>
      <c r="D119" s="2" t="s">
        <v>360</v>
      </c>
      <c r="E119" s="1">
        <v>0.92653526363399996</v>
      </c>
      <c r="F119" s="1">
        <v>0.91621440563099998</v>
      </c>
      <c r="G119" s="1">
        <v>172.64479297299999</v>
      </c>
      <c r="H119" s="1">
        <v>14.6961347032</v>
      </c>
      <c r="I119" s="1">
        <v>159</v>
      </c>
      <c r="J119" s="2" t="s">
        <v>359</v>
      </c>
      <c r="K119" s="1">
        <v>186.333753014</v>
      </c>
      <c r="L119" s="1">
        <v>16.0400607248</v>
      </c>
      <c r="M119" s="1">
        <v>9449.2260817900005</v>
      </c>
      <c r="N119" s="1">
        <v>248533.77916899999</v>
      </c>
      <c r="O119" s="2" t="s">
        <v>495</v>
      </c>
    </row>
    <row r="120" spans="1:15" x14ac:dyDescent="0.3">
      <c r="A120" s="1">
        <v>133.40537121400001</v>
      </c>
      <c r="B120" s="1">
        <v>3.0145708411899999</v>
      </c>
      <c r="C120" s="1">
        <v>0.57511169013899999</v>
      </c>
      <c r="D120" s="2" t="s">
        <v>368</v>
      </c>
      <c r="E120" s="1">
        <v>0.92653526363399996</v>
      </c>
      <c r="F120" s="1">
        <v>0.91621440563099998</v>
      </c>
      <c r="G120" s="1">
        <v>372.61536799499999</v>
      </c>
      <c r="H120" s="1">
        <v>70.294707318199997</v>
      </c>
      <c r="I120" s="1">
        <v>159</v>
      </c>
      <c r="J120" s="2" t="s">
        <v>367</v>
      </c>
      <c r="K120" s="1">
        <v>402.15994211999998</v>
      </c>
      <c r="L120" s="1">
        <v>76.722988512499995</v>
      </c>
      <c r="M120" s="1">
        <v>6601.39136237</v>
      </c>
      <c r="N120" s="1">
        <v>573940.24387600005</v>
      </c>
      <c r="O120" s="2" t="s">
        <v>495</v>
      </c>
    </row>
    <row r="121" spans="1:15" x14ac:dyDescent="0.3">
      <c r="A121" s="1">
        <v>32.551999821800003</v>
      </c>
      <c r="B121" s="1">
        <v>1.01624456711</v>
      </c>
      <c r="C121" s="1">
        <v>7.3846553321799999E-2</v>
      </c>
      <c r="D121" s="2" t="s">
        <v>364</v>
      </c>
      <c r="E121" s="1">
        <v>0.92653526363399996</v>
      </c>
      <c r="F121" s="1">
        <v>0.91621440563099998</v>
      </c>
      <c r="G121" s="1">
        <v>30.650521233300001</v>
      </c>
      <c r="H121" s="1">
        <v>2.2024447389800001</v>
      </c>
      <c r="I121" s="1">
        <v>159</v>
      </c>
      <c r="J121" s="2" t="s">
        <v>363</v>
      </c>
      <c r="K121" s="1">
        <v>33.080792967500003</v>
      </c>
      <c r="L121" s="1">
        <v>2.4038529905699999</v>
      </c>
      <c r="M121" s="1">
        <v>11940.122928299999</v>
      </c>
      <c r="N121" s="1">
        <v>131733.269539</v>
      </c>
      <c r="O121" s="2" t="s">
        <v>495</v>
      </c>
    </row>
    <row r="122" spans="1:15" x14ac:dyDescent="0.3">
      <c r="A122" s="1">
        <v>34.4898318949</v>
      </c>
      <c r="B122" s="1">
        <v>0.96140586591699995</v>
      </c>
      <c r="C122" s="1">
        <v>6.4640053177599993E-2</v>
      </c>
      <c r="D122" s="2" t="s">
        <v>362</v>
      </c>
      <c r="E122" s="1">
        <v>0.92653526363399996</v>
      </c>
      <c r="F122" s="1">
        <v>0.91621440563099998</v>
      </c>
      <c r="G122" s="1">
        <v>30.722729583100001</v>
      </c>
      <c r="H122" s="1">
        <v>2.0426309052599998</v>
      </c>
      <c r="I122" s="1">
        <v>159</v>
      </c>
      <c r="J122" s="2" t="s">
        <v>361</v>
      </c>
      <c r="K122" s="1">
        <v>33.158726698199999</v>
      </c>
      <c r="L122" s="1">
        <v>2.2294245677700002</v>
      </c>
      <c r="M122" s="1">
        <v>3721.5347960499998</v>
      </c>
      <c r="N122" s="1">
        <v>140004.015044</v>
      </c>
      <c r="O122" s="2" t="s">
        <v>495</v>
      </c>
    </row>
    <row r="123" spans="1:15" x14ac:dyDescent="0.3">
      <c r="A123" s="1">
        <v>3.2515216409900001</v>
      </c>
      <c r="B123" s="1">
        <v>2.0020306162499999</v>
      </c>
      <c r="C123" s="1">
        <v>0.25089297151899997</v>
      </c>
      <c r="D123" s="2" t="s">
        <v>429</v>
      </c>
      <c r="E123" s="1">
        <v>0.99700188923999999</v>
      </c>
      <c r="F123" s="1">
        <v>0.99733046219599997</v>
      </c>
      <c r="G123" s="1">
        <v>6.4901292353200004</v>
      </c>
      <c r="H123" s="1">
        <v>0.813606160435</v>
      </c>
      <c r="I123" s="1">
        <v>149</v>
      </c>
      <c r="J123" s="2" t="s">
        <v>428</v>
      </c>
      <c r="K123" s="1">
        <v>6.5096458746600003</v>
      </c>
      <c r="L123" s="1">
        <v>0.81578392646599995</v>
      </c>
      <c r="M123" s="1">
        <v>48380.259568599999</v>
      </c>
      <c r="N123" s="1">
        <v>2736378.4513599998</v>
      </c>
      <c r="O123" s="2" t="s">
        <v>495</v>
      </c>
    </row>
    <row r="124" spans="1:15" x14ac:dyDescent="0.3">
      <c r="A124" s="1">
        <v>1.43711988292E-2</v>
      </c>
      <c r="B124" s="1">
        <v>5.9846697106800004</v>
      </c>
      <c r="C124" s="1">
        <v>1.3865849779599999</v>
      </c>
      <c r="D124" s="2" t="s">
        <v>421</v>
      </c>
      <c r="E124" s="1">
        <v>0.99700188923999999</v>
      </c>
      <c r="F124" s="1">
        <v>0.99733046219599997</v>
      </c>
      <c r="G124" s="1">
        <v>8.5749020191900005E-2</v>
      </c>
      <c r="H124" s="1">
        <v>1.9873692829900001E-2</v>
      </c>
      <c r="I124" s="1">
        <v>149</v>
      </c>
      <c r="J124" s="2" t="s">
        <v>420</v>
      </c>
      <c r="K124" s="1">
        <v>8.60068783393E-2</v>
      </c>
      <c r="L124" s="1">
        <v>1.9926888411800001E-2</v>
      </c>
      <c r="M124" s="1">
        <v>9284.56010995</v>
      </c>
      <c r="N124" s="1">
        <v>300126.95461299998</v>
      </c>
      <c r="O124" s="2" t="s">
        <v>495</v>
      </c>
    </row>
    <row r="125" spans="1:15" x14ac:dyDescent="0.3">
      <c r="A125" s="1">
        <v>25.0160802053</v>
      </c>
      <c r="B125" s="1">
        <v>18.4216122676</v>
      </c>
      <c r="C125" s="1">
        <v>0.96222341099099995</v>
      </c>
      <c r="D125" s="2" t="s">
        <v>433</v>
      </c>
      <c r="E125" s="1">
        <v>0.99700188923999999</v>
      </c>
      <c r="F125" s="1">
        <v>0.99733046219599997</v>
      </c>
      <c r="G125" s="1">
        <v>459.45489103800003</v>
      </c>
      <c r="H125" s="1">
        <v>24.006799425400001</v>
      </c>
      <c r="I125" s="1">
        <v>149</v>
      </c>
      <c r="J125" s="2" t="s">
        <v>432</v>
      </c>
      <c r="K125" s="1">
        <v>460.83652999700001</v>
      </c>
      <c r="L125" s="1">
        <v>24.071058024799999</v>
      </c>
      <c r="M125" s="1">
        <v>54778.9707002</v>
      </c>
      <c r="N125" s="1">
        <v>5998629.21019</v>
      </c>
      <c r="O125" s="2" t="s">
        <v>495</v>
      </c>
    </row>
    <row r="126" spans="1:15" x14ac:dyDescent="0.3">
      <c r="A126" s="1">
        <v>38.802832212699997</v>
      </c>
      <c r="B126" s="1">
        <v>3.10297243617</v>
      </c>
      <c r="C126" s="1">
        <v>0.37141757091900002</v>
      </c>
      <c r="D126" s="2" t="s">
        <v>368</v>
      </c>
      <c r="E126" s="1">
        <v>0.99700188923999999</v>
      </c>
      <c r="F126" s="1">
        <v>0.99733046219599997</v>
      </c>
      <c r="G126" s="1">
        <v>120.04313391700001</v>
      </c>
      <c r="H126" s="1">
        <v>14.3735801631</v>
      </c>
      <c r="I126" s="1">
        <v>149</v>
      </c>
      <c r="J126" s="2" t="s">
        <v>367</v>
      </c>
      <c r="K126" s="1">
        <v>120.404118801</v>
      </c>
      <c r="L126" s="1">
        <v>14.4120536852</v>
      </c>
      <c r="M126" s="1">
        <v>79911.8523862</v>
      </c>
      <c r="N126" s="1">
        <v>5623401.3873600001</v>
      </c>
      <c r="O126" s="2" t="s">
        <v>495</v>
      </c>
    </row>
    <row r="127" spans="1:15" x14ac:dyDescent="0.3">
      <c r="A127" s="1">
        <v>23.265934027099998</v>
      </c>
      <c r="B127" s="1">
        <v>2.4589220626400001</v>
      </c>
      <c r="C127" s="1">
        <v>0.17540992249199999</v>
      </c>
      <c r="D127" s="2" t="s">
        <v>366</v>
      </c>
      <c r="E127" s="1">
        <v>0.99700188923999999</v>
      </c>
      <c r="F127" s="1">
        <v>0.99733046219599997</v>
      </c>
      <c r="G127" s="1">
        <v>57.037599213500002</v>
      </c>
      <c r="H127" s="1">
        <v>4.07018109858</v>
      </c>
      <c r="I127" s="1">
        <v>149</v>
      </c>
      <c r="J127" s="2" t="s">
        <v>365</v>
      </c>
      <c r="K127" s="1">
        <v>57.209118487200001</v>
      </c>
      <c r="L127" s="1">
        <v>4.0810756844</v>
      </c>
      <c r="M127" s="1">
        <v>113526.12908499999</v>
      </c>
      <c r="N127" s="1">
        <v>6103813.6586600002</v>
      </c>
      <c r="O127" s="2" t="s">
        <v>495</v>
      </c>
    </row>
    <row r="128" spans="1:15" x14ac:dyDescent="0.3">
      <c r="A128" s="1">
        <v>4.0241476382499997</v>
      </c>
      <c r="B128" s="1">
        <v>5.9120711450699996</v>
      </c>
      <c r="C128" s="1">
        <v>0.45984668381499999</v>
      </c>
      <c r="D128" s="2" t="s">
        <v>370</v>
      </c>
      <c r="E128" s="1">
        <v>0.99688666979999996</v>
      </c>
      <c r="F128" s="1">
        <v>0.99673943669700005</v>
      </c>
      <c r="G128" s="1">
        <v>23.7169777501</v>
      </c>
      <c r="H128" s="1">
        <v>1.8444573037600001</v>
      </c>
      <c r="I128" s="1">
        <v>147</v>
      </c>
      <c r="J128" s="2" t="s">
        <v>369</v>
      </c>
      <c r="K128" s="1">
        <v>23.7910471356</v>
      </c>
      <c r="L128" s="1">
        <v>1.8504909466299999</v>
      </c>
      <c r="M128" s="1">
        <v>38862.694216600001</v>
      </c>
      <c r="N128" s="1">
        <v>2934937.4822200001</v>
      </c>
      <c r="O128" s="2" t="s">
        <v>495</v>
      </c>
    </row>
    <row r="129" spans="1:15" x14ac:dyDescent="0.3">
      <c r="A129" s="1">
        <v>0.81840337448599998</v>
      </c>
      <c r="B129" s="1">
        <v>21.033426113800001</v>
      </c>
      <c r="C129" s="1">
        <v>1.88806883693</v>
      </c>
      <c r="D129" s="2" t="s">
        <v>435</v>
      </c>
      <c r="E129" s="1">
        <v>0.99688666979999996</v>
      </c>
      <c r="F129" s="1">
        <v>0.99673943669700005</v>
      </c>
      <c r="G129" s="1">
        <v>17.160234581400001</v>
      </c>
      <c r="H129" s="1">
        <v>1.5401636787699999</v>
      </c>
      <c r="I129" s="1">
        <v>147</v>
      </c>
      <c r="J129" s="2" t="s">
        <v>434</v>
      </c>
      <c r="K129" s="1">
        <v>17.2138269085</v>
      </c>
      <c r="L129" s="1">
        <v>1.5452019074100001</v>
      </c>
      <c r="M129" s="1">
        <v>14485.7958263</v>
      </c>
      <c r="N129" s="1">
        <v>2092539.7833799999</v>
      </c>
      <c r="O129" s="2" t="s">
        <v>495</v>
      </c>
    </row>
    <row r="130" spans="1:15" x14ac:dyDescent="0.3">
      <c r="A130" s="1">
        <v>0.96695101639900005</v>
      </c>
      <c r="B130" s="1">
        <v>3.0731898037900001</v>
      </c>
      <c r="C130" s="1">
        <v>0.33202685755799999</v>
      </c>
      <c r="D130" s="2" t="s">
        <v>368</v>
      </c>
      <c r="E130" s="1">
        <v>0.99688666979999996</v>
      </c>
      <c r="F130" s="1">
        <v>0.99673943669700005</v>
      </c>
      <c r="G130" s="1">
        <v>2.9623723576100001</v>
      </c>
      <c r="H130" s="1">
        <v>0.32000689145099998</v>
      </c>
      <c r="I130" s="1">
        <v>147</v>
      </c>
      <c r="J130" s="2" t="s">
        <v>367</v>
      </c>
      <c r="K130" s="1">
        <v>2.9716240043600002</v>
      </c>
      <c r="L130" s="1">
        <v>0.32105370738700001</v>
      </c>
      <c r="M130" s="1">
        <v>29644.543546299999</v>
      </c>
      <c r="N130" s="1">
        <v>1582401.10109</v>
      </c>
      <c r="O130" s="2" t="s">
        <v>495</v>
      </c>
    </row>
    <row r="131" spans="1:15" x14ac:dyDescent="0.3">
      <c r="A131" s="1">
        <v>8.2302903516500006E-2</v>
      </c>
      <c r="B131" s="1">
        <v>2.5443816587199999</v>
      </c>
      <c r="C131" s="1">
        <v>0.17926995685800001</v>
      </c>
      <c r="D131" s="2" t="s">
        <v>366</v>
      </c>
      <c r="E131" s="1">
        <v>0.99688666979999996</v>
      </c>
      <c r="F131" s="1">
        <v>0.99673943669700005</v>
      </c>
      <c r="G131" s="1">
        <v>0.20875803569500001</v>
      </c>
      <c r="H131" s="1">
        <v>1.47063301837E-2</v>
      </c>
      <c r="I131" s="1">
        <v>147</v>
      </c>
      <c r="J131" s="2" t="s">
        <v>365</v>
      </c>
      <c r="K131" s="1">
        <v>0.20940999816700001</v>
      </c>
      <c r="L131" s="1">
        <v>1.47544379627E-2</v>
      </c>
      <c r="M131" s="1">
        <v>25360.793578000001</v>
      </c>
      <c r="N131" s="1">
        <v>803471.16653499997</v>
      </c>
      <c r="O131" s="2" t="s">
        <v>495</v>
      </c>
    </row>
    <row r="132" spans="1:15" x14ac:dyDescent="0.3">
      <c r="A132" s="1">
        <v>0.29156632058199999</v>
      </c>
      <c r="B132" s="1">
        <v>1.3903041969900001</v>
      </c>
      <c r="C132" s="1">
        <v>9.5549554159199995E-2</v>
      </c>
      <c r="D132" s="2" t="s">
        <v>362</v>
      </c>
      <c r="E132" s="1">
        <v>0.99688666979999996</v>
      </c>
      <c r="F132" s="1">
        <v>0.99673943669700005</v>
      </c>
      <c r="G132" s="1">
        <v>0.40410384137200001</v>
      </c>
      <c r="H132" s="1">
        <v>2.77681958022E-2</v>
      </c>
      <c r="I132" s="1">
        <v>147</v>
      </c>
      <c r="J132" s="2" t="s">
        <v>361</v>
      </c>
      <c r="K132" s="1">
        <v>0.40536587920599998</v>
      </c>
      <c r="L132" s="1">
        <v>2.7859031939400002E-2</v>
      </c>
      <c r="M132" s="1">
        <v>43969.241198099997</v>
      </c>
      <c r="N132" s="1">
        <v>2441634.28945</v>
      </c>
      <c r="O132" s="2" t="s">
        <v>495</v>
      </c>
    </row>
    <row r="133" spans="1:15" x14ac:dyDescent="0.3">
      <c r="A133" s="1">
        <v>147.33051934700001</v>
      </c>
      <c r="B133" s="1">
        <v>5.1980046782300002</v>
      </c>
      <c r="C133" s="1">
        <v>0.40227800066399999</v>
      </c>
      <c r="D133" s="2" t="s">
        <v>370</v>
      </c>
      <c r="E133" s="1">
        <v>0.98219696999799999</v>
      </c>
      <c r="F133" s="1">
        <v>0.97626886292600001</v>
      </c>
      <c r="G133" s="1">
        <v>752.19072818799998</v>
      </c>
      <c r="H133" s="1">
        <v>57.8613338388</v>
      </c>
      <c r="I133" s="1">
        <v>157</v>
      </c>
      <c r="J133" s="2" t="s">
        <v>369</v>
      </c>
      <c r="K133" s="1">
        <v>765.82472881199999</v>
      </c>
      <c r="L133" s="1">
        <v>59.2678267597</v>
      </c>
      <c r="M133" s="1">
        <v>16297.010643699999</v>
      </c>
      <c r="N133" s="1">
        <v>698480.64467499999</v>
      </c>
      <c r="O133" s="2" t="s">
        <v>495</v>
      </c>
    </row>
    <row r="134" spans="1:15" x14ac:dyDescent="0.3">
      <c r="A134" s="1">
        <v>2.9834285160400001E-2</v>
      </c>
      <c r="B134" s="1">
        <v>0</v>
      </c>
      <c r="C134" s="1">
        <v>0</v>
      </c>
      <c r="D134" s="2" t="s">
        <v>360</v>
      </c>
      <c r="E134" s="1">
        <v>0.98219696999799999</v>
      </c>
      <c r="F134" s="1">
        <v>0.97626886292600001</v>
      </c>
      <c r="G134" s="1">
        <v>0</v>
      </c>
      <c r="H134" s="1">
        <v>0</v>
      </c>
      <c r="I134" s="1">
        <v>157</v>
      </c>
      <c r="J134" s="2" t="s">
        <v>359</v>
      </c>
      <c r="K134" s="1">
        <v>0</v>
      </c>
      <c r="L134" s="1">
        <v>0</v>
      </c>
      <c r="M134" s="1">
        <v>591.12349123700005</v>
      </c>
      <c r="N134" s="1">
        <v>1325.97845699</v>
      </c>
      <c r="O134" s="2" t="s">
        <v>495</v>
      </c>
    </row>
    <row r="135" spans="1:15" x14ac:dyDescent="0.3">
      <c r="A135" s="1">
        <v>9.2913764436600008</v>
      </c>
      <c r="B135" s="1">
        <v>1.00777548954</v>
      </c>
      <c r="C135" s="1">
        <v>7.3715455004099997E-2</v>
      </c>
      <c r="D135" s="2" t="s">
        <v>364</v>
      </c>
      <c r="E135" s="1">
        <v>0.98219696999799999</v>
      </c>
      <c r="F135" s="1">
        <v>0.97626886292600001</v>
      </c>
      <c r="G135" s="1">
        <v>9.1969206105100003</v>
      </c>
      <c r="H135" s="1">
        <v>0.668664158216</v>
      </c>
      <c r="I135" s="1">
        <v>157</v>
      </c>
      <c r="J135" s="2" t="s">
        <v>363</v>
      </c>
      <c r="K135" s="1">
        <v>9.3636214440100005</v>
      </c>
      <c r="L135" s="1">
        <v>0.68491804215899998</v>
      </c>
      <c r="M135" s="1">
        <v>8636.1149429599991</v>
      </c>
      <c r="N135" s="1">
        <v>83706.345860700007</v>
      </c>
      <c r="O135" s="2" t="s">
        <v>495</v>
      </c>
    </row>
    <row r="136" spans="1:15" x14ac:dyDescent="0.3">
      <c r="A136" s="1">
        <v>72.955867139199995</v>
      </c>
      <c r="B136" s="1">
        <v>0.94880176614</v>
      </c>
      <c r="C136" s="1">
        <v>6.4365474699999994E-2</v>
      </c>
      <c r="D136" s="2" t="s">
        <v>362</v>
      </c>
      <c r="E136" s="1">
        <v>0.98219696999799999</v>
      </c>
      <c r="F136" s="1">
        <v>0.97626886292600001</v>
      </c>
      <c r="G136" s="1">
        <v>67.988318183700002</v>
      </c>
      <c r="H136" s="1">
        <v>4.5844014210899999</v>
      </c>
      <c r="I136" s="1">
        <v>157</v>
      </c>
      <c r="J136" s="2" t="s">
        <v>361</v>
      </c>
      <c r="K136" s="1">
        <v>69.220655591899998</v>
      </c>
      <c r="L136" s="1">
        <v>4.6958390205600002</v>
      </c>
      <c r="M136" s="1">
        <v>5460.57780181</v>
      </c>
      <c r="N136" s="1">
        <v>295241.91948400001</v>
      </c>
      <c r="O136" s="2" t="s">
        <v>495</v>
      </c>
    </row>
    <row r="137" spans="1:15" x14ac:dyDescent="0.3">
      <c r="A137" s="1">
        <v>221.88212037400001</v>
      </c>
      <c r="B137" s="1">
        <v>5.1874142154199996</v>
      </c>
      <c r="C137" s="1">
        <v>0.40119427159100002</v>
      </c>
      <c r="D137" s="2" t="s">
        <v>370</v>
      </c>
      <c r="E137" s="1">
        <v>0.97447251673299995</v>
      </c>
      <c r="F137" s="1">
        <v>0.97182862295299999</v>
      </c>
      <c r="G137" s="1">
        <v>1121.61247342</v>
      </c>
      <c r="H137" s="1">
        <v>86.510080650199995</v>
      </c>
      <c r="I137" s="1">
        <v>158</v>
      </c>
      <c r="J137" s="2" t="s">
        <v>369</v>
      </c>
      <c r="K137" s="1">
        <v>1150.9944653800001</v>
      </c>
      <c r="L137" s="1">
        <v>89.017835662500005</v>
      </c>
      <c r="M137" s="1">
        <v>10387.3385705</v>
      </c>
      <c r="N137" s="1">
        <v>912629.49312700005</v>
      </c>
      <c r="O137" s="2" t="s">
        <v>495</v>
      </c>
    </row>
    <row r="138" spans="1:15" x14ac:dyDescent="0.3">
      <c r="A138" s="1">
        <v>12.36721629</v>
      </c>
      <c r="B138" s="1">
        <v>1.1226555491500001</v>
      </c>
      <c r="C138" s="1">
        <v>7.5493757590199995E-2</v>
      </c>
      <c r="D138" s="2" t="s">
        <v>364</v>
      </c>
      <c r="E138" s="1">
        <v>0.97447251673299995</v>
      </c>
      <c r="F138" s="1">
        <v>0.97182862295299999</v>
      </c>
      <c r="G138" s="1">
        <v>13.5296972525</v>
      </c>
      <c r="H138" s="1">
        <v>0.90734548928699998</v>
      </c>
      <c r="I138" s="1">
        <v>158</v>
      </c>
      <c r="J138" s="2" t="s">
        <v>363</v>
      </c>
      <c r="K138" s="1">
        <v>13.8841239955</v>
      </c>
      <c r="L138" s="1">
        <v>0.933647628663</v>
      </c>
      <c r="M138" s="1">
        <v>4225.3168180299999</v>
      </c>
      <c r="N138" s="1">
        <v>50339.774457699998</v>
      </c>
      <c r="O138" s="2" t="s">
        <v>495</v>
      </c>
    </row>
    <row r="139" spans="1:15" x14ac:dyDescent="0.3">
      <c r="A139" s="1">
        <v>18.306277487199999</v>
      </c>
      <c r="B139" s="1">
        <v>0.95034765436599999</v>
      </c>
      <c r="C139" s="1">
        <v>6.4399151649799993E-2</v>
      </c>
      <c r="D139" s="2" t="s">
        <v>362</v>
      </c>
      <c r="E139" s="1">
        <v>0.97447251673299995</v>
      </c>
      <c r="F139" s="1">
        <v>0.97182862295299999</v>
      </c>
      <c r="G139" s="1">
        <v>16.953217874</v>
      </c>
      <c r="H139" s="1">
        <v>1.1456972574199999</v>
      </c>
      <c r="I139" s="1">
        <v>158</v>
      </c>
      <c r="J139" s="2" t="s">
        <v>361</v>
      </c>
      <c r="K139" s="1">
        <v>17.3973278701</v>
      </c>
      <c r="L139" s="1">
        <v>1.17890874004</v>
      </c>
      <c r="M139" s="1">
        <v>1701.46599941</v>
      </c>
      <c r="N139" s="1">
        <v>74082.876619500006</v>
      </c>
      <c r="O139" s="2" t="s">
        <v>495</v>
      </c>
    </row>
    <row r="140" spans="1:15" x14ac:dyDescent="0.3">
      <c r="A140" s="1">
        <f>SUM(A2:A139)</f>
        <v>64586.073187666945</v>
      </c>
      <c r="G140" s="1">
        <f>SUM(G2:G139)</f>
        <v>187558.17997827742</v>
      </c>
      <c r="H140" s="1">
        <f>SUM(H2:H139)</f>
        <v>29298.654400910116</v>
      </c>
      <c r="K140" s="1">
        <f>SUM(K2:K139)</f>
        <v>202160.92598081994</v>
      </c>
      <c r="L140" s="1">
        <f>SUM(L2:L139)</f>
        <v>30813.498256616567</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42D16-F3AC-47DB-8D32-7747AE93446D}">
  <dimension ref="A1:O22"/>
  <sheetViews>
    <sheetView workbookViewId="0">
      <selection activeCell="K1" sqref="K1:K1048576"/>
    </sheetView>
  </sheetViews>
  <sheetFormatPr defaultRowHeight="14.4" x14ac:dyDescent="0.3"/>
  <cols>
    <col min="1" max="1" width="16.6640625" style="1" bestFit="1" customWidth="1"/>
    <col min="2" max="3" width="13.6640625" style="1" bestFit="1" customWidth="1"/>
    <col min="4" max="4" width="34.21875" style="2" bestFit="1" customWidth="1"/>
    <col min="5" max="6" width="13.6640625" style="1" bestFit="1" customWidth="1"/>
    <col min="7" max="7" width="17.77734375" style="1" bestFit="1" customWidth="1"/>
    <col min="8" max="8" width="16.6640625" style="1" bestFit="1" customWidth="1"/>
    <col min="9" max="9" width="15.6640625" style="1" bestFit="1" customWidth="1"/>
    <col min="10" max="10" width="8.44140625" style="2" bestFit="1" customWidth="1"/>
    <col min="11" max="11" width="17.77734375" style="1" bestFit="1" customWidth="1"/>
    <col min="12" max="12" width="16.6640625" style="1" bestFit="1" customWidth="1"/>
    <col min="13" max="13" width="18.77734375" style="1" bestFit="1" customWidth="1"/>
    <col min="14" max="14" width="20.77734375" style="1" bestFit="1" customWidth="1"/>
    <col min="15" max="15" width="9.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3224.7548976500002</v>
      </c>
      <c r="B2" s="1">
        <v>2.2526197961899999</v>
      </c>
      <c r="C2" s="1">
        <v>0.474195400805</v>
      </c>
      <c r="D2" s="2" t="s">
        <v>429</v>
      </c>
      <c r="E2" s="1">
        <v>0.94131533217800001</v>
      </c>
      <c r="F2" s="1">
        <v>0.96194393639499998</v>
      </c>
      <c r="G2" s="1">
        <v>6837.8526830199999</v>
      </c>
      <c r="H2" s="1">
        <v>1470.9699809799999</v>
      </c>
      <c r="I2" s="1">
        <v>140</v>
      </c>
      <c r="J2" s="2" t="s">
        <v>428</v>
      </c>
      <c r="K2" s="1">
        <v>7264.1467203100001</v>
      </c>
      <c r="L2" s="1">
        <v>1529.1639411900001</v>
      </c>
      <c r="M2" s="1">
        <v>176760.81184800001</v>
      </c>
      <c r="N2" s="1">
        <v>39856827.760200001</v>
      </c>
      <c r="O2" s="2" t="s">
        <v>491</v>
      </c>
    </row>
    <row r="3" spans="1:15" x14ac:dyDescent="0.3">
      <c r="A3" s="1">
        <v>392.65739192900003</v>
      </c>
      <c r="B3" s="1">
        <v>4.20223724471</v>
      </c>
      <c r="C3" s="1">
        <v>0.470242819112</v>
      </c>
      <c r="D3" s="2" t="s">
        <v>427</v>
      </c>
      <c r="E3" s="1">
        <v>0.94131533217800001</v>
      </c>
      <c r="F3" s="1">
        <v>0.96194393639499998</v>
      </c>
      <c r="G3" s="1">
        <v>1553.2074958400001</v>
      </c>
      <c r="H3" s="1">
        <v>177.61748298099999</v>
      </c>
      <c r="I3" s="1">
        <v>140</v>
      </c>
      <c r="J3" s="2" t="s">
        <v>426</v>
      </c>
      <c r="K3" s="1">
        <v>1650.0395167700001</v>
      </c>
      <c r="L3" s="1">
        <v>184.64431892600001</v>
      </c>
      <c r="M3" s="1">
        <v>76839.331969699997</v>
      </c>
      <c r="N3" s="1">
        <v>6636750.1407399997</v>
      </c>
      <c r="O3" s="2" t="s">
        <v>491</v>
      </c>
    </row>
    <row r="4" spans="1:15" x14ac:dyDescent="0.3">
      <c r="A4" s="1">
        <v>1821.58078856</v>
      </c>
      <c r="B4" s="1">
        <v>9.0870054794699993</v>
      </c>
      <c r="C4" s="1">
        <v>2.3782551750200001</v>
      </c>
      <c r="D4" s="2" t="s">
        <v>425</v>
      </c>
      <c r="E4" s="1">
        <v>0.94131533217800001</v>
      </c>
      <c r="F4" s="1">
        <v>0.96194393639499998</v>
      </c>
      <c r="G4" s="1">
        <v>15581.3240487</v>
      </c>
      <c r="H4" s="1">
        <v>4167.3180696500003</v>
      </c>
      <c r="I4" s="1">
        <v>140</v>
      </c>
      <c r="J4" s="2" t="s">
        <v>424</v>
      </c>
      <c r="K4" s="1">
        <v>16552.714606900001</v>
      </c>
      <c r="L4" s="1">
        <v>4332.1839371100004</v>
      </c>
      <c r="M4" s="1">
        <v>40189.815825199999</v>
      </c>
      <c r="N4" s="1">
        <v>8283009.0003300002</v>
      </c>
      <c r="O4" s="2" t="s">
        <v>491</v>
      </c>
    </row>
    <row r="5" spans="1:15" x14ac:dyDescent="0.3">
      <c r="A5" s="1">
        <v>490.91263696800002</v>
      </c>
      <c r="B5" s="1">
        <v>7.8384078056300002</v>
      </c>
      <c r="C5" s="1">
        <v>1.2809759541500001</v>
      </c>
      <c r="D5" s="2" t="s">
        <v>423</v>
      </c>
      <c r="E5" s="1">
        <v>0.94131533217800001</v>
      </c>
      <c r="F5" s="1">
        <v>0.96194393639499998</v>
      </c>
      <c r="G5" s="1">
        <v>3622.1564020599999</v>
      </c>
      <c r="H5" s="1">
        <v>604.91583132400001</v>
      </c>
      <c r="I5" s="1">
        <v>140</v>
      </c>
      <c r="J5" s="2" t="s">
        <v>422</v>
      </c>
      <c r="K5" s="1">
        <v>3847.9734454899999</v>
      </c>
      <c r="L5" s="1">
        <v>628.84728354399999</v>
      </c>
      <c r="M5" s="1">
        <v>41743.831661199998</v>
      </c>
      <c r="N5" s="1">
        <v>3159673.9265100001</v>
      </c>
      <c r="O5" s="2" t="s">
        <v>491</v>
      </c>
    </row>
    <row r="6" spans="1:15" x14ac:dyDescent="0.3">
      <c r="A6" s="1">
        <v>8.6766480337500003</v>
      </c>
      <c r="B6" s="1">
        <v>5.2312644121299998</v>
      </c>
      <c r="C6" s="1">
        <v>1.1145198199499999</v>
      </c>
      <c r="D6" s="2" t="s">
        <v>421</v>
      </c>
      <c r="E6" s="1">
        <v>0.94131533217800001</v>
      </c>
      <c r="F6" s="1">
        <v>0.96194393639499998</v>
      </c>
      <c r="G6" s="1">
        <v>42.726152388199999</v>
      </c>
      <c r="H6" s="1">
        <v>9.3022827969099993</v>
      </c>
      <c r="I6" s="1">
        <v>140</v>
      </c>
      <c r="J6" s="2" t="s">
        <v>420</v>
      </c>
      <c r="K6" s="1">
        <v>45.389840075499997</v>
      </c>
      <c r="L6" s="1">
        <v>9.6702962043399996</v>
      </c>
      <c r="M6" s="1">
        <v>31326.648011599998</v>
      </c>
      <c r="N6" s="1">
        <v>845862.32793000003</v>
      </c>
      <c r="O6" s="2" t="s">
        <v>491</v>
      </c>
    </row>
    <row r="7" spans="1:15" x14ac:dyDescent="0.3">
      <c r="A7" s="1">
        <v>84.373801501900004</v>
      </c>
      <c r="B7" s="1">
        <v>7.5520228888199998</v>
      </c>
      <c r="C7" s="1">
        <v>1.0697987711400001</v>
      </c>
      <c r="D7" s="2" t="s">
        <v>372</v>
      </c>
      <c r="E7" s="1">
        <v>0.94131533217800001</v>
      </c>
      <c r="F7" s="1">
        <v>0.96194393639499998</v>
      </c>
      <c r="G7" s="1">
        <v>599.79942764800001</v>
      </c>
      <c r="H7" s="1">
        <v>86.827935106400005</v>
      </c>
      <c r="I7" s="1">
        <v>140</v>
      </c>
      <c r="J7" s="2" t="s">
        <v>371</v>
      </c>
      <c r="K7" s="1">
        <v>637.19288015899997</v>
      </c>
      <c r="L7" s="1">
        <v>90.262989163100002</v>
      </c>
      <c r="M7" s="1">
        <v>25252.050467599998</v>
      </c>
      <c r="N7" s="1">
        <v>607939.95668499998</v>
      </c>
      <c r="O7" s="2" t="s">
        <v>491</v>
      </c>
    </row>
    <row r="8" spans="1:15" x14ac:dyDescent="0.3">
      <c r="A8" s="1">
        <v>380.41408619999999</v>
      </c>
      <c r="B8" s="1">
        <v>5.5429344619899998</v>
      </c>
      <c r="C8" s="1">
        <v>0.42111746929400001</v>
      </c>
      <c r="D8" s="2" t="s">
        <v>370</v>
      </c>
      <c r="E8" s="1">
        <v>0.94131533217800001</v>
      </c>
      <c r="F8" s="1">
        <v>0.96194393639499998</v>
      </c>
      <c r="G8" s="1">
        <v>1984.86725037</v>
      </c>
      <c r="H8" s="1">
        <v>154.102473274</v>
      </c>
      <c r="I8" s="1">
        <v>140</v>
      </c>
      <c r="J8" s="2" t="s">
        <v>369</v>
      </c>
      <c r="K8" s="1">
        <v>2108.6103482200001</v>
      </c>
      <c r="L8" s="1">
        <v>160.19901726399999</v>
      </c>
      <c r="M8" s="1">
        <v>133092.88001399999</v>
      </c>
      <c r="N8" s="1">
        <v>6432591.8134199996</v>
      </c>
      <c r="O8" s="2" t="s">
        <v>491</v>
      </c>
    </row>
    <row r="9" spans="1:15" x14ac:dyDescent="0.3">
      <c r="A9" s="1">
        <v>91.442719603800001</v>
      </c>
      <c r="B9" s="1">
        <v>3.3901290496900001</v>
      </c>
      <c r="C9" s="1">
        <v>0.33675900926800001</v>
      </c>
      <c r="D9" s="2" t="s">
        <v>368</v>
      </c>
      <c r="E9" s="1">
        <v>0.94131533217800001</v>
      </c>
      <c r="F9" s="1">
        <v>0.96194393639499998</v>
      </c>
      <c r="G9" s="1">
        <v>291.81021932599998</v>
      </c>
      <c r="H9" s="1">
        <v>29.6222551599</v>
      </c>
      <c r="I9" s="1">
        <v>140</v>
      </c>
      <c r="J9" s="2" t="s">
        <v>367</v>
      </c>
      <c r="K9" s="1">
        <v>310.002620111</v>
      </c>
      <c r="L9" s="1">
        <v>30.7941596585</v>
      </c>
      <c r="M9" s="1">
        <v>48658.906866199999</v>
      </c>
      <c r="N9" s="1">
        <v>1965380.8590599999</v>
      </c>
      <c r="O9" s="2" t="s">
        <v>491</v>
      </c>
    </row>
    <row r="10" spans="1:15" x14ac:dyDescent="0.3">
      <c r="A10" s="1">
        <v>108.155166576</v>
      </c>
      <c r="B10" s="1">
        <v>2.4990640542100002</v>
      </c>
      <c r="C10" s="1">
        <v>0.17070933585100001</v>
      </c>
      <c r="D10" s="2" t="s">
        <v>366</v>
      </c>
      <c r="E10" s="1">
        <v>0.94131533217800001</v>
      </c>
      <c r="F10" s="1">
        <v>0.96194393639499998</v>
      </c>
      <c r="G10" s="1">
        <v>254.425004503</v>
      </c>
      <c r="H10" s="1">
        <v>17.760463874399999</v>
      </c>
      <c r="I10" s="1">
        <v>140</v>
      </c>
      <c r="J10" s="2" t="s">
        <v>365</v>
      </c>
      <c r="K10" s="1">
        <v>270.286689067</v>
      </c>
      <c r="L10" s="1">
        <v>18.463096655000001</v>
      </c>
      <c r="M10" s="1">
        <v>38258.762484400002</v>
      </c>
      <c r="N10" s="1">
        <v>1569780.47416</v>
      </c>
      <c r="O10" s="2" t="s">
        <v>491</v>
      </c>
    </row>
    <row r="11" spans="1:15" x14ac:dyDescent="0.3">
      <c r="A11" s="1">
        <v>91.802687668999994</v>
      </c>
      <c r="B11" s="1">
        <v>1.51328629585</v>
      </c>
      <c r="C11" s="1">
        <v>0.10696258923</v>
      </c>
      <c r="D11" s="2" t="s">
        <v>364</v>
      </c>
      <c r="E11" s="1">
        <v>0.94131533217800001</v>
      </c>
      <c r="F11" s="1">
        <v>0.96194393639499998</v>
      </c>
      <c r="G11" s="1">
        <v>130.77105509899999</v>
      </c>
      <c r="H11" s="1">
        <v>9.4457634368899992</v>
      </c>
      <c r="I11" s="1">
        <v>140</v>
      </c>
      <c r="J11" s="2" t="s">
        <v>363</v>
      </c>
      <c r="K11" s="1">
        <v>138.92374917199999</v>
      </c>
      <c r="L11" s="1">
        <v>9.8194531713500002</v>
      </c>
      <c r="M11" s="1">
        <v>114019.707614</v>
      </c>
      <c r="N11" s="1">
        <v>1408332.1353500001</v>
      </c>
      <c r="O11" s="2" t="s">
        <v>491</v>
      </c>
    </row>
    <row r="12" spans="1:15" x14ac:dyDescent="0.3">
      <c r="A12" s="1">
        <v>74.327137466500005</v>
      </c>
      <c r="B12" s="1">
        <v>1.41082066875</v>
      </c>
      <c r="C12" s="1">
        <v>9.4825032052499994E-2</v>
      </c>
      <c r="D12" s="2" t="s">
        <v>362</v>
      </c>
      <c r="E12" s="1">
        <v>0.94131533217800001</v>
      </c>
      <c r="F12" s="1">
        <v>0.96194393639499998</v>
      </c>
      <c r="G12" s="1">
        <v>98.708454786700003</v>
      </c>
      <c r="H12" s="1">
        <v>6.7798512709200001</v>
      </c>
      <c r="I12" s="1">
        <v>140</v>
      </c>
      <c r="J12" s="2" t="s">
        <v>361</v>
      </c>
      <c r="K12" s="1">
        <v>104.86226178699999</v>
      </c>
      <c r="L12" s="1">
        <v>7.0480731926300004</v>
      </c>
      <c r="M12" s="1">
        <v>76059.218099200007</v>
      </c>
      <c r="N12" s="1">
        <v>2922930.5347500001</v>
      </c>
      <c r="O12" s="2" t="s">
        <v>491</v>
      </c>
    </row>
    <row r="13" spans="1:15" x14ac:dyDescent="0.3">
      <c r="A13" s="1">
        <v>0.66867580870700005</v>
      </c>
      <c r="B13" s="1">
        <v>2.0356684350699998</v>
      </c>
      <c r="C13" s="1">
        <v>0.24723309183200001</v>
      </c>
      <c r="D13" s="2" t="s">
        <v>429</v>
      </c>
      <c r="E13" s="1">
        <v>0.90307251621499995</v>
      </c>
      <c r="F13" s="1">
        <v>0.93718563080399997</v>
      </c>
      <c r="G13" s="1">
        <v>1.2292643293200001</v>
      </c>
      <c r="H13" s="1">
        <v>0.15493439225899999</v>
      </c>
      <c r="I13" s="1">
        <v>139</v>
      </c>
      <c r="J13" s="2" t="s">
        <v>428</v>
      </c>
      <c r="K13" s="1">
        <v>1.3612022370800001</v>
      </c>
      <c r="L13" s="1">
        <v>0.16531878761999999</v>
      </c>
      <c r="M13" s="1">
        <v>154108.816877</v>
      </c>
      <c r="N13" s="1">
        <v>19655026.8572</v>
      </c>
      <c r="O13" s="2" t="s">
        <v>491</v>
      </c>
    </row>
    <row r="14" spans="1:15" x14ac:dyDescent="0.3">
      <c r="A14" s="1">
        <v>18.8914954631</v>
      </c>
      <c r="B14" s="1">
        <v>9.6542225506600001</v>
      </c>
      <c r="C14" s="1">
        <v>1.9556895001600001</v>
      </c>
      <c r="D14" s="2" t="s">
        <v>423</v>
      </c>
      <c r="E14" s="1">
        <v>0.90307251621499995</v>
      </c>
      <c r="F14" s="1">
        <v>0.93718563080399997</v>
      </c>
      <c r="G14" s="1">
        <v>164.70480517199999</v>
      </c>
      <c r="H14" s="1">
        <v>34.6251659594</v>
      </c>
      <c r="I14" s="1">
        <v>139</v>
      </c>
      <c r="J14" s="2" t="s">
        <v>422</v>
      </c>
      <c r="K14" s="1">
        <v>182.382701516</v>
      </c>
      <c r="L14" s="1">
        <v>36.945899319500001</v>
      </c>
      <c r="M14" s="1">
        <v>17111.557437700001</v>
      </c>
      <c r="N14" s="1">
        <v>990883.24844</v>
      </c>
      <c r="O14" s="2" t="s">
        <v>491</v>
      </c>
    </row>
    <row r="15" spans="1:15" x14ac:dyDescent="0.3">
      <c r="A15" s="1">
        <v>0.92926083954299998</v>
      </c>
      <c r="B15" s="1">
        <v>8.33718471245</v>
      </c>
      <c r="C15" s="1">
        <v>1.64923310017</v>
      </c>
      <c r="D15" s="2" t="s">
        <v>372</v>
      </c>
      <c r="E15" s="1">
        <v>0.90307251621499995</v>
      </c>
      <c r="F15" s="1">
        <v>0.93718563080399997</v>
      </c>
      <c r="G15" s="1">
        <v>6.9964814101000004</v>
      </c>
      <c r="H15" s="1">
        <v>1.43630045973</v>
      </c>
      <c r="I15" s="1">
        <v>139</v>
      </c>
      <c r="J15" s="2" t="s">
        <v>371</v>
      </c>
      <c r="K15" s="1">
        <v>7.7474192653199996</v>
      </c>
      <c r="L15" s="1">
        <v>1.53256773527</v>
      </c>
      <c r="M15" s="1">
        <v>17332.7756362</v>
      </c>
      <c r="N15" s="1">
        <v>725668.03822500003</v>
      </c>
      <c r="O15" s="2" t="s">
        <v>491</v>
      </c>
    </row>
    <row r="16" spans="1:15" x14ac:dyDescent="0.3">
      <c r="A16" s="1">
        <v>4.3853848527599997</v>
      </c>
      <c r="B16" s="1">
        <v>5.8215279407800002</v>
      </c>
      <c r="C16" s="1">
        <v>0.45057909552100001</v>
      </c>
      <c r="D16" s="2" t="s">
        <v>370</v>
      </c>
      <c r="E16" s="1">
        <v>0.90307251621499995</v>
      </c>
      <c r="F16" s="1">
        <v>0.93718563080399997</v>
      </c>
      <c r="G16" s="1">
        <v>23.0551166405</v>
      </c>
      <c r="H16" s="1">
        <v>1.8518438873700001</v>
      </c>
      <c r="I16" s="1">
        <v>139</v>
      </c>
      <c r="J16" s="2" t="s">
        <v>369</v>
      </c>
      <c r="K16" s="1">
        <v>25.529640451399999</v>
      </c>
      <c r="L16" s="1">
        <v>1.97596274047</v>
      </c>
      <c r="M16" s="1">
        <v>83196.536525200005</v>
      </c>
      <c r="N16" s="1">
        <v>3410659.8660499998</v>
      </c>
      <c r="O16" s="2" t="s">
        <v>491</v>
      </c>
    </row>
    <row r="17" spans="1:15" x14ac:dyDescent="0.3">
      <c r="A17" s="1">
        <v>9.4363839861699994E-2</v>
      </c>
      <c r="B17" s="1">
        <v>2.2144824707100002</v>
      </c>
      <c r="C17" s="1">
        <v>0.48433480348699998</v>
      </c>
      <c r="D17" s="2" t="s">
        <v>429</v>
      </c>
      <c r="E17" s="1">
        <v>0.87159776581899995</v>
      </c>
      <c r="F17" s="1">
        <v>0.89853780504699998</v>
      </c>
      <c r="G17" s="1">
        <v>0.18213523068199999</v>
      </c>
      <c r="H17" s="1">
        <v>4.1066494944599997E-2</v>
      </c>
      <c r="I17" s="1">
        <v>142</v>
      </c>
      <c r="J17" s="2" t="s">
        <v>428</v>
      </c>
      <c r="K17" s="1">
        <v>0.20896706924299999</v>
      </c>
      <c r="L17" s="1">
        <v>4.57036918357E-2</v>
      </c>
      <c r="M17" s="1">
        <v>70777.042056000006</v>
      </c>
      <c r="N17" s="1">
        <v>16689378.9037</v>
      </c>
      <c r="O17" s="2" t="s">
        <v>491</v>
      </c>
    </row>
    <row r="18" spans="1:15" x14ac:dyDescent="0.3">
      <c r="A18" s="1">
        <v>37.462330693799998</v>
      </c>
      <c r="B18" s="1">
        <v>4.1931569654900001</v>
      </c>
      <c r="C18" s="1">
        <v>0.47065248734999998</v>
      </c>
      <c r="D18" s="2" t="s">
        <v>427</v>
      </c>
      <c r="E18" s="1">
        <v>0.87159776581899995</v>
      </c>
      <c r="F18" s="1">
        <v>0.89853780504699998</v>
      </c>
      <c r="G18" s="1">
        <v>136.915312352</v>
      </c>
      <c r="H18" s="1">
        <v>15.8427841707</v>
      </c>
      <c r="I18" s="1">
        <v>142</v>
      </c>
      <c r="J18" s="2" t="s">
        <v>426</v>
      </c>
      <c r="K18" s="1">
        <v>157.085432892</v>
      </c>
      <c r="L18" s="1">
        <v>17.631739122999999</v>
      </c>
      <c r="M18" s="1">
        <v>48313.177656899999</v>
      </c>
      <c r="N18" s="1">
        <v>4392887.3051500004</v>
      </c>
      <c r="O18" s="2" t="s">
        <v>491</v>
      </c>
    </row>
    <row r="19" spans="1:15" x14ac:dyDescent="0.3">
      <c r="A19" s="1">
        <v>54.656841999999997</v>
      </c>
      <c r="B19" s="1">
        <v>7.7917661278099999</v>
      </c>
      <c r="C19" s="1">
        <v>1.3004336842499999</v>
      </c>
      <c r="D19" s="2" t="s">
        <v>423</v>
      </c>
      <c r="E19" s="1">
        <v>0.87159776581899995</v>
      </c>
      <c r="F19" s="1">
        <v>0.89853780504699998</v>
      </c>
      <c r="G19" s="1">
        <v>371.19024307900003</v>
      </c>
      <c r="H19" s="1">
        <v>63.865909264700001</v>
      </c>
      <c r="I19" s="1">
        <v>142</v>
      </c>
      <c r="J19" s="2" t="s">
        <v>422</v>
      </c>
      <c r="K19" s="1">
        <v>425.87333014900003</v>
      </c>
      <c r="L19" s="1">
        <v>71.077598411500006</v>
      </c>
      <c r="M19" s="1">
        <v>22654.100312899998</v>
      </c>
      <c r="N19" s="1">
        <v>1373021.8707099999</v>
      </c>
      <c r="O19" s="2" t="s">
        <v>491</v>
      </c>
    </row>
    <row r="20" spans="1:15" x14ac:dyDescent="0.3">
      <c r="A20" s="1">
        <v>10.2182410505</v>
      </c>
      <c r="B20" s="1">
        <v>7.1404492265200004</v>
      </c>
      <c r="C20" s="1">
        <v>1.14443060577</v>
      </c>
      <c r="D20" s="2" t="s">
        <v>372</v>
      </c>
      <c r="E20" s="1">
        <v>0.87159776581899995</v>
      </c>
      <c r="F20" s="1">
        <v>0.89853780504699998</v>
      </c>
      <c r="G20" s="1">
        <v>63.594240840799998</v>
      </c>
      <c r="H20" s="1">
        <v>10.507562008900001</v>
      </c>
      <c r="I20" s="1">
        <v>142</v>
      </c>
      <c r="J20" s="2" t="s">
        <v>371</v>
      </c>
      <c r="K20" s="1">
        <v>72.962831405399996</v>
      </c>
      <c r="L20" s="1">
        <v>11.694067795300001</v>
      </c>
      <c r="M20" s="1">
        <v>12251.163112300001</v>
      </c>
      <c r="N20" s="1">
        <v>245309.575943</v>
      </c>
      <c r="O20" s="2" t="s">
        <v>491</v>
      </c>
    </row>
    <row r="21" spans="1:15" x14ac:dyDescent="0.3">
      <c r="A21" s="1">
        <v>1.68105976133</v>
      </c>
      <c r="B21" s="1">
        <v>2.4988815664500001</v>
      </c>
      <c r="C21" s="1">
        <v>0.170241055123</v>
      </c>
      <c r="D21" s="2" t="s">
        <v>366</v>
      </c>
      <c r="E21" s="1">
        <v>0.87159776581899995</v>
      </c>
      <c r="F21" s="1">
        <v>0.89853780504699998</v>
      </c>
      <c r="G21" s="1">
        <v>3.6613810927500001</v>
      </c>
      <c r="H21" s="1">
        <v>0.257148389915</v>
      </c>
      <c r="I21" s="1">
        <v>142</v>
      </c>
      <c r="J21" s="2" t="s">
        <v>365</v>
      </c>
      <c r="K21" s="1">
        <v>4.2007692496900004</v>
      </c>
      <c r="L21" s="1">
        <v>0.28618538749400002</v>
      </c>
      <c r="M21" s="1">
        <v>13408.2505862</v>
      </c>
      <c r="N21" s="1">
        <v>474979.15216900001</v>
      </c>
      <c r="O21" s="2" t="s">
        <v>491</v>
      </c>
    </row>
    <row r="22" spans="1:15" x14ac:dyDescent="0.3">
      <c r="A22" s="1">
        <f>SUM(A2:A21)</f>
        <v>6898.0856164675524</v>
      </c>
      <c r="G22" s="1">
        <f>SUM(G2:G21)</f>
        <v>31769.177173888052</v>
      </c>
      <c r="H22" s="1">
        <f>SUM(H2:H21)</f>
        <v>6863.2451048823377</v>
      </c>
      <c r="K22" s="1">
        <f>SUM(K2:K21)</f>
        <v>33807.494972296634</v>
      </c>
      <c r="L22" s="1">
        <f>SUM(L2:L21)</f>
        <v>7142.4516090709112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0EA55-E9D2-41A5-933B-B590F0FC2CDF}">
  <dimension ref="A1:O20"/>
  <sheetViews>
    <sheetView workbookViewId="0">
      <selection activeCell="K1" sqref="K1:K1048576"/>
    </sheetView>
  </sheetViews>
  <sheetFormatPr defaultRowHeight="14.4" x14ac:dyDescent="0.3"/>
  <cols>
    <col min="1" max="1" width="15.6640625" style="1" bestFit="1" customWidth="1"/>
    <col min="2" max="3" width="13.6640625" style="1" bestFit="1" customWidth="1"/>
    <col min="4" max="4" width="32.6640625" style="2" bestFit="1" customWidth="1"/>
    <col min="5" max="6" width="13.6640625" style="1" bestFit="1" customWidth="1"/>
    <col min="7" max="7" width="16.6640625" style="1" bestFit="1" customWidth="1"/>
    <col min="8" max="9" width="15.6640625" style="1" bestFit="1" customWidth="1"/>
    <col min="10" max="10" width="8.44140625" style="2" bestFit="1" customWidth="1"/>
    <col min="11" max="11" width="16.6640625" style="1" bestFit="1" customWidth="1"/>
    <col min="12" max="12" width="15.6640625" style="1" bestFit="1" customWidth="1"/>
    <col min="13" max="13" width="18.77734375" style="1" bestFit="1" customWidth="1"/>
    <col min="14" max="14" width="20.77734375" style="1" bestFit="1" customWidth="1"/>
    <col min="15" max="15" width="20"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88.197339289599995</v>
      </c>
      <c r="B2" s="1">
        <v>2.2344837484900002</v>
      </c>
      <c r="C2" s="1">
        <v>0.47901715189499999</v>
      </c>
      <c r="D2" s="2" t="s">
        <v>429</v>
      </c>
      <c r="E2" s="1">
        <v>0.974653059436</v>
      </c>
      <c r="F2" s="1">
        <v>0.99071189553200001</v>
      </c>
      <c r="G2" s="1">
        <v>192.080259778</v>
      </c>
      <c r="H2" s="1">
        <v>41.855634078199998</v>
      </c>
      <c r="I2" s="1">
        <v>141</v>
      </c>
      <c r="J2" s="2" t="s">
        <v>428</v>
      </c>
      <c r="K2" s="1">
        <v>197.07552130299999</v>
      </c>
      <c r="L2" s="1">
        <v>42.248038271200002</v>
      </c>
      <c r="M2" s="1">
        <v>4780.5356289900001</v>
      </c>
      <c r="N2" s="1">
        <v>356921.96894400002</v>
      </c>
      <c r="O2" s="2" t="s">
        <v>488</v>
      </c>
    </row>
    <row r="3" spans="1:15" x14ac:dyDescent="0.3">
      <c r="A3" s="1">
        <v>305.82643069199997</v>
      </c>
      <c r="B3" s="1">
        <v>4.1261668032100003</v>
      </c>
      <c r="C3" s="1">
        <v>0.47367483292399998</v>
      </c>
      <c r="D3" s="2" t="s">
        <v>427</v>
      </c>
      <c r="E3" s="1">
        <v>0.974653059436</v>
      </c>
      <c r="F3" s="1">
        <v>0.99071189553200001</v>
      </c>
      <c r="G3" s="1">
        <v>1229.9057930900001</v>
      </c>
      <c r="H3" s="1">
        <v>143.51678744</v>
      </c>
      <c r="I3" s="1">
        <v>141</v>
      </c>
      <c r="J3" s="2" t="s">
        <v>426</v>
      </c>
      <c r="K3" s="1">
        <v>1261.89086587</v>
      </c>
      <c r="L3" s="1">
        <v>144.86228346199999</v>
      </c>
      <c r="M3" s="1">
        <v>9904.0136780699995</v>
      </c>
      <c r="N3" s="1">
        <v>1237635.6551900001</v>
      </c>
      <c r="O3" s="2" t="s">
        <v>488</v>
      </c>
    </row>
    <row r="4" spans="1:15" x14ac:dyDescent="0.3">
      <c r="A4" s="1">
        <v>86.299043901399997</v>
      </c>
      <c r="B4" s="1">
        <v>5.5701838764199998</v>
      </c>
      <c r="C4" s="1">
        <v>0.423874823171</v>
      </c>
      <c r="D4" s="2" t="s">
        <v>370</v>
      </c>
      <c r="E4" s="1">
        <v>0.974653059436</v>
      </c>
      <c r="F4" s="1">
        <v>0.99071189553200001</v>
      </c>
      <c r="G4" s="1">
        <v>468.51722945300003</v>
      </c>
      <c r="H4" s="1">
        <v>36.240233186600001</v>
      </c>
      <c r="I4" s="1">
        <v>141</v>
      </c>
      <c r="J4" s="2" t="s">
        <v>369</v>
      </c>
      <c r="K4" s="1">
        <v>480.70154288999998</v>
      </c>
      <c r="L4" s="1">
        <v>36.5799919735</v>
      </c>
      <c r="M4" s="1">
        <v>5349.36850744</v>
      </c>
      <c r="N4" s="1">
        <v>349239.840058</v>
      </c>
      <c r="O4" s="2" t="s">
        <v>488</v>
      </c>
    </row>
    <row r="5" spans="1:15" x14ac:dyDescent="0.3">
      <c r="A5" s="1">
        <v>0.87491466847900001</v>
      </c>
      <c r="B5" s="1">
        <v>3.1005847860000002</v>
      </c>
      <c r="C5" s="1">
        <v>0.309834414</v>
      </c>
      <c r="D5" s="2" t="s">
        <v>368</v>
      </c>
      <c r="E5" s="1">
        <v>0.974653059436</v>
      </c>
      <c r="F5" s="1">
        <v>0.99071189553200001</v>
      </c>
      <c r="G5" s="1">
        <v>2.6439872703699998</v>
      </c>
      <c r="H5" s="1">
        <v>0.26856086656900002</v>
      </c>
      <c r="I5" s="1">
        <v>141</v>
      </c>
      <c r="J5" s="2" t="s">
        <v>367</v>
      </c>
      <c r="K5" s="1">
        <v>2.71274711013</v>
      </c>
      <c r="L5" s="1">
        <v>0.27107867360799998</v>
      </c>
      <c r="M5" s="1">
        <v>270.52293781700001</v>
      </c>
      <c r="N5" s="1">
        <v>3540.65404511</v>
      </c>
      <c r="O5" s="2" t="s">
        <v>488</v>
      </c>
    </row>
    <row r="6" spans="1:15" x14ac:dyDescent="0.3">
      <c r="A6" s="1">
        <v>63.9034308751</v>
      </c>
      <c r="B6" s="1">
        <v>2.4994560092000002</v>
      </c>
      <c r="C6" s="1">
        <v>0.17171512920000001</v>
      </c>
      <c r="D6" s="2" t="s">
        <v>366</v>
      </c>
      <c r="E6" s="1">
        <v>0.974653059436</v>
      </c>
      <c r="F6" s="1">
        <v>0.99071189553200001</v>
      </c>
      <c r="G6" s="1">
        <v>155.675304281</v>
      </c>
      <c r="H6" s="1">
        <v>10.871265792199999</v>
      </c>
      <c r="I6" s="1">
        <v>141</v>
      </c>
      <c r="J6" s="2" t="s">
        <v>365</v>
      </c>
      <c r="K6" s="1">
        <v>159.72381430900001</v>
      </c>
      <c r="L6" s="1">
        <v>10.973185889</v>
      </c>
      <c r="M6" s="1">
        <v>5207.7654091900004</v>
      </c>
      <c r="N6" s="1">
        <v>258608.00964999999</v>
      </c>
      <c r="O6" s="2" t="s">
        <v>488</v>
      </c>
    </row>
    <row r="7" spans="1:15" x14ac:dyDescent="0.3">
      <c r="A7" s="1">
        <v>30.860538249000001</v>
      </c>
      <c r="B7" s="1">
        <v>1.44444564485</v>
      </c>
      <c r="C7" s="1">
        <v>0.10765781971500001</v>
      </c>
      <c r="D7" s="2" t="s">
        <v>364</v>
      </c>
      <c r="E7" s="1">
        <v>0.974653059436</v>
      </c>
      <c r="F7" s="1">
        <v>0.99071189553200001</v>
      </c>
      <c r="G7" s="1">
        <v>43.4464954687</v>
      </c>
      <c r="H7" s="1">
        <v>3.2915196667300002</v>
      </c>
      <c r="I7" s="1">
        <v>141</v>
      </c>
      <c r="J7" s="2" t="s">
        <v>363</v>
      </c>
      <c r="K7" s="1">
        <v>44.576370071500001</v>
      </c>
      <c r="L7" s="1">
        <v>3.3223782631200001</v>
      </c>
      <c r="M7" s="1">
        <v>9195.6199723200007</v>
      </c>
      <c r="N7" s="1">
        <v>124888.167413</v>
      </c>
      <c r="O7" s="2" t="s">
        <v>488</v>
      </c>
    </row>
    <row r="8" spans="1:15" x14ac:dyDescent="0.3">
      <c r="A8" s="1">
        <v>119.162921545</v>
      </c>
      <c r="B8" s="1">
        <v>1.4151020595099999</v>
      </c>
      <c r="C8" s="1">
        <v>9.4835015934600003E-2</v>
      </c>
      <c r="D8" s="2" t="s">
        <v>362</v>
      </c>
      <c r="E8" s="1">
        <v>0.974653059436</v>
      </c>
      <c r="F8" s="1">
        <v>0.99071189553200001</v>
      </c>
      <c r="G8" s="1">
        <v>164.35349951500001</v>
      </c>
      <c r="H8" s="1">
        <v>11.195854389400001</v>
      </c>
      <c r="I8" s="1">
        <v>141</v>
      </c>
      <c r="J8" s="2" t="s">
        <v>361</v>
      </c>
      <c r="K8" s="1">
        <v>168.62769569599999</v>
      </c>
      <c r="L8" s="1">
        <v>11.300817563500001</v>
      </c>
      <c r="M8" s="1">
        <v>7359.5203586600001</v>
      </c>
      <c r="N8" s="1">
        <v>482235.23436599999</v>
      </c>
      <c r="O8" s="2" t="s">
        <v>488</v>
      </c>
    </row>
    <row r="9" spans="1:15" x14ac:dyDescent="0.3">
      <c r="A9" s="1">
        <v>435.20161430000002</v>
      </c>
      <c r="B9" s="1">
        <v>2.2526197961899999</v>
      </c>
      <c r="C9" s="1">
        <v>0.474195400805</v>
      </c>
      <c r="D9" s="2" t="s">
        <v>429</v>
      </c>
      <c r="E9" s="1">
        <v>0.94131533217800001</v>
      </c>
      <c r="F9" s="1">
        <v>0.96194393639499998</v>
      </c>
      <c r="G9" s="1">
        <v>922.81262311199998</v>
      </c>
      <c r="H9" s="1">
        <v>198.516951095</v>
      </c>
      <c r="I9" s="1">
        <v>140</v>
      </c>
      <c r="J9" s="2" t="s">
        <v>428</v>
      </c>
      <c r="K9" s="1">
        <v>980.34377170599998</v>
      </c>
      <c r="L9" s="1">
        <v>206.37060392399999</v>
      </c>
      <c r="M9" s="1">
        <v>176760.81184800001</v>
      </c>
      <c r="N9" s="1">
        <v>39856827.760200001</v>
      </c>
      <c r="O9" s="2" t="s">
        <v>488</v>
      </c>
    </row>
    <row r="10" spans="1:15" x14ac:dyDescent="0.3">
      <c r="A10" s="1">
        <v>89.414814346300005</v>
      </c>
      <c r="B10" s="1">
        <v>4.20223724471</v>
      </c>
      <c r="C10" s="1">
        <v>0.470242819112</v>
      </c>
      <c r="D10" s="2" t="s">
        <v>427</v>
      </c>
      <c r="E10" s="1">
        <v>0.94131533217800001</v>
      </c>
      <c r="F10" s="1">
        <v>0.96194393639499998</v>
      </c>
      <c r="G10" s="1">
        <v>353.69195317999998</v>
      </c>
      <c r="H10" s="1">
        <v>40.4465434544</v>
      </c>
      <c r="I10" s="1">
        <v>140</v>
      </c>
      <c r="J10" s="2" t="s">
        <v>426</v>
      </c>
      <c r="K10" s="1">
        <v>375.74226307499998</v>
      </c>
      <c r="L10" s="1">
        <v>42.046674368600002</v>
      </c>
      <c r="M10" s="1">
        <v>76839.331969699997</v>
      </c>
      <c r="N10" s="1">
        <v>6636750.1407399997</v>
      </c>
      <c r="O10" s="2" t="s">
        <v>488</v>
      </c>
    </row>
    <row r="11" spans="1:15" x14ac:dyDescent="0.3">
      <c r="A11" s="1">
        <v>38.927312507800004</v>
      </c>
      <c r="B11" s="1">
        <v>5.2312644121299998</v>
      </c>
      <c r="C11" s="1">
        <v>1.1145198199499999</v>
      </c>
      <c r="D11" s="2" t="s">
        <v>421</v>
      </c>
      <c r="E11" s="1">
        <v>0.94131533217800001</v>
      </c>
      <c r="F11" s="1">
        <v>0.96194393639499998</v>
      </c>
      <c r="G11" s="1">
        <v>191.68857372100001</v>
      </c>
      <c r="H11" s="1">
        <v>41.734189062699997</v>
      </c>
      <c r="I11" s="1">
        <v>140</v>
      </c>
      <c r="J11" s="2" t="s">
        <v>420</v>
      </c>
      <c r="K11" s="1">
        <v>203.639064582</v>
      </c>
      <c r="L11" s="1">
        <v>43.3852613273</v>
      </c>
      <c r="M11" s="1">
        <v>31326.648011599998</v>
      </c>
      <c r="N11" s="1">
        <v>845862.32793000003</v>
      </c>
      <c r="O11" s="2" t="s">
        <v>488</v>
      </c>
    </row>
    <row r="12" spans="1:15" x14ac:dyDescent="0.3">
      <c r="A12" s="1">
        <v>674.28521954999997</v>
      </c>
      <c r="B12" s="1">
        <v>5.5429344619899998</v>
      </c>
      <c r="C12" s="1">
        <v>0.42111746929400001</v>
      </c>
      <c r="D12" s="2" t="s">
        <v>370</v>
      </c>
      <c r="E12" s="1">
        <v>0.94131533217800001</v>
      </c>
      <c r="F12" s="1">
        <v>0.96194393639499998</v>
      </c>
      <c r="G12" s="1">
        <v>3518.1837325299998</v>
      </c>
      <c r="H12" s="1">
        <v>273.147140955</v>
      </c>
      <c r="I12" s="1">
        <v>140</v>
      </c>
      <c r="J12" s="2" t="s">
        <v>369</v>
      </c>
      <c r="K12" s="1">
        <v>3737.5187806499998</v>
      </c>
      <c r="L12" s="1">
        <v>283.95328523900002</v>
      </c>
      <c r="M12" s="1">
        <v>133092.88001399999</v>
      </c>
      <c r="N12" s="1">
        <v>6432591.8134199996</v>
      </c>
      <c r="O12" s="2" t="s">
        <v>488</v>
      </c>
    </row>
    <row r="13" spans="1:15" x14ac:dyDescent="0.3">
      <c r="A13" s="1">
        <v>30.810418182500001</v>
      </c>
      <c r="B13" s="1">
        <v>3.3901290496900001</v>
      </c>
      <c r="C13" s="1">
        <v>0.33675900926800001</v>
      </c>
      <c r="D13" s="2" t="s">
        <v>368</v>
      </c>
      <c r="E13" s="1">
        <v>0.94131533217800001</v>
      </c>
      <c r="F13" s="1">
        <v>0.96194393639499998</v>
      </c>
      <c r="G13" s="1">
        <v>98.321604238399999</v>
      </c>
      <c r="H13" s="1">
        <v>9.9808281396300007</v>
      </c>
      <c r="I13" s="1">
        <v>140</v>
      </c>
      <c r="J13" s="2" t="s">
        <v>367</v>
      </c>
      <c r="K13" s="1">
        <v>104.451293714</v>
      </c>
      <c r="L13" s="1">
        <v>10.375685902300001</v>
      </c>
      <c r="M13" s="1">
        <v>48658.906866199999</v>
      </c>
      <c r="N13" s="1">
        <v>1965380.8590599999</v>
      </c>
      <c r="O13" s="2" t="s">
        <v>488</v>
      </c>
    </row>
    <row r="14" spans="1:15" x14ac:dyDescent="0.3">
      <c r="A14" s="1">
        <v>167.901532944</v>
      </c>
      <c r="B14" s="1">
        <v>2.4990640542100002</v>
      </c>
      <c r="C14" s="1">
        <v>0.17070933585100001</v>
      </c>
      <c r="D14" s="2" t="s">
        <v>366</v>
      </c>
      <c r="E14" s="1">
        <v>0.94131533217800001</v>
      </c>
      <c r="F14" s="1">
        <v>0.96194393639499998</v>
      </c>
      <c r="G14" s="1">
        <v>394.97279351200001</v>
      </c>
      <c r="H14" s="1">
        <v>27.571582613299999</v>
      </c>
      <c r="I14" s="1">
        <v>140</v>
      </c>
      <c r="J14" s="2" t="s">
        <v>365</v>
      </c>
      <c r="K14" s="1">
        <v>419.596685627</v>
      </c>
      <c r="L14" s="1">
        <v>28.662359177199999</v>
      </c>
      <c r="M14" s="1">
        <v>38258.762484400002</v>
      </c>
      <c r="N14" s="1">
        <v>1569780.47416</v>
      </c>
      <c r="O14" s="2" t="s">
        <v>488</v>
      </c>
    </row>
    <row r="15" spans="1:15" x14ac:dyDescent="0.3">
      <c r="A15" s="1">
        <v>117.875576196</v>
      </c>
      <c r="B15" s="1">
        <v>1.51328629585</v>
      </c>
      <c r="C15" s="1">
        <v>0.10696258923</v>
      </c>
      <c r="D15" s="2" t="s">
        <v>364</v>
      </c>
      <c r="E15" s="1">
        <v>0.94131533217800001</v>
      </c>
      <c r="F15" s="1">
        <v>0.96194393639499998</v>
      </c>
      <c r="G15" s="1">
        <v>167.911352717</v>
      </c>
      <c r="H15" s="1">
        <v>12.128455451600001</v>
      </c>
      <c r="I15" s="1">
        <v>140</v>
      </c>
      <c r="J15" s="2" t="s">
        <v>363</v>
      </c>
      <c r="K15" s="1">
        <v>178.37949407299999</v>
      </c>
      <c r="L15" s="1">
        <v>12.6082768369</v>
      </c>
      <c r="M15" s="1">
        <v>114019.707614</v>
      </c>
      <c r="N15" s="1">
        <v>1408332.1353500001</v>
      </c>
      <c r="O15" s="2" t="s">
        <v>488</v>
      </c>
    </row>
    <row r="16" spans="1:15" x14ac:dyDescent="0.3">
      <c r="A16" s="1">
        <v>321.38631101099998</v>
      </c>
      <c r="B16" s="1">
        <v>1.41082066875</v>
      </c>
      <c r="C16" s="1">
        <v>9.4825032052499994E-2</v>
      </c>
      <c r="D16" s="2" t="s">
        <v>362</v>
      </c>
      <c r="E16" s="1">
        <v>0.94131533217800001</v>
      </c>
      <c r="F16" s="1">
        <v>0.96194393639499998</v>
      </c>
      <c r="G16" s="1">
        <v>426.80973909199997</v>
      </c>
      <c r="H16" s="1">
        <v>29.3156909231</v>
      </c>
      <c r="I16" s="1">
        <v>140</v>
      </c>
      <c r="J16" s="2" t="s">
        <v>361</v>
      </c>
      <c r="K16" s="1">
        <v>453.41845022799998</v>
      </c>
      <c r="L16" s="1">
        <v>30.475467242899999</v>
      </c>
      <c r="M16" s="1">
        <v>76059.218099200007</v>
      </c>
      <c r="N16" s="1">
        <v>2922930.5347500001</v>
      </c>
      <c r="O16" s="2" t="s">
        <v>488</v>
      </c>
    </row>
    <row r="17" spans="1:15" x14ac:dyDescent="0.3">
      <c r="A17" s="1">
        <v>1.8869008831100001E-2</v>
      </c>
      <c r="B17" s="1">
        <v>2.2053119298800001</v>
      </c>
      <c r="C17" s="1">
        <v>0.48677293476700001</v>
      </c>
      <c r="D17" s="2" t="s">
        <v>429</v>
      </c>
      <c r="E17" s="1">
        <v>0.92183775742700003</v>
      </c>
      <c r="F17" s="1">
        <v>0.95538096007200002</v>
      </c>
      <c r="G17" s="1">
        <v>3.8359559112299997E-2</v>
      </c>
      <c r="H17" s="1">
        <v>8.7751003674899995E-3</v>
      </c>
      <c r="I17" s="1">
        <v>143</v>
      </c>
      <c r="J17" s="2" t="s">
        <v>428</v>
      </c>
      <c r="K17" s="1">
        <v>4.16120502802E-2</v>
      </c>
      <c r="L17" s="1">
        <v>9.1849228048599997E-3</v>
      </c>
      <c r="M17" s="1">
        <v>80646.183256699995</v>
      </c>
      <c r="N17" s="1">
        <v>13704929.095699999</v>
      </c>
      <c r="O17" s="2" t="s">
        <v>488</v>
      </c>
    </row>
    <row r="18" spans="1:15" x14ac:dyDescent="0.3">
      <c r="A18" s="1">
        <v>6.6655789639199998</v>
      </c>
      <c r="B18" s="1">
        <v>4.2048862583400002</v>
      </c>
      <c r="C18" s="1">
        <v>0.47012330552499998</v>
      </c>
      <c r="D18" s="2" t="s">
        <v>427</v>
      </c>
      <c r="E18" s="1">
        <v>0.92183775742700003</v>
      </c>
      <c r="F18" s="1">
        <v>0.95538096007200002</v>
      </c>
      <c r="G18" s="1">
        <v>25.837269945799999</v>
      </c>
      <c r="H18" s="1">
        <v>2.9938238283</v>
      </c>
      <c r="I18" s="1">
        <v>143</v>
      </c>
      <c r="J18" s="2" t="s">
        <v>426</v>
      </c>
      <c r="K18" s="1">
        <v>28.028001389300002</v>
      </c>
      <c r="L18" s="1">
        <v>3.1336440157599998</v>
      </c>
      <c r="M18" s="1">
        <v>29540.304100000001</v>
      </c>
      <c r="N18" s="1">
        <v>4050043.7585</v>
      </c>
      <c r="O18" s="2" t="s">
        <v>488</v>
      </c>
    </row>
    <row r="19" spans="1:15" x14ac:dyDescent="0.3">
      <c r="A19" s="1">
        <v>0.18586722947000001</v>
      </c>
      <c r="B19" s="1">
        <v>5.6117325100200004</v>
      </c>
      <c r="C19" s="1">
        <v>0.42807910749599998</v>
      </c>
      <c r="D19" s="2" t="s">
        <v>370</v>
      </c>
      <c r="E19" s="1">
        <v>0.92183775742700003</v>
      </c>
      <c r="F19" s="1">
        <v>0.95538096007200002</v>
      </c>
      <c r="G19" s="1">
        <v>0.96151104954400002</v>
      </c>
      <c r="H19" s="1">
        <v>7.6015724630100007E-2</v>
      </c>
      <c r="I19" s="1">
        <v>143</v>
      </c>
      <c r="J19" s="2" t="s">
        <v>369</v>
      </c>
      <c r="K19" s="1">
        <v>1.04303717416</v>
      </c>
      <c r="L19" s="1">
        <v>7.95658777043E-2</v>
      </c>
      <c r="M19" s="1">
        <v>45750.350272600001</v>
      </c>
      <c r="N19" s="1">
        <v>2372040.40026</v>
      </c>
      <c r="O19" s="2" t="s">
        <v>488</v>
      </c>
    </row>
    <row r="20" spans="1:15" x14ac:dyDescent="0.3">
      <c r="A20" s="1">
        <f>SUM(A2:A19)</f>
        <v>2577.7977334604007</v>
      </c>
      <c r="G20" s="1">
        <f>SUM(G2:G19)</f>
        <v>8357.852081512925</v>
      </c>
      <c r="H20" s="1">
        <f>SUM(H2:H19)</f>
        <v>883.15985176772676</v>
      </c>
      <c r="K20" s="1">
        <f>SUM(K2:K19)</f>
        <v>8797.5110115183707</v>
      </c>
      <c r="L20" s="1">
        <f>SUM(L2:L19)</f>
        <v>910.65778293039716</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D04B1-6F5F-4879-BCFF-A77D0F939057}">
  <dimension ref="A1:O63"/>
  <sheetViews>
    <sheetView workbookViewId="0">
      <pane ySplit="1" topLeftCell="A2" activePane="bottomLeft" state="frozen"/>
      <selection pane="bottomLeft" activeCell="K1" sqref="K1:K1048576"/>
    </sheetView>
  </sheetViews>
  <sheetFormatPr defaultRowHeight="14.4" x14ac:dyDescent="0.3"/>
  <cols>
    <col min="1" max="1" width="16.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7.77734375" style="1" bestFit="1" customWidth="1"/>
    <col min="8" max="8" width="16.6640625" style="1" bestFit="1" customWidth="1"/>
    <col min="9" max="9" width="15.6640625" style="1" bestFit="1" customWidth="1"/>
    <col min="10" max="10" width="8.44140625" style="2" bestFit="1" customWidth="1"/>
    <col min="11" max="11" width="17.77734375" style="1" bestFit="1" customWidth="1"/>
    <col min="12" max="12" width="16.6640625" style="1" bestFit="1" customWidth="1"/>
    <col min="13" max="13" width="18.77734375" style="1" bestFit="1" customWidth="1"/>
    <col min="14" max="14" width="20.77734375" style="1" bestFit="1" customWidth="1"/>
    <col min="15" max="15" width="17.332031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88.197339289599995</v>
      </c>
      <c r="B2" s="1">
        <v>2.2344837484900002</v>
      </c>
      <c r="C2" s="1">
        <v>0.47901715189499999</v>
      </c>
      <c r="D2" s="2" t="s">
        <v>429</v>
      </c>
      <c r="E2" s="1">
        <v>0.974653059436</v>
      </c>
      <c r="F2" s="1">
        <v>0.99071189553200001</v>
      </c>
      <c r="G2" s="1">
        <v>192.080259778</v>
      </c>
      <c r="H2" s="1">
        <v>41.855634078199998</v>
      </c>
      <c r="I2" s="1">
        <v>141</v>
      </c>
      <c r="J2" s="2" t="s">
        <v>428</v>
      </c>
      <c r="K2" s="1">
        <v>197.07552130299999</v>
      </c>
      <c r="L2" s="1">
        <v>42.248038271200002</v>
      </c>
      <c r="M2" s="1">
        <v>4780.5356289900001</v>
      </c>
      <c r="N2" s="1">
        <v>356921.96894400002</v>
      </c>
      <c r="O2" s="2" t="s">
        <v>489</v>
      </c>
    </row>
    <row r="3" spans="1:15" x14ac:dyDescent="0.3">
      <c r="A3" s="1">
        <v>305.82643069199997</v>
      </c>
      <c r="B3" s="1">
        <v>4.1261668032100003</v>
      </c>
      <c r="C3" s="1">
        <v>0.47367483292399998</v>
      </c>
      <c r="D3" s="2" t="s">
        <v>427</v>
      </c>
      <c r="E3" s="1">
        <v>0.974653059436</v>
      </c>
      <c r="F3" s="1">
        <v>0.99071189553200001</v>
      </c>
      <c r="G3" s="1">
        <v>1229.9057930900001</v>
      </c>
      <c r="H3" s="1">
        <v>143.51678744</v>
      </c>
      <c r="I3" s="1">
        <v>141</v>
      </c>
      <c r="J3" s="2" t="s">
        <v>426</v>
      </c>
      <c r="K3" s="1">
        <v>1261.89086587</v>
      </c>
      <c r="L3" s="1">
        <v>144.86228346199999</v>
      </c>
      <c r="M3" s="1">
        <v>9904.0136780699995</v>
      </c>
      <c r="N3" s="1">
        <v>1237635.6551900001</v>
      </c>
      <c r="O3" s="2" t="s">
        <v>489</v>
      </c>
    </row>
    <row r="4" spans="1:15" x14ac:dyDescent="0.3">
      <c r="A4" s="1">
        <v>86.299043901399997</v>
      </c>
      <c r="B4" s="1">
        <v>5.5701838764199998</v>
      </c>
      <c r="C4" s="1">
        <v>0.423874823171</v>
      </c>
      <c r="D4" s="2" t="s">
        <v>370</v>
      </c>
      <c r="E4" s="1">
        <v>0.974653059436</v>
      </c>
      <c r="F4" s="1">
        <v>0.99071189553200001</v>
      </c>
      <c r="G4" s="1">
        <v>468.51722945300003</v>
      </c>
      <c r="H4" s="1">
        <v>36.240233186600001</v>
      </c>
      <c r="I4" s="1">
        <v>141</v>
      </c>
      <c r="J4" s="2" t="s">
        <v>369</v>
      </c>
      <c r="K4" s="1">
        <v>480.70154288999998</v>
      </c>
      <c r="L4" s="1">
        <v>36.5799919735</v>
      </c>
      <c r="M4" s="1">
        <v>5349.36850744</v>
      </c>
      <c r="N4" s="1">
        <v>349239.840058</v>
      </c>
      <c r="O4" s="2" t="s">
        <v>489</v>
      </c>
    </row>
    <row r="5" spans="1:15" x14ac:dyDescent="0.3">
      <c r="A5" s="1">
        <v>0.87491466847900001</v>
      </c>
      <c r="B5" s="1">
        <v>3.1005847860000002</v>
      </c>
      <c r="C5" s="1">
        <v>0.309834414</v>
      </c>
      <c r="D5" s="2" t="s">
        <v>368</v>
      </c>
      <c r="E5" s="1">
        <v>0.974653059436</v>
      </c>
      <c r="F5" s="1">
        <v>0.99071189553200001</v>
      </c>
      <c r="G5" s="1">
        <v>2.6439872703699998</v>
      </c>
      <c r="H5" s="1">
        <v>0.26856086656900002</v>
      </c>
      <c r="I5" s="1">
        <v>141</v>
      </c>
      <c r="J5" s="2" t="s">
        <v>367</v>
      </c>
      <c r="K5" s="1">
        <v>2.71274711013</v>
      </c>
      <c r="L5" s="1">
        <v>0.27107867360799998</v>
      </c>
      <c r="M5" s="1">
        <v>270.52293781700001</v>
      </c>
      <c r="N5" s="1">
        <v>3540.65404511</v>
      </c>
      <c r="O5" s="2" t="s">
        <v>489</v>
      </c>
    </row>
    <row r="6" spans="1:15" x14ac:dyDescent="0.3">
      <c r="A6" s="1">
        <v>63.9034308751</v>
      </c>
      <c r="B6" s="1">
        <v>2.4994560092000002</v>
      </c>
      <c r="C6" s="1">
        <v>0.17171512920000001</v>
      </c>
      <c r="D6" s="2" t="s">
        <v>366</v>
      </c>
      <c r="E6" s="1">
        <v>0.974653059436</v>
      </c>
      <c r="F6" s="1">
        <v>0.99071189553200001</v>
      </c>
      <c r="G6" s="1">
        <v>155.675304281</v>
      </c>
      <c r="H6" s="1">
        <v>10.871265792199999</v>
      </c>
      <c r="I6" s="1">
        <v>141</v>
      </c>
      <c r="J6" s="2" t="s">
        <v>365</v>
      </c>
      <c r="K6" s="1">
        <v>159.72381430900001</v>
      </c>
      <c r="L6" s="1">
        <v>10.973185889</v>
      </c>
      <c r="M6" s="1">
        <v>5207.7654091900004</v>
      </c>
      <c r="N6" s="1">
        <v>258608.00964999999</v>
      </c>
      <c r="O6" s="2" t="s">
        <v>489</v>
      </c>
    </row>
    <row r="7" spans="1:15" x14ac:dyDescent="0.3">
      <c r="A7" s="1">
        <v>30.860538249000001</v>
      </c>
      <c r="B7" s="1">
        <v>1.44444564485</v>
      </c>
      <c r="C7" s="1">
        <v>0.10765781971500001</v>
      </c>
      <c r="D7" s="2" t="s">
        <v>364</v>
      </c>
      <c r="E7" s="1">
        <v>0.974653059436</v>
      </c>
      <c r="F7" s="1">
        <v>0.99071189553200001</v>
      </c>
      <c r="G7" s="1">
        <v>43.4464954687</v>
      </c>
      <c r="H7" s="1">
        <v>3.2915196667300002</v>
      </c>
      <c r="I7" s="1">
        <v>141</v>
      </c>
      <c r="J7" s="2" t="s">
        <v>363</v>
      </c>
      <c r="K7" s="1">
        <v>44.576370071500001</v>
      </c>
      <c r="L7" s="1">
        <v>3.3223782631200001</v>
      </c>
      <c r="M7" s="1">
        <v>9195.6199723200007</v>
      </c>
      <c r="N7" s="1">
        <v>124888.167413</v>
      </c>
      <c r="O7" s="2" t="s">
        <v>489</v>
      </c>
    </row>
    <row r="8" spans="1:15" x14ac:dyDescent="0.3">
      <c r="A8" s="1">
        <v>119.162921545</v>
      </c>
      <c r="B8" s="1">
        <v>1.4151020595099999</v>
      </c>
      <c r="C8" s="1">
        <v>9.4835015934600003E-2</v>
      </c>
      <c r="D8" s="2" t="s">
        <v>362</v>
      </c>
      <c r="E8" s="1">
        <v>0.974653059436</v>
      </c>
      <c r="F8" s="1">
        <v>0.99071189553200001</v>
      </c>
      <c r="G8" s="1">
        <v>164.35349951500001</v>
      </c>
      <c r="H8" s="1">
        <v>11.195854389400001</v>
      </c>
      <c r="I8" s="1">
        <v>141</v>
      </c>
      <c r="J8" s="2" t="s">
        <v>361</v>
      </c>
      <c r="K8" s="1">
        <v>168.62769569599999</v>
      </c>
      <c r="L8" s="1">
        <v>11.300817563500001</v>
      </c>
      <c r="M8" s="1">
        <v>7359.5203586600001</v>
      </c>
      <c r="N8" s="1">
        <v>482235.23436599999</v>
      </c>
      <c r="O8" s="2" t="s">
        <v>489</v>
      </c>
    </row>
    <row r="9" spans="1:15" x14ac:dyDescent="0.3">
      <c r="A9" s="1">
        <v>9836.51200952</v>
      </c>
      <c r="B9" s="1">
        <v>2.2526197961899999</v>
      </c>
      <c r="C9" s="1">
        <v>0.474195400805</v>
      </c>
      <c r="D9" s="2" t="s">
        <v>429</v>
      </c>
      <c r="E9" s="1">
        <v>0.94131533217800001</v>
      </c>
      <c r="F9" s="1">
        <v>0.96194393639499998</v>
      </c>
      <c r="G9" s="1">
        <v>20857.591404800001</v>
      </c>
      <c r="H9" s="1">
        <v>4486.9189575</v>
      </c>
      <c r="I9" s="1">
        <v>140</v>
      </c>
      <c r="J9" s="2" t="s">
        <v>428</v>
      </c>
      <c r="K9" s="1">
        <v>22157.9216781</v>
      </c>
      <c r="L9" s="1">
        <v>4664.4287548800003</v>
      </c>
      <c r="M9" s="1">
        <v>176760.81184800001</v>
      </c>
      <c r="N9" s="1">
        <v>39856827.760200001</v>
      </c>
      <c r="O9" s="2" t="s">
        <v>489</v>
      </c>
    </row>
    <row r="10" spans="1:15" x14ac:dyDescent="0.3">
      <c r="A10" s="1">
        <v>1580.87068901</v>
      </c>
      <c r="B10" s="1">
        <v>4.20223724471</v>
      </c>
      <c r="C10" s="1">
        <v>0.470242819112</v>
      </c>
      <c r="D10" s="2" t="s">
        <v>427</v>
      </c>
      <c r="E10" s="1">
        <v>0.94131533217800001</v>
      </c>
      <c r="F10" s="1">
        <v>0.96194393639499998</v>
      </c>
      <c r="G10" s="1">
        <v>6253.3400735499999</v>
      </c>
      <c r="H10" s="1">
        <v>715.10247475599999</v>
      </c>
      <c r="I10" s="1">
        <v>140</v>
      </c>
      <c r="J10" s="2" t="s">
        <v>426</v>
      </c>
      <c r="K10" s="1">
        <v>6643.1936884300003</v>
      </c>
      <c r="L10" s="1">
        <v>743.39308945200003</v>
      </c>
      <c r="M10" s="1">
        <v>76839.331969699997</v>
      </c>
      <c r="N10" s="1">
        <v>6636750.1407399997</v>
      </c>
      <c r="O10" s="2" t="s">
        <v>489</v>
      </c>
    </row>
    <row r="11" spans="1:15" x14ac:dyDescent="0.3">
      <c r="A11" s="1">
        <v>2046.5413832900001</v>
      </c>
      <c r="B11" s="1">
        <v>9.0870054794699993</v>
      </c>
      <c r="C11" s="1">
        <v>2.3782551750200001</v>
      </c>
      <c r="D11" s="2" t="s">
        <v>425</v>
      </c>
      <c r="E11" s="1">
        <v>0.94131533217800001</v>
      </c>
      <c r="F11" s="1">
        <v>0.96194393639499998</v>
      </c>
      <c r="G11" s="1">
        <v>17505.577942200001</v>
      </c>
      <c r="H11" s="1">
        <v>4681.9712528999999</v>
      </c>
      <c r="I11" s="1">
        <v>140</v>
      </c>
      <c r="J11" s="2" t="s">
        <v>424</v>
      </c>
      <c r="K11" s="1">
        <v>18596.9327639</v>
      </c>
      <c r="L11" s="1">
        <v>4867.1976357000003</v>
      </c>
      <c r="M11" s="1">
        <v>40189.815825199999</v>
      </c>
      <c r="N11" s="1">
        <v>8283009.0003300002</v>
      </c>
      <c r="O11" s="2" t="s">
        <v>489</v>
      </c>
    </row>
    <row r="12" spans="1:15" x14ac:dyDescent="0.3">
      <c r="A12" s="1">
        <v>753.922941874</v>
      </c>
      <c r="B12" s="1">
        <v>7.8384078056300002</v>
      </c>
      <c r="C12" s="1">
        <v>1.2809759541500001</v>
      </c>
      <c r="D12" s="2" t="s">
        <v>423</v>
      </c>
      <c r="E12" s="1">
        <v>0.94131533217800001</v>
      </c>
      <c r="F12" s="1">
        <v>0.96194393639499998</v>
      </c>
      <c r="G12" s="1">
        <v>5562.7551725499998</v>
      </c>
      <c r="H12" s="1">
        <v>929.00424392100001</v>
      </c>
      <c r="I12" s="1">
        <v>140</v>
      </c>
      <c r="J12" s="2" t="s">
        <v>422</v>
      </c>
      <c r="K12" s="1">
        <v>5909.55547243</v>
      </c>
      <c r="L12" s="1">
        <v>965.75715982300005</v>
      </c>
      <c r="M12" s="1">
        <v>41743.831661199998</v>
      </c>
      <c r="N12" s="1">
        <v>3159673.9265100001</v>
      </c>
      <c r="O12" s="2" t="s">
        <v>489</v>
      </c>
    </row>
    <row r="13" spans="1:15" x14ac:dyDescent="0.3">
      <c r="A13" s="1">
        <v>57.307093142100001</v>
      </c>
      <c r="B13" s="1">
        <v>5.2312644121299998</v>
      </c>
      <c r="C13" s="1">
        <v>1.1145198199499999</v>
      </c>
      <c r="D13" s="2" t="s">
        <v>421</v>
      </c>
      <c r="E13" s="1">
        <v>0.94131533217800001</v>
      </c>
      <c r="F13" s="1">
        <v>0.96194393639499998</v>
      </c>
      <c r="G13" s="1">
        <v>282.19556503699999</v>
      </c>
      <c r="H13" s="1">
        <v>61.439254491299998</v>
      </c>
      <c r="I13" s="1">
        <v>140</v>
      </c>
      <c r="J13" s="2" t="s">
        <v>420</v>
      </c>
      <c r="K13" s="1">
        <v>299.78855691699999</v>
      </c>
      <c r="L13" s="1">
        <v>63.869891130600003</v>
      </c>
      <c r="M13" s="1">
        <v>31326.648011599998</v>
      </c>
      <c r="N13" s="1">
        <v>845862.32793000003</v>
      </c>
      <c r="O13" s="2" t="s">
        <v>489</v>
      </c>
    </row>
    <row r="14" spans="1:15" x14ac:dyDescent="0.3">
      <c r="A14" s="1">
        <v>140.273192013</v>
      </c>
      <c r="B14" s="1">
        <v>7.5520228888199998</v>
      </c>
      <c r="C14" s="1">
        <v>1.0697987711400001</v>
      </c>
      <c r="D14" s="2" t="s">
        <v>372</v>
      </c>
      <c r="E14" s="1">
        <v>0.94131533217800001</v>
      </c>
      <c r="F14" s="1">
        <v>0.96194393639499998</v>
      </c>
      <c r="G14" s="1">
        <v>997.178967715</v>
      </c>
      <c r="H14" s="1">
        <v>144.35323994500001</v>
      </c>
      <c r="I14" s="1">
        <v>140</v>
      </c>
      <c r="J14" s="2" t="s">
        <v>371</v>
      </c>
      <c r="K14" s="1">
        <v>1059.3463567700001</v>
      </c>
      <c r="L14" s="1">
        <v>150.06408843899999</v>
      </c>
      <c r="M14" s="1">
        <v>25252.050467599998</v>
      </c>
      <c r="N14" s="1">
        <v>607939.95668499998</v>
      </c>
      <c r="O14" s="2" t="s">
        <v>489</v>
      </c>
    </row>
    <row r="15" spans="1:15" x14ac:dyDescent="0.3">
      <c r="A15" s="1">
        <v>1539.27045486</v>
      </c>
      <c r="B15" s="1">
        <v>5.5429344619899998</v>
      </c>
      <c r="C15" s="1">
        <v>0.42111746929400001</v>
      </c>
      <c r="D15" s="2" t="s">
        <v>370</v>
      </c>
      <c r="E15" s="1">
        <v>0.94131533217800001</v>
      </c>
      <c r="F15" s="1">
        <v>0.96194393639499998</v>
      </c>
      <c r="G15" s="1">
        <v>8031.3732486500003</v>
      </c>
      <c r="H15" s="1">
        <v>623.54521753100005</v>
      </c>
      <c r="I15" s="1">
        <v>140</v>
      </c>
      <c r="J15" s="2" t="s">
        <v>369</v>
      </c>
      <c r="K15" s="1">
        <v>8532.0752505700002</v>
      </c>
      <c r="L15" s="1">
        <v>648.21367851000002</v>
      </c>
      <c r="M15" s="1">
        <v>133092.88001399999</v>
      </c>
      <c r="N15" s="1">
        <v>6432591.8134199996</v>
      </c>
      <c r="O15" s="2" t="s">
        <v>489</v>
      </c>
    </row>
    <row r="16" spans="1:15" x14ac:dyDescent="0.3">
      <c r="A16" s="1">
        <v>165.725459427</v>
      </c>
      <c r="B16" s="1">
        <v>18.798298751400001</v>
      </c>
      <c r="C16" s="1">
        <v>0.86476874397799997</v>
      </c>
      <c r="D16" s="2" t="s">
        <v>433</v>
      </c>
      <c r="E16" s="1">
        <v>0.94131533217800001</v>
      </c>
      <c r="F16" s="1">
        <v>0.96194393639499998</v>
      </c>
      <c r="G16" s="1">
        <v>2932.53302411</v>
      </c>
      <c r="H16" s="1">
        <v>137.860223182</v>
      </c>
      <c r="I16" s="1">
        <v>140</v>
      </c>
      <c r="J16" s="2" t="s">
        <v>432</v>
      </c>
      <c r="K16" s="1">
        <v>3115.35669702</v>
      </c>
      <c r="L16" s="1">
        <v>143.31419739399999</v>
      </c>
      <c r="M16" s="1">
        <v>12854.0743638</v>
      </c>
      <c r="N16" s="1">
        <v>730065.07703100005</v>
      </c>
      <c r="O16" s="2" t="s">
        <v>489</v>
      </c>
    </row>
    <row r="17" spans="1:15" x14ac:dyDescent="0.3">
      <c r="A17" s="1">
        <v>447.93104090200001</v>
      </c>
      <c r="B17" s="1">
        <v>3.3901290496900001</v>
      </c>
      <c r="C17" s="1">
        <v>0.33675900926800001</v>
      </c>
      <c r="D17" s="2" t="s">
        <v>368</v>
      </c>
      <c r="E17" s="1">
        <v>0.94131533217800001</v>
      </c>
      <c r="F17" s="1">
        <v>0.96194393639499998</v>
      </c>
      <c r="G17" s="1">
        <v>1429.4287818099999</v>
      </c>
      <c r="H17" s="1">
        <v>145.10425373499999</v>
      </c>
      <c r="I17" s="1">
        <v>140</v>
      </c>
      <c r="J17" s="2" t="s">
        <v>367</v>
      </c>
      <c r="K17" s="1">
        <v>1518.54403402</v>
      </c>
      <c r="L17" s="1">
        <v>150.844813555</v>
      </c>
      <c r="M17" s="1">
        <v>48658.906866199999</v>
      </c>
      <c r="N17" s="1">
        <v>1965380.8590599999</v>
      </c>
      <c r="O17" s="2" t="s">
        <v>489</v>
      </c>
    </row>
    <row r="18" spans="1:15" x14ac:dyDescent="0.3">
      <c r="A18" s="1">
        <v>362.74804338600001</v>
      </c>
      <c r="B18" s="1">
        <v>2.4990640542100002</v>
      </c>
      <c r="C18" s="1">
        <v>0.17070933585100001</v>
      </c>
      <c r="D18" s="2" t="s">
        <v>366</v>
      </c>
      <c r="E18" s="1">
        <v>0.94131533217800001</v>
      </c>
      <c r="F18" s="1">
        <v>0.96194393639499998</v>
      </c>
      <c r="G18" s="1">
        <v>853.33114906699996</v>
      </c>
      <c r="H18" s="1">
        <v>59.567875710700001</v>
      </c>
      <c r="I18" s="1">
        <v>140</v>
      </c>
      <c r="J18" s="2" t="s">
        <v>365</v>
      </c>
      <c r="K18" s="1">
        <v>906.53059596100002</v>
      </c>
      <c r="L18" s="1">
        <v>61.924477567700002</v>
      </c>
      <c r="M18" s="1">
        <v>38258.762484400002</v>
      </c>
      <c r="N18" s="1">
        <v>1569780.47416</v>
      </c>
      <c r="O18" s="2" t="s">
        <v>489</v>
      </c>
    </row>
    <row r="19" spans="1:15" x14ac:dyDescent="0.3">
      <c r="A19" s="1">
        <v>333.56263091099999</v>
      </c>
      <c r="B19" s="1">
        <v>1.51328629585</v>
      </c>
      <c r="C19" s="1">
        <v>0.10696258923</v>
      </c>
      <c r="D19" s="2" t="s">
        <v>364</v>
      </c>
      <c r="E19" s="1">
        <v>0.94131533217800001</v>
      </c>
      <c r="F19" s="1">
        <v>0.96194393639499998</v>
      </c>
      <c r="G19" s="1">
        <v>475.15316047300001</v>
      </c>
      <c r="H19" s="1">
        <v>34.320930933200003</v>
      </c>
      <c r="I19" s="1">
        <v>140</v>
      </c>
      <c r="J19" s="2" t="s">
        <v>363</v>
      </c>
      <c r="K19" s="1">
        <v>504.77575816500001</v>
      </c>
      <c r="L19" s="1">
        <v>35.678722672600003</v>
      </c>
      <c r="M19" s="1">
        <v>114019.707614</v>
      </c>
      <c r="N19" s="1">
        <v>1408332.1353500001</v>
      </c>
      <c r="O19" s="2" t="s">
        <v>489</v>
      </c>
    </row>
    <row r="20" spans="1:15" x14ac:dyDescent="0.3">
      <c r="A20" s="1">
        <v>695.56471506100002</v>
      </c>
      <c r="B20" s="1">
        <v>1.41082066875</v>
      </c>
      <c r="C20" s="1">
        <v>9.4825032052499994E-2</v>
      </c>
      <c r="D20" s="2" t="s">
        <v>362</v>
      </c>
      <c r="E20" s="1">
        <v>0.94131533217800001</v>
      </c>
      <c r="F20" s="1">
        <v>0.96194393639499998</v>
      </c>
      <c r="G20" s="1">
        <v>923.72880980100001</v>
      </c>
      <c r="H20" s="1">
        <v>63.446884652800001</v>
      </c>
      <c r="I20" s="1">
        <v>140</v>
      </c>
      <c r="J20" s="2" t="s">
        <v>361</v>
      </c>
      <c r="K20" s="1">
        <v>981.31707646100006</v>
      </c>
      <c r="L20" s="1">
        <v>65.956946400199996</v>
      </c>
      <c r="M20" s="1">
        <v>76059.218099200007</v>
      </c>
      <c r="N20" s="1">
        <v>2922930.5347500001</v>
      </c>
      <c r="O20" s="2" t="s">
        <v>489</v>
      </c>
    </row>
    <row r="21" spans="1:15" x14ac:dyDescent="0.3">
      <c r="A21" s="1">
        <v>1048.8838571900001</v>
      </c>
      <c r="B21" s="1">
        <v>2.0356684350699998</v>
      </c>
      <c r="C21" s="1">
        <v>0.24723309183200001</v>
      </c>
      <c r="D21" s="2" t="s">
        <v>429</v>
      </c>
      <c r="E21" s="1">
        <v>0.90307251621499995</v>
      </c>
      <c r="F21" s="1">
        <v>0.93718563080399997</v>
      </c>
      <c r="G21" s="1">
        <v>1928.22215856</v>
      </c>
      <c r="H21" s="1">
        <v>243.029852207</v>
      </c>
      <c r="I21" s="1">
        <v>139</v>
      </c>
      <c r="J21" s="2" t="s">
        <v>428</v>
      </c>
      <c r="K21" s="1">
        <v>2135.1797601399999</v>
      </c>
      <c r="L21" s="1">
        <v>259.31879898599999</v>
      </c>
      <c r="M21" s="1">
        <v>154108.816877</v>
      </c>
      <c r="N21" s="1">
        <v>19655026.8572</v>
      </c>
      <c r="O21" s="2" t="s">
        <v>489</v>
      </c>
    </row>
    <row r="22" spans="1:15" x14ac:dyDescent="0.3">
      <c r="A22" s="1">
        <v>379.05550237400001</v>
      </c>
      <c r="B22" s="1">
        <v>4.5209557081199998</v>
      </c>
      <c r="C22" s="1">
        <v>0.57773160022199999</v>
      </c>
      <c r="D22" s="2" t="s">
        <v>427</v>
      </c>
      <c r="E22" s="1">
        <v>0.90307251621499995</v>
      </c>
      <c r="F22" s="1">
        <v>0.93718563080399997</v>
      </c>
      <c r="G22" s="1">
        <v>1547.58917339</v>
      </c>
      <c r="H22" s="1">
        <v>205.236476141</v>
      </c>
      <c r="I22" s="1">
        <v>139</v>
      </c>
      <c r="J22" s="2" t="s">
        <v>426</v>
      </c>
      <c r="K22" s="1">
        <v>1713.69313715</v>
      </c>
      <c r="L22" s="1">
        <v>218.99234195899999</v>
      </c>
      <c r="M22" s="1">
        <v>57810.708021099999</v>
      </c>
      <c r="N22" s="1">
        <v>3893981.1829599999</v>
      </c>
      <c r="O22" s="2" t="s">
        <v>489</v>
      </c>
    </row>
    <row r="23" spans="1:15" x14ac:dyDescent="0.3">
      <c r="A23" s="1">
        <v>19.4523526965</v>
      </c>
      <c r="B23" s="1">
        <v>9.6542225506600001</v>
      </c>
      <c r="C23" s="1">
        <v>1.9556895001600001</v>
      </c>
      <c r="D23" s="2" t="s">
        <v>423</v>
      </c>
      <c r="E23" s="1">
        <v>0.90307251621499995</v>
      </c>
      <c r="F23" s="1">
        <v>0.93718563080399997</v>
      </c>
      <c r="G23" s="1">
        <v>169.59461823800001</v>
      </c>
      <c r="H23" s="1">
        <v>35.653129829400001</v>
      </c>
      <c r="I23" s="1">
        <v>139</v>
      </c>
      <c r="J23" s="2" t="s">
        <v>422</v>
      </c>
      <c r="K23" s="1">
        <v>187.797342066</v>
      </c>
      <c r="L23" s="1">
        <v>38.042761921999997</v>
      </c>
      <c r="M23" s="1">
        <v>17111.557437700001</v>
      </c>
      <c r="N23" s="1">
        <v>990883.24844</v>
      </c>
      <c r="O23" s="2" t="s">
        <v>489</v>
      </c>
    </row>
    <row r="24" spans="1:15" x14ac:dyDescent="0.3">
      <c r="A24" s="1">
        <v>6.4011242295799997</v>
      </c>
      <c r="B24" s="1">
        <v>8.33718471245</v>
      </c>
      <c r="C24" s="1">
        <v>1.64923310017</v>
      </c>
      <c r="D24" s="2" t="s">
        <v>372</v>
      </c>
      <c r="E24" s="1">
        <v>0.90307251621499995</v>
      </c>
      <c r="F24" s="1">
        <v>0.93718563080399997</v>
      </c>
      <c r="G24" s="1">
        <v>48.194591626200001</v>
      </c>
      <c r="H24" s="1">
        <v>9.8938180567499998</v>
      </c>
      <c r="I24" s="1">
        <v>139</v>
      </c>
      <c r="J24" s="2" t="s">
        <v>371</v>
      </c>
      <c r="K24" s="1">
        <v>53.367355069299997</v>
      </c>
      <c r="L24" s="1">
        <v>10.5569459577</v>
      </c>
      <c r="M24" s="1">
        <v>17332.7756362</v>
      </c>
      <c r="N24" s="1">
        <v>725668.03822500003</v>
      </c>
      <c r="O24" s="2" t="s">
        <v>489</v>
      </c>
    </row>
    <row r="25" spans="1:15" x14ac:dyDescent="0.3">
      <c r="A25" s="1">
        <v>108.161001583</v>
      </c>
      <c r="B25" s="1">
        <v>5.8215279407800002</v>
      </c>
      <c r="C25" s="1">
        <v>0.45057909552100001</v>
      </c>
      <c r="D25" s="2" t="s">
        <v>370</v>
      </c>
      <c r="E25" s="1">
        <v>0.90307251621499995</v>
      </c>
      <c r="F25" s="1">
        <v>0.93718563080399997</v>
      </c>
      <c r="G25" s="1">
        <v>568.63071114100001</v>
      </c>
      <c r="H25" s="1">
        <v>45.6738225625</v>
      </c>
      <c r="I25" s="1">
        <v>139</v>
      </c>
      <c r="J25" s="2" t="s">
        <v>369</v>
      </c>
      <c r="K25" s="1">
        <v>629.66229281799997</v>
      </c>
      <c r="L25" s="1">
        <v>48.735086263900001</v>
      </c>
      <c r="M25" s="1">
        <v>83196.536525200005</v>
      </c>
      <c r="N25" s="1">
        <v>3410659.8660499998</v>
      </c>
      <c r="O25" s="2" t="s">
        <v>489</v>
      </c>
    </row>
    <row r="26" spans="1:15" x14ac:dyDescent="0.3">
      <c r="A26" s="1">
        <v>3.3916950705399997E-2</v>
      </c>
      <c r="B26" s="1">
        <v>9.7651973794700009</v>
      </c>
      <c r="C26" s="1">
        <v>1.59065780506</v>
      </c>
      <c r="D26" s="2" t="s">
        <v>431</v>
      </c>
      <c r="E26" s="1">
        <v>0.90307251621499995</v>
      </c>
      <c r="F26" s="1">
        <v>0.93718563080399997</v>
      </c>
      <c r="G26" s="1">
        <v>0.299102781273</v>
      </c>
      <c r="H26" s="1">
        <v>5.0561410665099997E-2</v>
      </c>
      <c r="I26" s="1">
        <v>139</v>
      </c>
      <c r="J26" s="2" t="s">
        <v>430</v>
      </c>
      <c r="K26" s="1">
        <v>0.33120571814799998</v>
      </c>
      <c r="L26" s="1">
        <v>5.3950262363400003E-2</v>
      </c>
      <c r="M26" s="1">
        <v>5898.3043723199999</v>
      </c>
      <c r="N26" s="1">
        <v>230021.99674100001</v>
      </c>
      <c r="O26" s="2" t="s">
        <v>489</v>
      </c>
    </row>
    <row r="27" spans="1:15" x14ac:dyDescent="0.3">
      <c r="A27" s="1">
        <v>3.1385704005199999</v>
      </c>
      <c r="B27" s="1">
        <v>18.505440602899998</v>
      </c>
      <c r="C27" s="1">
        <v>0.89642029471399998</v>
      </c>
      <c r="D27" s="2" t="s">
        <v>433</v>
      </c>
      <c r="E27" s="1">
        <v>0.90307251621499995</v>
      </c>
      <c r="F27" s="1">
        <v>0.93718563080399997</v>
      </c>
      <c r="G27" s="1">
        <v>52.451018984000001</v>
      </c>
      <c r="H27" s="1">
        <v>2.63675134482</v>
      </c>
      <c r="I27" s="1">
        <v>139</v>
      </c>
      <c r="J27" s="2" t="s">
        <v>432</v>
      </c>
      <c r="K27" s="1">
        <v>58.0806281248</v>
      </c>
      <c r="L27" s="1">
        <v>2.8134782034099999</v>
      </c>
      <c r="M27" s="1">
        <v>61949.0387233</v>
      </c>
      <c r="N27" s="1">
        <v>3747130.4549500002</v>
      </c>
      <c r="O27" s="2" t="s">
        <v>489</v>
      </c>
    </row>
    <row r="28" spans="1:15" x14ac:dyDescent="0.3">
      <c r="A28" s="1">
        <v>76.179899639300004</v>
      </c>
      <c r="B28" s="1">
        <v>3.1005087376899998</v>
      </c>
      <c r="C28" s="1">
        <v>0.33429150134800001</v>
      </c>
      <c r="D28" s="2" t="s">
        <v>368</v>
      </c>
      <c r="E28" s="1">
        <v>0.90307251621499995</v>
      </c>
      <c r="F28" s="1">
        <v>0.93718563080399997</v>
      </c>
      <c r="G28" s="1">
        <v>213.302517427</v>
      </c>
      <c r="H28" s="1">
        <v>23.866643890999999</v>
      </c>
      <c r="I28" s="1">
        <v>139</v>
      </c>
      <c r="J28" s="2" t="s">
        <v>367</v>
      </c>
      <c r="K28" s="1">
        <v>236.19644446800001</v>
      </c>
      <c r="L28" s="1">
        <v>25.466293022999999</v>
      </c>
      <c r="M28" s="1">
        <v>82427.712804800001</v>
      </c>
      <c r="N28" s="1">
        <v>4768967.0479699997</v>
      </c>
      <c r="O28" s="2" t="s">
        <v>489</v>
      </c>
    </row>
    <row r="29" spans="1:15" x14ac:dyDescent="0.3">
      <c r="A29" s="1">
        <v>33.2175672523</v>
      </c>
      <c r="B29" s="1">
        <v>2.5442635874100001</v>
      </c>
      <c r="C29" s="1">
        <v>0.17913879134999999</v>
      </c>
      <c r="D29" s="2" t="s">
        <v>366</v>
      </c>
      <c r="E29" s="1">
        <v>0.90307251621499995</v>
      </c>
      <c r="F29" s="1">
        <v>0.93718563080399997</v>
      </c>
      <c r="G29" s="1">
        <v>76.322493533900001</v>
      </c>
      <c r="H29" s="1">
        <v>5.57677449995</v>
      </c>
      <c r="I29" s="1">
        <v>139</v>
      </c>
      <c r="J29" s="2" t="s">
        <v>365</v>
      </c>
      <c r="K29" s="1">
        <v>84.514246822399997</v>
      </c>
      <c r="L29" s="1">
        <v>5.9505548491600004</v>
      </c>
      <c r="M29" s="1">
        <v>105816.562578</v>
      </c>
      <c r="N29" s="1">
        <v>6314950.2246500002</v>
      </c>
      <c r="O29" s="2" t="s">
        <v>489</v>
      </c>
    </row>
    <row r="30" spans="1:15" x14ac:dyDescent="0.3">
      <c r="A30" s="1">
        <v>42.587875695199997</v>
      </c>
      <c r="B30" s="1">
        <v>1.4885498716300001</v>
      </c>
      <c r="C30" s="1">
        <v>0.105399674644</v>
      </c>
      <c r="D30" s="2" t="s">
        <v>364</v>
      </c>
      <c r="E30" s="1">
        <v>0.90307251621499995</v>
      </c>
      <c r="F30" s="1">
        <v>0.93718563080399997</v>
      </c>
      <c r="G30" s="1">
        <v>57.2495388456</v>
      </c>
      <c r="H30" s="1">
        <v>4.2067903527499997</v>
      </c>
      <c r="I30" s="1">
        <v>139</v>
      </c>
      <c r="J30" s="2" t="s">
        <v>363</v>
      </c>
      <c r="K30" s="1">
        <v>63.394176899100003</v>
      </c>
      <c r="L30" s="1">
        <v>4.4887482420499998</v>
      </c>
      <c r="M30" s="1">
        <v>60897.254595899998</v>
      </c>
      <c r="N30" s="1">
        <v>1189789.6464499999</v>
      </c>
      <c r="O30" s="2" t="s">
        <v>489</v>
      </c>
    </row>
    <row r="31" spans="1:15" x14ac:dyDescent="0.3">
      <c r="A31" s="1">
        <v>514.53076538899995</v>
      </c>
      <c r="B31" s="1">
        <v>1.39222663685</v>
      </c>
      <c r="C31" s="1">
        <v>9.5547921085599993E-2</v>
      </c>
      <c r="D31" s="2" t="s">
        <v>362</v>
      </c>
      <c r="E31" s="1">
        <v>0.90307251621499995</v>
      </c>
      <c r="F31" s="1">
        <v>0.93718563080399997</v>
      </c>
      <c r="G31" s="1">
        <v>646.910070174</v>
      </c>
      <c r="H31" s="1">
        <v>46.074243280200001</v>
      </c>
      <c r="I31" s="1">
        <v>139</v>
      </c>
      <c r="J31" s="2" t="s">
        <v>361</v>
      </c>
      <c r="K31" s="1">
        <v>716.343437053</v>
      </c>
      <c r="L31" s="1">
        <v>49.162344967499997</v>
      </c>
      <c r="M31" s="1">
        <v>156934.33881300001</v>
      </c>
      <c r="N31" s="1">
        <v>7092151.3386199996</v>
      </c>
      <c r="O31" s="2" t="s">
        <v>489</v>
      </c>
    </row>
    <row r="32" spans="1:15" x14ac:dyDescent="0.3">
      <c r="A32" s="1">
        <v>3376.3330954899998</v>
      </c>
      <c r="B32" s="1">
        <v>2.2053119298800001</v>
      </c>
      <c r="C32" s="1">
        <v>0.48677293476700001</v>
      </c>
      <c r="D32" s="2" t="s">
        <v>429</v>
      </c>
      <c r="E32" s="1">
        <v>0.92183775742700003</v>
      </c>
      <c r="F32" s="1">
        <v>0.95538096007200002</v>
      </c>
      <c r="G32" s="1">
        <v>6863.8819409400003</v>
      </c>
      <c r="H32" s="1">
        <v>1570.17583977</v>
      </c>
      <c r="I32" s="1">
        <v>143</v>
      </c>
      <c r="J32" s="2" t="s">
        <v>428</v>
      </c>
      <c r="K32" s="1">
        <v>7445.8676547300001</v>
      </c>
      <c r="L32" s="1">
        <v>1643.5075696399999</v>
      </c>
      <c r="M32" s="1">
        <v>80646.183256699995</v>
      </c>
      <c r="N32" s="1">
        <v>13704929.095699999</v>
      </c>
      <c r="O32" s="2" t="s">
        <v>489</v>
      </c>
    </row>
    <row r="33" spans="1:15" x14ac:dyDescent="0.3">
      <c r="A33" s="1">
        <v>1000.28580558</v>
      </c>
      <c r="B33" s="1">
        <v>4.2048862583400002</v>
      </c>
      <c r="C33" s="1">
        <v>0.47012330552499998</v>
      </c>
      <c r="D33" s="2" t="s">
        <v>427</v>
      </c>
      <c r="E33" s="1">
        <v>0.92183775742700003</v>
      </c>
      <c r="F33" s="1">
        <v>0.95538096007200002</v>
      </c>
      <c r="G33" s="1">
        <v>3877.33076476</v>
      </c>
      <c r="H33" s="1">
        <v>449.27522366199997</v>
      </c>
      <c r="I33" s="1">
        <v>143</v>
      </c>
      <c r="J33" s="2" t="s">
        <v>426</v>
      </c>
      <c r="K33" s="1">
        <v>4206.0880383000003</v>
      </c>
      <c r="L33" s="1">
        <v>470.257669389</v>
      </c>
      <c r="M33" s="1">
        <v>29540.304100000001</v>
      </c>
      <c r="N33" s="1">
        <v>4050043.7585</v>
      </c>
      <c r="O33" s="2" t="s">
        <v>489</v>
      </c>
    </row>
    <row r="34" spans="1:15" x14ac:dyDescent="0.3">
      <c r="A34" s="1">
        <v>19.477744979899999</v>
      </c>
      <c r="B34" s="1">
        <v>10.5180159038</v>
      </c>
      <c r="C34" s="1">
        <v>2.17582973778</v>
      </c>
      <c r="D34" s="2" t="s">
        <v>425</v>
      </c>
      <c r="E34" s="1">
        <v>0.92183775742700003</v>
      </c>
      <c r="F34" s="1">
        <v>0.95538096007200002</v>
      </c>
      <c r="G34" s="1">
        <v>188.854349227</v>
      </c>
      <c r="H34" s="1">
        <v>40.489290384</v>
      </c>
      <c r="I34" s="1">
        <v>143</v>
      </c>
      <c r="J34" s="2" t="s">
        <v>424</v>
      </c>
      <c r="K34" s="1">
        <v>204.86723146899999</v>
      </c>
      <c r="L34" s="1">
        <v>42.380256752199998</v>
      </c>
      <c r="M34" s="1">
        <v>2163.0421730799999</v>
      </c>
      <c r="N34" s="1">
        <v>78959.9389066</v>
      </c>
      <c r="O34" s="2" t="s">
        <v>489</v>
      </c>
    </row>
    <row r="35" spans="1:15" x14ac:dyDescent="0.3">
      <c r="A35" s="1">
        <v>51.685780989800001</v>
      </c>
      <c r="B35" s="1">
        <v>7.6478044819199997</v>
      </c>
      <c r="C35" s="1">
        <v>1.3604908473199999</v>
      </c>
      <c r="D35" s="2" t="s">
        <v>423</v>
      </c>
      <c r="E35" s="1">
        <v>0.92183775742700003</v>
      </c>
      <c r="F35" s="1">
        <v>0.95538096007200002</v>
      </c>
      <c r="G35" s="1">
        <v>364.38656150999998</v>
      </c>
      <c r="H35" s="1">
        <v>67.180508896899994</v>
      </c>
      <c r="I35" s="1">
        <v>143</v>
      </c>
      <c r="J35" s="2" t="s">
        <v>422</v>
      </c>
      <c r="K35" s="1">
        <v>395.28274750499997</v>
      </c>
      <c r="L35" s="1">
        <v>70.318031973199993</v>
      </c>
      <c r="M35" s="1">
        <v>5985.6443874899996</v>
      </c>
      <c r="N35" s="1">
        <v>210509.625539</v>
      </c>
      <c r="O35" s="2" t="s">
        <v>489</v>
      </c>
    </row>
    <row r="36" spans="1:15" x14ac:dyDescent="0.3">
      <c r="A36" s="1">
        <v>2.1794755003700002</v>
      </c>
      <c r="B36" s="1">
        <v>5.2946030299700002</v>
      </c>
      <c r="C36" s="1">
        <v>1.10808514494</v>
      </c>
      <c r="D36" s="2" t="s">
        <v>421</v>
      </c>
      <c r="E36" s="1">
        <v>0.92183775742700003</v>
      </c>
      <c r="F36" s="1">
        <v>0.95538096007200002</v>
      </c>
      <c r="G36" s="1">
        <v>10.637507704800001</v>
      </c>
      <c r="H36" s="1">
        <v>2.3072874620600001</v>
      </c>
      <c r="I36" s="1">
        <v>143</v>
      </c>
      <c r="J36" s="2" t="s">
        <v>420</v>
      </c>
      <c r="K36" s="1">
        <v>11.539457587999999</v>
      </c>
      <c r="L36" s="1">
        <v>2.4150444257200001</v>
      </c>
      <c r="M36" s="1">
        <v>4088.3408385799999</v>
      </c>
      <c r="N36" s="1">
        <v>58009.484308699997</v>
      </c>
      <c r="O36" s="2" t="s">
        <v>489</v>
      </c>
    </row>
    <row r="37" spans="1:15" x14ac:dyDescent="0.3">
      <c r="A37" s="1">
        <v>3.5674982854800003E-2</v>
      </c>
      <c r="B37" s="1">
        <v>0</v>
      </c>
      <c r="C37" s="1">
        <v>0</v>
      </c>
      <c r="D37" s="2" t="s">
        <v>372</v>
      </c>
      <c r="E37" s="1">
        <v>0.92183775742700003</v>
      </c>
      <c r="F37" s="1">
        <v>0.95538096007200002</v>
      </c>
      <c r="G37" s="1">
        <v>0</v>
      </c>
      <c r="H37" s="1">
        <v>0</v>
      </c>
      <c r="I37" s="1">
        <v>143</v>
      </c>
      <c r="J37" s="2" t="s">
        <v>371</v>
      </c>
      <c r="K37" s="1">
        <v>0</v>
      </c>
      <c r="L37" s="1">
        <v>0</v>
      </c>
      <c r="M37" s="1">
        <v>143.08549907700001</v>
      </c>
      <c r="N37" s="1">
        <v>144.37153356300001</v>
      </c>
      <c r="O37" s="2" t="s">
        <v>489</v>
      </c>
    </row>
    <row r="38" spans="1:15" x14ac:dyDescent="0.3">
      <c r="A38" s="1">
        <v>585.67887201500002</v>
      </c>
      <c r="B38" s="1">
        <v>5.6117325100200004</v>
      </c>
      <c r="C38" s="1">
        <v>0.42807910749599998</v>
      </c>
      <c r="D38" s="2" t="s">
        <v>370</v>
      </c>
      <c r="E38" s="1">
        <v>0.92183775742700003</v>
      </c>
      <c r="F38" s="1">
        <v>0.95538096007200002</v>
      </c>
      <c r="G38" s="1">
        <v>3029.7794212200001</v>
      </c>
      <c r="H38" s="1">
        <v>239.530141939</v>
      </c>
      <c r="I38" s="1">
        <v>143</v>
      </c>
      <c r="J38" s="2" t="s">
        <v>369</v>
      </c>
      <c r="K38" s="1">
        <v>3286.67316652</v>
      </c>
      <c r="L38" s="1">
        <v>250.71688881099999</v>
      </c>
      <c r="M38" s="1">
        <v>45750.350272600001</v>
      </c>
      <c r="N38" s="1">
        <v>2372040.40026</v>
      </c>
      <c r="O38" s="2" t="s">
        <v>489</v>
      </c>
    </row>
    <row r="39" spans="1:15" x14ac:dyDescent="0.3">
      <c r="A39" s="1">
        <v>278.28543656400001</v>
      </c>
      <c r="B39" s="1">
        <v>18.830747372299999</v>
      </c>
      <c r="C39" s="1">
        <v>0.86544647173900002</v>
      </c>
      <c r="D39" s="2" t="s">
        <v>433</v>
      </c>
      <c r="E39" s="1">
        <v>0.92183775742700003</v>
      </c>
      <c r="F39" s="1">
        <v>0.95538096007200002</v>
      </c>
      <c r="G39" s="1">
        <v>4830.72737512</v>
      </c>
      <c r="H39" s="1">
        <v>230.09504835800001</v>
      </c>
      <c r="I39" s="1">
        <v>143</v>
      </c>
      <c r="J39" s="2" t="s">
        <v>432</v>
      </c>
      <c r="K39" s="1">
        <v>5240.3227533299996</v>
      </c>
      <c r="L39" s="1">
        <v>240.84114921099999</v>
      </c>
      <c r="M39" s="1">
        <v>9185.5044500700005</v>
      </c>
      <c r="N39" s="1">
        <v>1126181.2062200001</v>
      </c>
      <c r="O39" s="2" t="s">
        <v>489</v>
      </c>
    </row>
    <row r="40" spans="1:15" x14ac:dyDescent="0.3">
      <c r="A40" s="1">
        <v>48.024794381100001</v>
      </c>
      <c r="B40" s="1">
        <v>3.1282714788099999</v>
      </c>
      <c r="C40" s="1">
        <v>0.31240898753399998</v>
      </c>
      <c r="D40" s="2" t="s">
        <v>368</v>
      </c>
      <c r="E40" s="1">
        <v>0.92183775742700003</v>
      </c>
      <c r="F40" s="1">
        <v>0.95538096007200002</v>
      </c>
      <c r="G40" s="1">
        <v>138.491921717</v>
      </c>
      <c r="H40" s="1">
        <v>14.3339410943</v>
      </c>
      <c r="I40" s="1">
        <v>143</v>
      </c>
      <c r="J40" s="2" t="s">
        <v>367</v>
      </c>
      <c r="K40" s="1">
        <v>150.23459453800001</v>
      </c>
      <c r="L40" s="1">
        <v>15.003377389100001</v>
      </c>
      <c r="M40" s="1">
        <v>4446.8282874300003</v>
      </c>
      <c r="N40" s="1">
        <v>194352.56735900001</v>
      </c>
      <c r="O40" s="2" t="s">
        <v>489</v>
      </c>
    </row>
    <row r="41" spans="1:15" x14ac:dyDescent="0.3">
      <c r="A41" s="1">
        <v>22.5931981343</v>
      </c>
      <c r="B41" s="1">
        <v>2.4996736394000001</v>
      </c>
      <c r="C41" s="1">
        <v>0.17227358872599999</v>
      </c>
      <c r="D41" s="2" t="s">
        <v>366</v>
      </c>
      <c r="E41" s="1">
        <v>0.92183775742700003</v>
      </c>
      <c r="F41" s="1">
        <v>0.95538096007200002</v>
      </c>
      <c r="G41" s="1">
        <v>52.061360555</v>
      </c>
      <c r="H41" s="1">
        <v>3.7185445909500001</v>
      </c>
      <c r="I41" s="1">
        <v>143</v>
      </c>
      <c r="J41" s="2" t="s">
        <v>365</v>
      </c>
      <c r="K41" s="1">
        <v>56.475621806100001</v>
      </c>
      <c r="L41" s="1">
        <v>3.8922113233900002</v>
      </c>
      <c r="M41" s="1">
        <v>2426.98394401</v>
      </c>
      <c r="N41" s="1">
        <v>91432.1229704</v>
      </c>
      <c r="O41" s="2" t="s">
        <v>489</v>
      </c>
    </row>
    <row r="42" spans="1:15" x14ac:dyDescent="0.3">
      <c r="A42" s="1">
        <v>140.56572993699999</v>
      </c>
      <c r="B42" s="1">
        <v>1.4598156624400001</v>
      </c>
      <c r="C42" s="1">
        <v>0.107502595954</v>
      </c>
      <c r="D42" s="2" t="s">
        <v>364</v>
      </c>
      <c r="E42" s="1">
        <v>0.92183775742700003</v>
      </c>
      <c r="F42" s="1">
        <v>0.95538096007200002</v>
      </c>
      <c r="G42" s="1">
        <v>189.161157755</v>
      </c>
      <c r="H42" s="1">
        <v>14.4369344878</v>
      </c>
      <c r="I42" s="1">
        <v>143</v>
      </c>
      <c r="J42" s="2" t="s">
        <v>363</v>
      </c>
      <c r="K42" s="1">
        <v>205.20005416399999</v>
      </c>
      <c r="L42" s="1">
        <v>15.1111808704</v>
      </c>
      <c r="M42" s="1">
        <v>39847.182740900003</v>
      </c>
      <c r="N42" s="1">
        <v>569748.33542699995</v>
      </c>
      <c r="O42" s="2" t="s">
        <v>489</v>
      </c>
    </row>
    <row r="43" spans="1:15" x14ac:dyDescent="0.3">
      <c r="A43" s="1">
        <v>109.26566131600001</v>
      </c>
      <c r="B43" s="1">
        <v>1.4030025376599999</v>
      </c>
      <c r="C43" s="1">
        <v>9.48068007574E-2</v>
      </c>
      <c r="D43" s="2" t="s">
        <v>362</v>
      </c>
      <c r="E43" s="1">
        <v>0.92183775742700003</v>
      </c>
      <c r="F43" s="1">
        <v>0.95538096007200002</v>
      </c>
      <c r="G43" s="1">
        <v>141.317728311</v>
      </c>
      <c r="H43" s="1">
        <v>9.8969134458900001</v>
      </c>
      <c r="I43" s="1">
        <v>143</v>
      </c>
      <c r="J43" s="2" t="s">
        <v>361</v>
      </c>
      <c r="K43" s="1">
        <v>153.30000010500001</v>
      </c>
      <c r="L43" s="1">
        <v>10.359127782</v>
      </c>
      <c r="M43" s="1">
        <v>13693.4500558</v>
      </c>
      <c r="N43" s="1">
        <v>442182.44324599998</v>
      </c>
      <c r="O43" s="2" t="s">
        <v>489</v>
      </c>
    </row>
    <row r="44" spans="1:15" x14ac:dyDescent="0.3">
      <c r="A44" s="1">
        <v>4116.3534857699997</v>
      </c>
      <c r="B44" s="1">
        <v>2.2144824707100002</v>
      </c>
      <c r="C44" s="1">
        <v>0.48433480348699998</v>
      </c>
      <c r="D44" s="2" t="s">
        <v>429</v>
      </c>
      <c r="E44" s="1">
        <v>0.87159776581899995</v>
      </c>
      <c r="F44" s="1">
        <v>0.89853780504699998</v>
      </c>
      <c r="G44" s="1">
        <v>7945.1301769499996</v>
      </c>
      <c r="H44" s="1">
        <v>1791.40876273</v>
      </c>
      <c r="I44" s="1">
        <v>142</v>
      </c>
      <c r="J44" s="2" t="s">
        <v>428</v>
      </c>
      <c r="K44" s="1">
        <v>9115.5926374800001</v>
      </c>
      <c r="L44" s="1">
        <v>1993.6932566099999</v>
      </c>
      <c r="M44" s="1">
        <v>70777.042056000006</v>
      </c>
      <c r="N44" s="1">
        <v>16689378.9037</v>
      </c>
      <c r="O44" s="2" t="s">
        <v>489</v>
      </c>
    </row>
    <row r="45" spans="1:15" x14ac:dyDescent="0.3">
      <c r="A45" s="1">
        <v>1084.84629133</v>
      </c>
      <c r="B45" s="1">
        <v>4.1931569654900001</v>
      </c>
      <c r="C45" s="1">
        <v>0.47065248734999998</v>
      </c>
      <c r="D45" s="2" t="s">
        <v>427</v>
      </c>
      <c r="E45" s="1">
        <v>0.87159776581899995</v>
      </c>
      <c r="F45" s="1">
        <v>0.89853780504699998</v>
      </c>
      <c r="G45" s="1">
        <v>3964.83790731</v>
      </c>
      <c r="H45" s="1">
        <v>458.78046917099999</v>
      </c>
      <c r="I45" s="1">
        <v>142</v>
      </c>
      <c r="J45" s="2" t="s">
        <v>426</v>
      </c>
      <c r="K45" s="1">
        <v>4548.93078298</v>
      </c>
      <c r="L45" s="1">
        <v>510.585605407</v>
      </c>
      <c r="M45" s="1">
        <v>48313.177656899999</v>
      </c>
      <c r="N45" s="1">
        <v>4392887.3051500004</v>
      </c>
      <c r="O45" s="2" t="s">
        <v>489</v>
      </c>
    </row>
    <row r="46" spans="1:15" x14ac:dyDescent="0.3">
      <c r="A46" s="1">
        <v>112.785026856</v>
      </c>
      <c r="B46" s="1">
        <v>9.5185690675999997</v>
      </c>
      <c r="C46" s="1">
        <v>2.3172077874300001</v>
      </c>
      <c r="D46" s="2" t="s">
        <v>425</v>
      </c>
      <c r="E46" s="1">
        <v>0.87159776581899995</v>
      </c>
      <c r="F46" s="1">
        <v>0.89853780504699998</v>
      </c>
      <c r="G46" s="1">
        <v>935.70558388899997</v>
      </c>
      <c r="H46" s="1">
        <v>234.82956898</v>
      </c>
      <c r="I46" s="1">
        <v>142</v>
      </c>
      <c r="J46" s="2" t="s">
        <v>424</v>
      </c>
      <c r="K46" s="1">
        <v>1073.5520679199999</v>
      </c>
      <c r="L46" s="1">
        <v>261.34634253600001</v>
      </c>
      <c r="M46" s="1">
        <v>9323.6314332500006</v>
      </c>
      <c r="N46" s="1">
        <v>459064.01409499999</v>
      </c>
      <c r="O46" s="2" t="s">
        <v>489</v>
      </c>
    </row>
    <row r="47" spans="1:15" x14ac:dyDescent="0.3">
      <c r="A47" s="1">
        <v>338.96524098100002</v>
      </c>
      <c r="B47" s="1">
        <v>7.7917661278099999</v>
      </c>
      <c r="C47" s="1">
        <v>1.3004336842499999</v>
      </c>
      <c r="D47" s="2" t="s">
        <v>423</v>
      </c>
      <c r="E47" s="1">
        <v>0.87159776581899995</v>
      </c>
      <c r="F47" s="1">
        <v>0.89853780504699998</v>
      </c>
      <c r="G47" s="1">
        <v>2302.0098782</v>
      </c>
      <c r="H47" s="1">
        <v>396.07709725299998</v>
      </c>
      <c r="I47" s="1">
        <v>142</v>
      </c>
      <c r="J47" s="2" t="s">
        <v>422</v>
      </c>
      <c r="K47" s="1">
        <v>2641.1378831799998</v>
      </c>
      <c r="L47" s="1">
        <v>440.80181716200002</v>
      </c>
      <c r="M47" s="1">
        <v>22654.100312899998</v>
      </c>
      <c r="N47" s="1">
        <v>1373021.8707099999</v>
      </c>
      <c r="O47" s="2" t="s">
        <v>489</v>
      </c>
    </row>
    <row r="48" spans="1:15" x14ac:dyDescent="0.3">
      <c r="A48" s="1">
        <v>60.4797481851</v>
      </c>
      <c r="B48" s="1">
        <v>7.1404492265200004</v>
      </c>
      <c r="C48" s="1">
        <v>1.14443060577</v>
      </c>
      <c r="D48" s="2" t="s">
        <v>372</v>
      </c>
      <c r="E48" s="1">
        <v>0.87159776581899995</v>
      </c>
      <c r="F48" s="1">
        <v>0.89853780504699998</v>
      </c>
      <c r="G48" s="1">
        <v>376.40173617599999</v>
      </c>
      <c r="H48" s="1">
        <v>62.192181726400001</v>
      </c>
      <c r="I48" s="1">
        <v>142</v>
      </c>
      <c r="J48" s="2" t="s">
        <v>371</v>
      </c>
      <c r="K48" s="1">
        <v>431.85257114799998</v>
      </c>
      <c r="L48" s="1">
        <v>69.214874852299999</v>
      </c>
      <c r="M48" s="1">
        <v>12251.163112300001</v>
      </c>
      <c r="N48" s="1">
        <v>245309.575943</v>
      </c>
      <c r="O48" s="2" t="s">
        <v>489</v>
      </c>
    </row>
    <row r="49" spans="1:15" x14ac:dyDescent="0.3">
      <c r="A49" s="1">
        <v>201.257383632</v>
      </c>
      <c r="B49" s="1">
        <v>5.5981621367200001</v>
      </c>
      <c r="C49" s="1">
        <v>0.42670592857799999</v>
      </c>
      <c r="D49" s="2" t="s">
        <v>370</v>
      </c>
      <c r="E49" s="1">
        <v>0.87159776581899995</v>
      </c>
      <c r="F49" s="1">
        <v>0.89853780504699998</v>
      </c>
      <c r="G49" s="1">
        <v>982.00433151799996</v>
      </c>
      <c r="H49" s="1">
        <v>77.164376922299994</v>
      </c>
      <c r="I49" s="1">
        <v>142</v>
      </c>
      <c r="J49" s="2" t="s">
        <v>369</v>
      </c>
      <c r="K49" s="1">
        <v>1126.67146478</v>
      </c>
      <c r="L49" s="1">
        <v>85.877718765899999</v>
      </c>
      <c r="M49" s="1">
        <v>17715.8329447</v>
      </c>
      <c r="N49" s="1">
        <v>817100.59390800004</v>
      </c>
      <c r="O49" s="2" t="s">
        <v>489</v>
      </c>
    </row>
    <row r="50" spans="1:15" x14ac:dyDescent="0.3">
      <c r="A50" s="1">
        <v>28.835201580700002</v>
      </c>
      <c r="B50" s="1">
        <v>3.25653823159</v>
      </c>
      <c r="C50" s="1">
        <v>0.32433645714100001</v>
      </c>
      <c r="D50" s="2" t="s">
        <v>368</v>
      </c>
      <c r="E50" s="1">
        <v>0.87159776581899995</v>
      </c>
      <c r="F50" s="1">
        <v>0.89853780504699998</v>
      </c>
      <c r="G50" s="1">
        <v>81.845589537999999</v>
      </c>
      <c r="H50" s="1">
        <v>8.4034015132000004</v>
      </c>
      <c r="I50" s="1">
        <v>142</v>
      </c>
      <c r="J50" s="2" t="s">
        <v>367</v>
      </c>
      <c r="K50" s="1">
        <v>93.902936363199998</v>
      </c>
      <c r="L50" s="1">
        <v>9.35230712163</v>
      </c>
      <c r="M50" s="1">
        <v>3929.1551018</v>
      </c>
      <c r="N50" s="1">
        <v>116691.92070800001</v>
      </c>
      <c r="O50" s="2" t="s">
        <v>489</v>
      </c>
    </row>
    <row r="51" spans="1:15" x14ac:dyDescent="0.3">
      <c r="A51" s="1">
        <v>117.315475148</v>
      </c>
      <c r="B51" s="1">
        <v>2.4988815664500001</v>
      </c>
      <c r="C51" s="1">
        <v>0.170241055123</v>
      </c>
      <c r="D51" s="2" t="s">
        <v>366</v>
      </c>
      <c r="E51" s="1">
        <v>0.87159776581899995</v>
      </c>
      <c r="F51" s="1">
        <v>0.89853780504699998</v>
      </c>
      <c r="G51" s="1">
        <v>255.51540312500001</v>
      </c>
      <c r="H51" s="1">
        <v>17.945516417899999</v>
      </c>
      <c r="I51" s="1">
        <v>142</v>
      </c>
      <c r="J51" s="2" t="s">
        <v>365</v>
      </c>
      <c r="K51" s="1">
        <v>293.15747830700002</v>
      </c>
      <c r="L51" s="1">
        <v>19.971910271500001</v>
      </c>
      <c r="M51" s="1">
        <v>13408.2505862</v>
      </c>
      <c r="N51" s="1">
        <v>474979.15216900001</v>
      </c>
      <c r="O51" s="2" t="s">
        <v>489</v>
      </c>
    </row>
    <row r="52" spans="1:15" x14ac:dyDescent="0.3">
      <c r="A52" s="1">
        <v>210.42760408800001</v>
      </c>
      <c r="B52" s="1">
        <v>1.5232514394700001</v>
      </c>
      <c r="C52" s="1">
        <v>0.10686194997700001</v>
      </c>
      <c r="D52" s="2" t="s">
        <v>364</v>
      </c>
      <c r="E52" s="1">
        <v>0.87159776581899995</v>
      </c>
      <c r="F52" s="1">
        <v>0.89853780504699998</v>
      </c>
      <c r="G52" s="1">
        <v>279.37684973299997</v>
      </c>
      <c r="H52" s="1">
        <v>20.205153746400001</v>
      </c>
      <c r="I52" s="1">
        <v>142</v>
      </c>
      <c r="J52" s="2" t="s">
        <v>363</v>
      </c>
      <c r="K52" s="1">
        <v>320.53415083099998</v>
      </c>
      <c r="L52" s="1">
        <v>22.486704101800001</v>
      </c>
      <c r="M52" s="1">
        <v>47148.442938499997</v>
      </c>
      <c r="N52" s="1">
        <v>851570.30105500005</v>
      </c>
      <c r="O52" s="2" t="s">
        <v>489</v>
      </c>
    </row>
    <row r="53" spans="1:15" x14ac:dyDescent="0.3">
      <c r="A53" s="1">
        <v>396.58694155199998</v>
      </c>
      <c r="B53" s="1">
        <v>1.4035355005200001</v>
      </c>
      <c r="C53" s="1">
        <v>9.4808043586800006E-2</v>
      </c>
      <c r="D53" s="2" t="s">
        <v>362</v>
      </c>
      <c r="E53" s="1">
        <v>0.87159776581899995</v>
      </c>
      <c r="F53" s="1">
        <v>0.89853780504699998</v>
      </c>
      <c r="G53" s="1">
        <v>485.15210537799999</v>
      </c>
      <c r="H53" s="1">
        <v>33.784690844399996</v>
      </c>
      <c r="I53" s="1">
        <v>142</v>
      </c>
      <c r="J53" s="2" t="s">
        <v>361</v>
      </c>
      <c r="K53" s="1">
        <v>556.623851511</v>
      </c>
      <c r="L53" s="1">
        <v>37.5996320406</v>
      </c>
      <c r="M53" s="1">
        <v>38885.239541900002</v>
      </c>
      <c r="N53" s="1">
        <v>1609425.17304</v>
      </c>
      <c r="O53" s="2" t="s">
        <v>489</v>
      </c>
    </row>
    <row r="54" spans="1:15" x14ac:dyDescent="0.3">
      <c r="A54" s="1">
        <v>6.70406158665</v>
      </c>
      <c r="B54" s="1">
        <v>2.2058471150600001</v>
      </c>
      <c r="C54" s="1">
        <v>0.486630647443</v>
      </c>
      <c r="D54" s="2" t="s">
        <v>429</v>
      </c>
      <c r="E54" s="1">
        <v>0.94825835286600002</v>
      </c>
      <c r="F54" s="1">
        <v>0.96582834468099998</v>
      </c>
      <c r="G54" s="1">
        <v>14.022972451799999</v>
      </c>
      <c r="H54" s="1">
        <v>3.15092015955</v>
      </c>
      <c r="I54" s="1">
        <v>160</v>
      </c>
      <c r="J54" s="2" t="s">
        <v>428</v>
      </c>
      <c r="K54" s="1">
        <v>14.7881349101</v>
      </c>
      <c r="L54" s="1">
        <v>3.26240183041</v>
      </c>
      <c r="M54" s="1">
        <v>100160.382071</v>
      </c>
      <c r="N54" s="1">
        <v>26395368.142200001</v>
      </c>
      <c r="O54" s="2" t="s">
        <v>489</v>
      </c>
    </row>
    <row r="55" spans="1:15" x14ac:dyDescent="0.3">
      <c r="A55" s="1">
        <v>1.38511554843E-2</v>
      </c>
      <c r="B55" s="1">
        <v>6.2950948513</v>
      </c>
      <c r="C55" s="1">
        <v>1.29772114333</v>
      </c>
      <c r="D55" s="2" t="s">
        <v>372</v>
      </c>
      <c r="E55" s="1">
        <v>0.94825835286600002</v>
      </c>
      <c r="F55" s="1">
        <v>0.96582834468099998</v>
      </c>
      <c r="G55" s="1">
        <v>8.2682758926899996E-2</v>
      </c>
      <c r="H55" s="1">
        <v>1.73607039687E-2</v>
      </c>
      <c r="I55" s="1">
        <v>160</v>
      </c>
      <c r="J55" s="2" t="s">
        <v>371</v>
      </c>
      <c r="K55" s="1">
        <v>8.7194337573800004E-2</v>
      </c>
      <c r="L55" s="1">
        <v>1.7974937331500001E-2</v>
      </c>
      <c r="M55" s="1">
        <v>1939.97482762</v>
      </c>
      <c r="N55" s="1">
        <v>48422.233600300002</v>
      </c>
      <c r="O55" s="2" t="s">
        <v>489</v>
      </c>
    </row>
    <row r="56" spans="1:15" x14ac:dyDescent="0.3">
      <c r="A56" s="1">
        <v>4.0876283575099999</v>
      </c>
      <c r="B56" s="1">
        <v>5.5846726275899998</v>
      </c>
      <c r="C56" s="1">
        <v>0.425340932261</v>
      </c>
      <c r="D56" s="2" t="s">
        <v>370</v>
      </c>
      <c r="E56" s="1">
        <v>0.94825835286600002</v>
      </c>
      <c r="F56" s="1">
        <v>0.96582834468099998</v>
      </c>
      <c r="G56" s="1">
        <v>21.6469044539</v>
      </c>
      <c r="H56" s="1">
        <v>1.6792235979500001</v>
      </c>
      <c r="I56" s="1">
        <v>160</v>
      </c>
      <c r="J56" s="2" t="s">
        <v>369</v>
      </c>
      <c r="K56" s="1">
        <v>22.8280661999</v>
      </c>
      <c r="L56" s="1">
        <v>1.7386356563200001</v>
      </c>
      <c r="M56" s="1">
        <v>67740.446730800002</v>
      </c>
      <c r="N56" s="1">
        <v>3347195.35543</v>
      </c>
      <c r="O56" s="2" t="s">
        <v>489</v>
      </c>
    </row>
    <row r="57" spans="1:15" x14ac:dyDescent="0.3">
      <c r="A57" s="1">
        <v>4.91973689784</v>
      </c>
      <c r="B57" s="1">
        <v>2.2094529091899999</v>
      </c>
      <c r="C57" s="1">
        <v>0.48567199084599999</v>
      </c>
      <c r="D57" s="2" t="s">
        <v>429</v>
      </c>
      <c r="E57" s="1">
        <v>0.93742107739400005</v>
      </c>
      <c r="F57" s="1">
        <v>0.96586459601100005</v>
      </c>
      <c r="G57" s="1">
        <v>10.189698680799999</v>
      </c>
      <c r="H57" s="1">
        <v>2.3078160161799999</v>
      </c>
      <c r="I57" s="1">
        <v>153</v>
      </c>
      <c r="J57" s="2" t="s">
        <v>428</v>
      </c>
      <c r="K57" s="1">
        <v>10.869927001400001</v>
      </c>
      <c r="L57" s="1">
        <v>2.3893784136099998</v>
      </c>
      <c r="M57" s="1">
        <v>90824.027570799997</v>
      </c>
      <c r="N57" s="1">
        <v>18618278.796</v>
      </c>
      <c r="O57" s="2" t="s">
        <v>489</v>
      </c>
    </row>
    <row r="58" spans="1:15" x14ac:dyDescent="0.3">
      <c r="A58" s="1">
        <v>0.47909136891699999</v>
      </c>
      <c r="B58" s="1">
        <v>5.6110598337199997</v>
      </c>
      <c r="C58" s="1">
        <v>0.42801103973499999</v>
      </c>
      <c r="D58" s="2" t="s">
        <v>370</v>
      </c>
      <c r="E58" s="1">
        <v>0.93742107739400005</v>
      </c>
      <c r="F58" s="1">
        <v>0.96586459601100005</v>
      </c>
      <c r="G58" s="1">
        <v>2.5199850302</v>
      </c>
      <c r="H58" s="1">
        <v>0.19805671205600001</v>
      </c>
      <c r="I58" s="1">
        <v>153</v>
      </c>
      <c r="J58" s="2" t="s">
        <v>369</v>
      </c>
      <c r="K58" s="1">
        <v>2.6882103368100001</v>
      </c>
      <c r="L58" s="1">
        <v>0.20505639493799999</v>
      </c>
      <c r="M58" s="1">
        <v>42547.205177999997</v>
      </c>
      <c r="N58" s="1">
        <v>3035907.7032499998</v>
      </c>
      <c r="O58" s="2" t="s">
        <v>489</v>
      </c>
    </row>
    <row r="59" spans="1:15" x14ac:dyDescent="0.3">
      <c r="A59" s="1">
        <v>9.8656753236299993E-2</v>
      </c>
      <c r="B59" s="1">
        <v>2.4994997854899998</v>
      </c>
      <c r="C59" s="1">
        <v>0.17182746325500001</v>
      </c>
      <c r="D59" s="2" t="s">
        <v>366</v>
      </c>
      <c r="E59" s="1">
        <v>0.93742107739400005</v>
      </c>
      <c r="F59" s="1">
        <v>0.96586459601100005</v>
      </c>
      <c r="G59" s="1">
        <v>0.23116103847899999</v>
      </c>
      <c r="H59" s="1">
        <v>1.63732783335E-2</v>
      </c>
      <c r="I59" s="1">
        <v>153</v>
      </c>
      <c r="J59" s="2" t="s">
        <v>365</v>
      </c>
      <c r="K59" s="1">
        <v>0.246592533551</v>
      </c>
      <c r="L59" s="1">
        <v>1.6951939641600001E-2</v>
      </c>
      <c r="M59" s="1">
        <v>4332.2861338499997</v>
      </c>
      <c r="N59" s="1">
        <v>190524.57896499999</v>
      </c>
      <c r="O59" s="2" t="s">
        <v>489</v>
      </c>
    </row>
    <row r="60" spans="1:15" x14ac:dyDescent="0.3">
      <c r="A60" s="1">
        <v>3.5796281416500002</v>
      </c>
      <c r="B60" s="1">
        <v>2.0503620918499998</v>
      </c>
      <c r="C60" s="1">
        <v>0.24866457387400001</v>
      </c>
      <c r="D60" s="2" t="s">
        <v>429</v>
      </c>
      <c r="E60" s="1">
        <v>0.91978300721200001</v>
      </c>
      <c r="F60" s="1">
        <v>0.93691988812600002</v>
      </c>
      <c r="G60" s="1">
        <v>6.75077851108</v>
      </c>
      <c r="H60" s="1">
        <v>0.83397741424500005</v>
      </c>
      <c r="I60" s="1">
        <v>148</v>
      </c>
      <c r="J60" s="2" t="s">
        <v>428</v>
      </c>
      <c r="K60" s="1">
        <v>7.33953384456</v>
      </c>
      <c r="L60" s="1">
        <v>0.89012670647100001</v>
      </c>
      <c r="M60" s="1">
        <v>204009.65634099999</v>
      </c>
      <c r="N60" s="1">
        <v>40761635.028800003</v>
      </c>
      <c r="O60" s="2" t="s">
        <v>489</v>
      </c>
    </row>
    <row r="61" spans="1:15" x14ac:dyDescent="0.3">
      <c r="A61" s="1">
        <v>4.3790856896300002E-3</v>
      </c>
      <c r="B61" s="1">
        <v>18.401627744700001</v>
      </c>
      <c r="C61" s="1">
        <v>0.96161302135899995</v>
      </c>
      <c r="D61" s="2" t="s">
        <v>433</v>
      </c>
      <c r="E61" s="1">
        <v>0.91978300721200001</v>
      </c>
      <c r="F61" s="1">
        <v>0.93691988812600002</v>
      </c>
      <c r="G61" s="1">
        <v>7.4118234565899999E-2</v>
      </c>
      <c r="H61" s="1">
        <v>3.9453563641200003E-3</v>
      </c>
      <c r="I61" s="1">
        <v>148</v>
      </c>
      <c r="J61" s="2" t="s">
        <v>432</v>
      </c>
      <c r="K61" s="1">
        <v>8.0582304722700004E-2</v>
      </c>
      <c r="L61" s="1">
        <v>4.2109858207999996E-3</v>
      </c>
      <c r="M61" s="1">
        <v>33340.671895599997</v>
      </c>
      <c r="N61" s="1">
        <v>2019500.32311</v>
      </c>
      <c r="O61" s="2" t="s">
        <v>489</v>
      </c>
    </row>
    <row r="62" spans="1:15" x14ac:dyDescent="0.3">
      <c r="A62" s="1">
        <v>2.0534568304800001E-2</v>
      </c>
      <c r="B62" s="1">
        <v>1.355975749</v>
      </c>
      <c r="C62" s="1">
        <v>9.2111749655300001E-2</v>
      </c>
      <c r="D62" s="2" t="s">
        <v>362</v>
      </c>
      <c r="E62" s="1">
        <v>0.91978300721200001</v>
      </c>
      <c r="F62" s="1">
        <v>0.93691988812600002</v>
      </c>
      <c r="G62" s="1">
        <v>2.5610784477599999E-2</v>
      </c>
      <c r="H62" s="1">
        <v>1.77216055942E-3</v>
      </c>
      <c r="I62" s="1">
        <v>148</v>
      </c>
      <c r="J62" s="2" t="s">
        <v>361</v>
      </c>
      <c r="K62" s="1">
        <v>2.7844376637500001E-2</v>
      </c>
      <c r="L62" s="1">
        <v>1.8914750149699999E-3</v>
      </c>
      <c r="M62" s="1">
        <v>178933.85105900001</v>
      </c>
      <c r="N62" s="1">
        <v>9872075.3517799992</v>
      </c>
      <c r="O62" s="2" t="s">
        <v>489</v>
      </c>
    </row>
    <row r="63" spans="1:15" x14ac:dyDescent="0.3">
      <c r="A63" s="1">
        <f>SUM(A2:A62)</f>
        <v>33209.167942925189</v>
      </c>
      <c r="G63" s="1">
        <f>SUM(G2:G62)</f>
        <v>111019.72942590105</v>
      </c>
      <c r="H63" s="1">
        <f>SUM(H2:H62)</f>
        <v>18702.213867048442</v>
      </c>
      <c r="K63" s="1">
        <f>SUM(K2:K62)</f>
        <v>120035.96974272291</v>
      </c>
      <c r="L63" s="1">
        <f>SUM(L2:L62)</f>
        <v>19698.041839031401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D8B41-2AEB-4FC9-8623-9BFBAC17DDF4}">
  <dimension ref="A1:O27"/>
  <sheetViews>
    <sheetView workbookViewId="0">
      <selection activeCell="K1" sqref="K1:K1048576"/>
    </sheetView>
  </sheetViews>
  <sheetFormatPr defaultColWidth="19.88671875" defaultRowHeight="14.4" x14ac:dyDescent="0.3"/>
  <cols>
    <col min="1" max="1" width="16.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6.6640625" style="1" bestFit="1" customWidth="1"/>
    <col min="8" max="9" width="15.6640625" style="1" bestFit="1" customWidth="1"/>
    <col min="10" max="10" width="8.44140625" style="2" bestFit="1" customWidth="1"/>
    <col min="11" max="11" width="16.6640625" style="1" bestFit="1" customWidth="1"/>
    <col min="12" max="12" width="15.6640625" style="1" bestFit="1" customWidth="1"/>
    <col min="13" max="13" width="18.77734375" style="1" bestFit="1" customWidth="1"/>
    <col min="14" max="14" width="20.77734375" style="1" bestFit="1" customWidth="1"/>
    <col min="15" max="15" width="10.441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1.5191574184400001</v>
      </c>
      <c r="B2" s="1">
        <v>2.2526197961899999</v>
      </c>
      <c r="C2" s="1">
        <v>0.474195400805</v>
      </c>
      <c r="D2" s="2" t="s">
        <v>429</v>
      </c>
      <c r="E2" s="1">
        <v>0.94131533217800001</v>
      </c>
      <c r="F2" s="1">
        <v>0.96194393639499998</v>
      </c>
      <c r="G2" s="1">
        <v>3.2212602071499998</v>
      </c>
      <c r="H2" s="1">
        <v>0.69296273045099999</v>
      </c>
      <c r="I2" s="1">
        <v>140</v>
      </c>
      <c r="J2" s="2" t="s">
        <v>428</v>
      </c>
      <c r="K2" s="1">
        <v>3.4220840743099998</v>
      </c>
      <c r="L2" s="1">
        <v>0.72037746092300003</v>
      </c>
      <c r="M2" s="1">
        <v>176760.81184800001</v>
      </c>
      <c r="N2" s="1">
        <v>39856827.760200001</v>
      </c>
      <c r="O2" s="2" t="s">
        <v>490</v>
      </c>
    </row>
    <row r="3" spans="1:15" x14ac:dyDescent="0.3">
      <c r="A3" s="1">
        <v>0.72221269587699999</v>
      </c>
      <c r="B3" s="1">
        <v>4.20223724471</v>
      </c>
      <c r="C3" s="1">
        <v>0.470242819112</v>
      </c>
      <c r="D3" s="2" t="s">
        <v>427</v>
      </c>
      <c r="E3" s="1">
        <v>0.94131533217800001</v>
      </c>
      <c r="F3" s="1">
        <v>0.96194393639499998</v>
      </c>
      <c r="G3" s="1">
        <v>2.8568064574499998</v>
      </c>
      <c r="H3" s="1">
        <v>0.32669091135200001</v>
      </c>
      <c r="I3" s="1">
        <v>140</v>
      </c>
      <c r="J3" s="2" t="s">
        <v>426</v>
      </c>
      <c r="K3" s="1">
        <v>3.0349090892200001</v>
      </c>
      <c r="L3" s="1">
        <v>0.33961533410799999</v>
      </c>
      <c r="M3" s="1">
        <v>76839.331969699997</v>
      </c>
      <c r="N3" s="1">
        <v>6636750.1407399997</v>
      </c>
      <c r="O3" s="2" t="s">
        <v>490</v>
      </c>
    </row>
    <row r="4" spans="1:15" x14ac:dyDescent="0.3">
      <c r="A4" s="1">
        <v>2.55618780525</v>
      </c>
      <c r="B4" s="1">
        <v>7.8384078056300002</v>
      </c>
      <c r="C4" s="1">
        <v>1.2809759541500001</v>
      </c>
      <c r="D4" s="2" t="s">
        <v>423</v>
      </c>
      <c r="E4" s="1">
        <v>0.94131533217800001</v>
      </c>
      <c r="F4" s="1">
        <v>0.96194393639499998</v>
      </c>
      <c r="G4" s="1">
        <v>18.8606104761</v>
      </c>
      <c r="H4" s="1">
        <v>3.14980376301</v>
      </c>
      <c r="I4" s="1">
        <v>140</v>
      </c>
      <c r="J4" s="2" t="s">
        <v>422</v>
      </c>
      <c r="K4" s="1">
        <v>20.036442445300001</v>
      </c>
      <c r="L4" s="1">
        <v>3.2744151128199999</v>
      </c>
      <c r="M4" s="1">
        <v>41743.831661199998</v>
      </c>
      <c r="N4" s="1">
        <v>3159673.9265100001</v>
      </c>
      <c r="O4" s="2" t="s">
        <v>490</v>
      </c>
    </row>
    <row r="5" spans="1:15" x14ac:dyDescent="0.3">
      <c r="A5" s="1">
        <v>2.04561652773</v>
      </c>
      <c r="B5" s="1">
        <v>18.798298751400001</v>
      </c>
      <c r="C5" s="1">
        <v>0.86476874397799997</v>
      </c>
      <c r="D5" s="2" t="s">
        <v>433</v>
      </c>
      <c r="E5" s="1">
        <v>0.94131533217800001</v>
      </c>
      <c r="F5" s="1">
        <v>0.96194393639499998</v>
      </c>
      <c r="G5" s="1">
        <v>36.197443911000001</v>
      </c>
      <c r="H5" s="1">
        <v>1.7016646207099999</v>
      </c>
      <c r="I5" s="1">
        <v>140</v>
      </c>
      <c r="J5" s="2" t="s">
        <v>432</v>
      </c>
      <c r="K5" s="1">
        <v>38.4541106191</v>
      </c>
      <c r="L5" s="1">
        <v>1.76898523535</v>
      </c>
      <c r="M5" s="1">
        <v>12854.0743638</v>
      </c>
      <c r="N5" s="1">
        <v>730065.07703100005</v>
      </c>
      <c r="O5" s="2" t="s">
        <v>490</v>
      </c>
    </row>
    <row r="6" spans="1:15" x14ac:dyDescent="0.3">
      <c r="A6" s="1">
        <v>1321.96349293</v>
      </c>
      <c r="B6" s="1">
        <v>2.2053119298800001</v>
      </c>
      <c r="C6" s="1">
        <v>0.48677293476700001</v>
      </c>
      <c r="D6" s="2" t="s">
        <v>429</v>
      </c>
      <c r="E6" s="1">
        <v>0.92183775742700003</v>
      </c>
      <c r="F6" s="1">
        <v>0.95538096007200002</v>
      </c>
      <c r="G6" s="1">
        <v>2687.4722040400002</v>
      </c>
      <c r="H6" s="1">
        <v>614.78387320000002</v>
      </c>
      <c r="I6" s="1">
        <v>143</v>
      </c>
      <c r="J6" s="2" t="s">
        <v>428</v>
      </c>
      <c r="K6" s="1">
        <v>2915.3418618199998</v>
      </c>
      <c r="L6" s="1">
        <v>643.49604910799997</v>
      </c>
      <c r="M6" s="1">
        <v>80646.183256699995</v>
      </c>
      <c r="N6" s="1">
        <v>13704929.095699999</v>
      </c>
      <c r="O6" s="2" t="s">
        <v>490</v>
      </c>
    </row>
    <row r="7" spans="1:15" x14ac:dyDescent="0.3">
      <c r="A7" s="1">
        <v>776.41192039999999</v>
      </c>
      <c r="B7" s="1">
        <v>4.2048862583400002</v>
      </c>
      <c r="C7" s="1">
        <v>0.47012330552499998</v>
      </c>
      <c r="D7" s="2" t="s">
        <v>427</v>
      </c>
      <c r="E7" s="1">
        <v>0.92183775742700003</v>
      </c>
      <c r="F7" s="1">
        <v>0.95538096007200002</v>
      </c>
      <c r="G7" s="1">
        <v>3009.54568015</v>
      </c>
      <c r="H7" s="1">
        <v>348.72297221999997</v>
      </c>
      <c r="I7" s="1">
        <v>143</v>
      </c>
      <c r="J7" s="2" t="s">
        <v>426</v>
      </c>
      <c r="K7" s="1">
        <v>3264.7238149</v>
      </c>
      <c r="L7" s="1">
        <v>365.00933846700002</v>
      </c>
      <c r="M7" s="1">
        <v>29540.304100000001</v>
      </c>
      <c r="N7" s="1">
        <v>4050043.7585</v>
      </c>
      <c r="O7" s="2" t="s">
        <v>490</v>
      </c>
    </row>
    <row r="8" spans="1:15" x14ac:dyDescent="0.3">
      <c r="A8" s="1">
        <v>8.1525432014699994</v>
      </c>
      <c r="B8" s="1">
        <v>10.5180159038</v>
      </c>
      <c r="C8" s="1">
        <v>2.17582973778</v>
      </c>
      <c r="D8" s="2" t="s">
        <v>425</v>
      </c>
      <c r="E8" s="1">
        <v>0.92183775742700003</v>
      </c>
      <c r="F8" s="1">
        <v>0.95538096007200002</v>
      </c>
      <c r="G8" s="1">
        <v>79.046277813499998</v>
      </c>
      <c r="H8" s="1">
        <v>16.947069046900001</v>
      </c>
      <c r="I8" s="1">
        <v>143</v>
      </c>
      <c r="J8" s="2" t="s">
        <v>424</v>
      </c>
      <c r="K8" s="1">
        <v>85.748579049499995</v>
      </c>
      <c r="L8" s="1">
        <v>17.7385459363</v>
      </c>
      <c r="M8" s="1">
        <v>2163.0421730799999</v>
      </c>
      <c r="N8" s="1">
        <v>78959.9389066</v>
      </c>
      <c r="O8" s="2" t="s">
        <v>490</v>
      </c>
    </row>
    <row r="9" spans="1:15" x14ac:dyDescent="0.3">
      <c r="A9" s="1">
        <v>18.218285123000001</v>
      </c>
      <c r="B9" s="1">
        <v>7.6478044819199997</v>
      </c>
      <c r="C9" s="1">
        <v>1.3604908473199999</v>
      </c>
      <c r="D9" s="2" t="s">
        <v>423</v>
      </c>
      <c r="E9" s="1">
        <v>0.92183775742700003</v>
      </c>
      <c r="F9" s="1">
        <v>0.95538096007200002</v>
      </c>
      <c r="G9" s="1">
        <v>128.43954653399999</v>
      </c>
      <c r="H9" s="1">
        <v>23.6798911104</v>
      </c>
      <c r="I9" s="1">
        <v>143</v>
      </c>
      <c r="J9" s="2" t="s">
        <v>422</v>
      </c>
      <c r="K9" s="1">
        <v>139.32988261700001</v>
      </c>
      <c r="L9" s="1">
        <v>24.785810163699999</v>
      </c>
      <c r="M9" s="1">
        <v>5985.6443874899996</v>
      </c>
      <c r="N9" s="1">
        <v>210509.625539</v>
      </c>
      <c r="O9" s="2" t="s">
        <v>490</v>
      </c>
    </row>
    <row r="10" spans="1:15" x14ac:dyDescent="0.3">
      <c r="A10" s="1">
        <v>239.446998928</v>
      </c>
      <c r="B10" s="1">
        <v>5.6117325100200004</v>
      </c>
      <c r="C10" s="1">
        <v>0.42807910749599998</v>
      </c>
      <c r="D10" s="2" t="s">
        <v>370</v>
      </c>
      <c r="E10" s="1">
        <v>0.92183775742700003</v>
      </c>
      <c r="F10" s="1">
        <v>0.95538096007200002</v>
      </c>
      <c r="G10" s="1">
        <v>1238.6849252899999</v>
      </c>
      <c r="H10" s="1">
        <v>97.928705269399998</v>
      </c>
      <c r="I10" s="1">
        <v>143</v>
      </c>
      <c r="J10" s="2" t="s">
        <v>369</v>
      </c>
      <c r="K10" s="1">
        <v>1343.71250831</v>
      </c>
      <c r="L10" s="1">
        <v>102.502257594</v>
      </c>
      <c r="M10" s="1">
        <v>45750.350272600001</v>
      </c>
      <c r="N10" s="1">
        <v>2372040.40026</v>
      </c>
      <c r="O10" s="2" t="s">
        <v>490</v>
      </c>
    </row>
    <row r="11" spans="1:15" x14ac:dyDescent="0.3">
      <c r="A11" s="1">
        <v>18.161651060000001</v>
      </c>
      <c r="B11" s="1">
        <v>18.830747372299999</v>
      </c>
      <c r="C11" s="1">
        <v>0.86544647173900002</v>
      </c>
      <c r="D11" s="2" t="s">
        <v>433</v>
      </c>
      <c r="E11" s="1">
        <v>0.92183775742700003</v>
      </c>
      <c r="F11" s="1">
        <v>0.95538096007200002</v>
      </c>
      <c r="G11" s="1">
        <v>315.26617431400001</v>
      </c>
      <c r="H11" s="1">
        <v>15.0166175798</v>
      </c>
      <c r="I11" s="1">
        <v>143</v>
      </c>
      <c r="J11" s="2" t="s">
        <v>432</v>
      </c>
      <c r="K11" s="1">
        <v>341.99746297500002</v>
      </c>
      <c r="L11" s="1">
        <v>15.717936830799999</v>
      </c>
      <c r="M11" s="1">
        <v>9185.5044500700005</v>
      </c>
      <c r="N11" s="1">
        <v>1126181.2062200001</v>
      </c>
      <c r="O11" s="2" t="s">
        <v>490</v>
      </c>
    </row>
    <row r="12" spans="1:15" x14ac:dyDescent="0.3">
      <c r="A12" s="1">
        <v>8.6423640240800008</v>
      </c>
      <c r="B12" s="1">
        <v>3.1282714788099999</v>
      </c>
      <c r="C12" s="1">
        <v>0.31240898753399998</v>
      </c>
      <c r="D12" s="2" t="s">
        <v>368</v>
      </c>
      <c r="E12" s="1">
        <v>0.92183775742700003</v>
      </c>
      <c r="F12" s="1">
        <v>0.95538096007200002</v>
      </c>
      <c r="G12" s="1">
        <v>24.922493001700001</v>
      </c>
      <c r="H12" s="1">
        <v>2.5794829198899998</v>
      </c>
      <c r="I12" s="1">
        <v>143</v>
      </c>
      <c r="J12" s="2" t="s">
        <v>367</v>
      </c>
      <c r="K12" s="1">
        <v>27.035660885999999</v>
      </c>
      <c r="L12" s="1">
        <v>2.6999521946599998</v>
      </c>
      <c r="M12" s="1">
        <v>4446.8282874300003</v>
      </c>
      <c r="N12" s="1">
        <v>194352.56735900001</v>
      </c>
      <c r="O12" s="2" t="s">
        <v>490</v>
      </c>
    </row>
    <row r="13" spans="1:15" x14ac:dyDescent="0.3">
      <c r="A13" s="1">
        <v>21.065270092799999</v>
      </c>
      <c r="B13" s="1">
        <v>2.4996736394000001</v>
      </c>
      <c r="C13" s="1">
        <v>0.17227358872599999</v>
      </c>
      <c r="D13" s="2" t="s">
        <v>366</v>
      </c>
      <c r="E13" s="1">
        <v>0.92183775742700003</v>
      </c>
      <c r="F13" s="1">
        <v>0.95538096007200002</v>
      </c>
      <c r="G13" s="1">
        <v>48.540565836200003</v>
      </c>
      <c r="H13" s="1">
        <v>3.4670676410999999</v>
      </c>
      <c r="I13" s="1">
        <v>143</v>
      </c>
      <c r="J13" s="2" t="s">
        <v>365</v>
      </c>
      <c r="K13" s="1">
        <v>52.656300357799999</v>
      </c>
      <c r="L13" s="1">
        <v>3.6289896763699998</v>
      </c>
      <c r="M13" s="1">
        <v>2426.98394401</v>
      </c>
      <c r="N13" s="1">
        <v>91432.1229704</v>
      </c>
      <c r="O13" s="2" t="s">
        <v>490</v>
      </c>
    </row>
    <row r="14" spans="1:15" x14ac:dyDescent="0.3">
      <c r="A14" s="1">
        <v>72.728219215799996</v>
      </c>
      <c r="B14" s="1">
        <v>1.4598156624400001</v>
      </c>
      <c r="C14" s="1">
        <v>0.107502595954</v>
      </c>
      <c r="D14" s="2" t="s">
        <v>364</v>
      </c>
      <c r="E14" s="1">
        <v>0.92183775742700003</v>
      </c>
      <c r="F14" s="1">
        <v>0.95538096007200002</v>
      </c>
      <c r="G14" s="1">
        <v>97.871324358099997</v>
      </c>
      <c r="H14" s="1">
        <v>7.4696196341899999</v>
      </c>
      <c r="I14" s="1">
        <v>143</v>
      </c>
      <c r="J14" s="2" t="s">
        <v>363</v>
      </c>
      <c r="K14" s="1">
        <v>106.169793513</v>
      </c>
      <c r="L14" s="1">
        <v>7.8184723648099999</v>
      </c>
      <c r="M14" s="1">
        <v>39847.182740900003</v>
      </c>
      <c r="N14" s="1">
        <v>569748.33542699995</v>
      </c>
      <c r="O14" s="2" t="s">
        <v>490</v>
      </c>
    </row>
    <row r="15" spans="1:15" x14ac:dyDescent="0.3">
      <c r="A15" s="1">
        <v>14.079754004</v>
      </c>
      <c r="B15" s="1">
        <v>1.4030025376599999</v>
      </c>
      <c r="C15" s="1">
        <v>9.48068007574E-2</v>
      </c>
      <c r="D15" s="2" t="s">
        <v>362</v>
      </c>
      <c r="E15" s="1">
        <v>0.92183775742700003</v>
      </c>
      <c r="F15" s="1">
        <v>0.95538096007200002</v>
      </c>
      <c r="G15" s="1">
        <v>18.209919082100001</v>
      </c>
      <c r="H15" s="1">
        <v>1.2752964201100001</v>
      </c>
      <c r="I15" s="1">
        <v>143</v>
      </c>
      <c r="J15" s="2" t="s">
        <v>361</v>
      </c>
      <c r="K15" s="1">
        <v>19.7539305972</v>
      </c>
      <c r="L15" s="1">
        <v>1.3348564325700001</v>
      </c>
      <c r="M15" s="1">
        <v>13693.4500558</v>
      </c>
      <c r="N15" s="1">
        <v>442182.44324599998</v>
      </c>
      <c r="O15" s="2" t="s">
        <v>490</v>
      </c>
    </row>
    <row r="16" spans="1:15" x14ac:dyDescent="0.3">
      <c r="A16" s="1">
        <v>3.0733131234900002</v>
      </c>
      <c r="B16" s="1">
        <v>2.2144824707100002</v>
      </c>
      <c r="C16" s="1">
        <v>0.48433480348699998</v>
      </c>
      <c r="D16" s="2" t="s">
        <v>429</v>
      </c>
      <c r="E16" s="1">
        <v>0.87159776581899995</v>
      </c>
      <c r="F16" s="1">
        <v>0.89853780504699998</v>
      </c>
      <c r="G16" s="1">
        <v>5.9319183653799996</v>
      </c>
      <c r="H16" s="1">
        <v>1.3374847614700001</v>
      </c>
      <c r="I16" s="1">
        <v>142</v>
      </c>
      <c r="J16" s="2" t="s">
        <v>428</v>
      </c>
      <c r="K16" s="1">
        <v>6.8057980389699999</v>
      </c>
      <c r="L16" s="1">
        <v>1.4885125077200001</v>
      </c>
      <c r="M16" s="1">
        <v>70777.042056000006</v>
      </c>
      <c r="N16" s="1">
        <v>16689378.9037</v>
      </c>
      <c r="O16" s="2" t="s">
        <v>490</v>
      </c>
    </row>
    <row r="17" spans="1:15" x14ac:dyDescent="0.3">
      <c r="A17" s="1">
        <v>60.147538902599997</v>
      </c>
      <c r="B17" s="1">
        <v>4.1931569654900001</v>
      </c>
      <c r="C17" s="1">
        <v>0.47065248734999998</v>
      </c>
      <c r="D17" s="2" t="s">
        <v>427</v>
      </c>
      <c r="E17" s="1">
        <v>0.87159776581899995</v>
      </c>
      <c r="F17" s="1">
        <v>0.89853780504699998</v>
      </c>
      <c r="G17" s="1">
        <v>219.82399182099999</v>
      </c>
      <c r="H17" s="1">
        <v>25.4363372376</v>
      </c>
      <c r="I17" s="1">
        <v>142</v>
      </c>
      <c r="J17" s="2" t="s">
        <v>426</v>
      </c>
      <c r="K17" s="1">
        <v>252.20807170699999</v>
      </c>
      <c r="L17" s="1">
        <v>28.3085887925</v>
      </c>
      <c r="M17" s="1">
        <v>48313.177656899999</v>
      </c>
      <c r="N17" s="1">
        <v>4392887.3051500004</v>
      </c>
      <c r="O17" s="2" t="s">
        <v>490</v>
      </c>
    </row>
    <row r="18" spans="1:15" x14ac:dyDescent="0.3">
      <c r="A18" s="1">
        <v>14.391975778700001</v>
      </c>
      <c r="B18" s="1">
        <v>9.5185690675999997</v>
      </c>
      <c r="C18" s="1">
        <v>2.3172077874300001</v>
      </c>
      <c r="D18" s="2" t="s">
        <v>425</v>
      </c>
      <c r="E18" s="1">
        <v>0.87159776581899995</v>
      </c>
      <c r="F18" s="1">
        <v>0.89853780504699998</v>
      </c>
      <c r="G18" s="1">
        <v>119.40106302</v>
      </c>
      <c r="H18" s="1">
        <v>29.965515486299999</v>
      </c>
      <c r="I18" s="1">
        <v>142</v>
      </c>
      <c r="J18" s="2" t="s">
        <v>424</v>
      </c>
      <c r="K18" s="1">
        <v>136.99101546899999</v>
      </c>
      <c r="L18" s="1">
        <v>33.349198350899997</v>
      </c>
      <c r="M18" s="1">
        <v>9323.6314332500006</v>
      </c>
      <c r="N18" s="1">
        <v>459064.01409499999</v>
      </c>
      <c r="O18" s="2" t="s">
        <v>490</v>
      </c>
    </row>
    <row r="19" spans="1:15" x14ac:dyDescent="0.3">
      <c r="A19" s="1">
        <v>18.326502976299999</v>
      </c>
      <c r="B19" s="1">
        <v>7.7917661278099999</v>
      </c>
      <c r="C19" s="1">
        <v>1.3004336842499999</v>
      </c>
      <c r="D19" s="2" t="s">
        <v>423</v>
      </c>
      <c r="E19" s="1">
        <v>0.87159776581899995</v>
      </c>
      <c r="F19" s="1">
        <v>0.89853780504699998</v>
      </c>
      <c r="G19" s="1">
        <v>124.460522153</v>
      </c>
      <c r="H19" s="1">
        <v>21.4143139888</v>
      </c>
      <c r="I19" s="1">
        <v>142</v>
      </c>
      <c r="J19" s="2" t="s">
        <v>422</v>
      </c>
      <c r="K19" s="1">
        <v>142.795825132</v>
      </c>
      <c r="L19" s="1">
        <v>23.8324017849</v>
      </c>
      <c r="M19" s="1">
        <v>22654.100312899998</v>
      </c>
      <c r="N19" s="1">
        <v>1373021.8707099999</v>
      </c>
      <c r="O19" s="2" t="s">
        <v>490</v>
      </c>
    </row>
    <row r="20" spans="1:15" x14ac:dyDescent="0.3">
      <c r="A20" s="1">
        <v>23.278183247600001</v>
      </c>
      <c r="B20" s="1">
        <v>5.5981621367200001</v>
      </c>
      <c r="C20" s="1">
        <v>0.42670592857799999</v>
      </c>
      <c r="D20" s="2" t="s">
        <v>370</v>
      </c>
      <c r="E20" s="1">
        <v>0.87159776581899995</v>
      </c>
      <c r="F20" s="1">
        <v>0.89853780504699998</v>
      </c>
      <c r="G20" s="1">
        <v>113.58230126300001</v>
      </c>
      <c r="H20" s="1">
        <v>8.9251210254700002</v>
      </c>
      <c r="I20" s="1">
        <v>142</v>
      </c>
      <c r="J20" s="2" t="s">
        <v>369</v>
      </c>
      <c r="K20" s="1">
        <v>130.31504406799999</v>
      </c>
      <c r="L20" s="1">
        <v>9.9329387982800004</v>
      </c>
      <c r="M20" s="1">
        <v>17715.8329447</v>
      </c>
      <c r="N20" s="1">
        <v>817100.59390800004</v>
      </c>
      <c r="O20" s="2" t="s">
        <v>490</v>
      </c>
    </row>
    <row r="21" spans="1:15" x14ac:dyDescent="0.3">
      <c r="A21" s="1">
        <v>4.5894970567499999E-2</v>
      </c>
      <c r="B21" s="1">
        <v>2.4988815664500001</v>
      </c>
      <c r="C21" s="1">
        <v>0.170241055123</v>
      </c>
      <c r="D21" s="2" t="s">
        <v>366</v>
      </c>
      <c r="E21" s="1">
        <v>0.87159776581899995</v>
      </c>
      <c r="F21" s="1">
        <v>0.89853780504699998</v>
      </c>
      <c r="G21" s="1">
        <v>9.9960144995200007E-2</v>
      </c>
      <c r="H21" s="1">
        <v>7.0204629592100004E-3</v>
      </c>
      <c r="I21" s="1">
        <v>142</v>
      </c>
      <c r="J21" s="2" t="s">
        <v>365</v>
      </c>
      <c r="K21" s="1">
        <v>0.114686095944</v>
      </c>
      <c r="L21" s="1">
        <v>7.81320821425E-3</v>
      </c>
      <c r="M21" s="1">
        <v>13408.2505862</v>
      </c>
      <c r="N21" s="1">
        <v>474979.15216900001</v>
      </c>
      <c r="O21" s="2" t="s">
        <v>490</v>
      </c>
    </row>
    <row r="22" spans="1:15" x14ac:dyDescent="0.3">
      <c r="A22" s="1">
        <v>4.2389314142899996</v>
      </c>
      <c r="B22" s="1">
        <v>1.5232514394700001</v>
      </c>
      <c r="C22" s="1">
        <v>0.10686194997700001</v>
      </c>
      <c r="D22" s="2" t="s">
        <v>364</v>
      </c>
      <c r="E22" s="1">
        <v>0.87159776581899995</v>
      </c>
      <c r="F22" s="1">
        <v>0.89853780504699998</v>
      </c>
      <c r="G22" s="1">
        <v>5.6278704968</v>
      </c>
      <c r="H22" s="1">
        <v>0.40702008330799999</v>
      </c>
      <c r="I22" s="1">
        <v>142</v>
      </c>
      <c r="J22" s="2" t="s">
        <v>363</v>
      </c>
      <c r="K22" s="1">
        <v>6.4569583786300004</v>
      </c>
      <c r="L22" s="1">
        <v>0.45298047675000003</v>
      </c>
      <c r="M22" s="1">
        <v>47148.442938499997</v>
      </c>
      <c r="N22" s="1">
        <v>851570.30105500005</v>
      </c>
      <c r="O22" s="2" t="s">
        <v>490</v>
      </c>
    </row>
    <row r="23" spans="1:15" x14ac:dyDescent="0.3">
      <c r="A23" s="1">
        <v>1.4499078804200001</v>
      </c>
      <c r="B23" s="1">
        <v>2.2058471150600001</v>
      </c>
      <c r="C23" s="1">
        <v>0.486630647443</v>
      </c>
      <c r="D23" s="2" t="s">
        <v>429</v>
      </c>
      <c r="E23" s="1">
        <v>0.94825835286600002</v>
      </c>
      <c r="F23" s="1">
        <v>0.96582834468099998</v>
      </c>
      <c r="G23" s="1">
        <v>3.0327910926800001</v>
      </c>
      <c r="H23" s="1">
        <v>0.68145912904499995</v>
      </c>
      <c r="I23" s="1">
        <v>160</v>
      </c>
      <c r="J23" s="2" t="s">
        <v>428</v>
      </c>
      <c r="K23" s="1">
        <v>3.19827511513</v>
      </c>
      <c r="L23" s="1">
        <v>0.70556961058099998</v>
      </c>
      <c r="M23" s="1">
        <v>100160.382071</v>
      </c>
      <c r="N23" s="1">
        <v>26395368.142200001</v>
      </c>
      <c r="O23" s="2" t="s">
        <v>490</v>
      </c>
    </row>
    <row r="24" spans="1:15" x14ac:dyDescent="0.3">
      <c r="A24" s="1">
        <v>4.91973689784</v>
      </c>
      <c r="B24" s="1">
        <v>2.2094529091899999</v>
      </c>
      <c r="C24" s="1">
        <v>0.48567199084599999</v>
      </c>
      <c r="D24" s="2" t="s">
        <v>429</v>
      </c>
      <c r="E24" s="1">
        <v>0.93742107739400005</v>
      </c>
      <c r="F24" s="1">
        <v>0.96586459601100005</v>
      </c>
      <c r="G24" s="1">
        <v>10.189698680799999</v>
      </c>
      <c r="H24" s="1">
        <v>2.3078160161799999</v>
      </c>
      <c r="I24" s="1">
        <v>153</v>
      </c>
      <c r="J24" s="2" t="s">
        <v>428</v>
      </c>
      <c r="K24" s="1">
        <v>10.869927001400001</v>
      </c>
      <c r="L24" s="1">
        <v>2.3893784136099998</v>
      </c>
      <c r="M24" s="1">
        <v>90824.027570799997</v>
      </c>
      <c r="N24" s="1">
        <v>18618278.796</v>
      </c>
      <c r="O24" s="2" t="s">
        <v>490</v>
      </c>
    </row>
    <row r="25" spans="1:15" x14ac:dyDescent="0.3">
      <c r="A25" s="1">
        <v>0.47909136891699999</v>
      </c>
      <c r="B25" s="1">
        <v>5.6110598337199997</v>
      </c>
      <c r="C25" s="1">
        <v>0.42801103973499999</v>
      </c>
      <c r="D25" s="2" t="s">
        <v>370</v>
      </c>
      <c r="E25" s="1">
        <v>0.93742107739400005</v>
      </c>
      <c r="F25" s="1">
        <v>0.96586459601100005</v>
      </c>
      <c r="G25" s="1">
        <v>2.5199850302</v>
      </c>
      <c r="H25" s="1">
        <v>0.19805671205600001</v>
      </c>
      <c r="I25" s="1">
        <v>153</v>
      </c>
      <c r="J25" s="2" t="s">
        <v>369</v>
      </c>
      <c r="K25" s="1">
        <v>2.6882103368100001</v>
      </c>
      <c r="L25" s="1">
        <v>0.20505639493799999</v>
      </c>
      <c r="M25" s="1">
        <v>42547.205177999997</v>
      </c>
      <c r="N25" s="1">
        <v>3035907.7032499998</v>
      </c>
      <c r="O25" s="2" t="s">
        <v>490</v>
      </c>
    </row>
    <row r="26" spans="1:15" x14ac:dyDescent="0.3">
      <c r="A26" s="1">
        <v>9.8656753236299993E-2</v>
      </c>
      <c r="B26" s="1">
        <v>2.4994997854899998</v>
      </c>
      <c r="C26" s="1">
        <v>0.17182746325500001</v>
      </c>
      <c r="D26" s="2" t="s">
        <v>366</v>
      </c>
      <c r="E26" s="1">
        <v>0.93742107739400005</v>
      </c>
      <c r="F26" s="1">
        <v>0.96586459601100005</v>
      </c>
      <c r="G26" s="1">
        <v>0.23116103847899999</v>
      </c>
      <c r="H26" s="1">
        <v>1.63732783335E-2</v>
      </c>
      <c r="I26" s="1">
        <v>153</v>
      </c>
      <c r="J26" s="2" t="s">
        <v>365</v>
      </c>
      <c r="K26" s="1">
        <v>0.246592533551</v>
      </c>
      <c r="L26" s="1">
        <v>1.6951939641600001E-2</v>
      </c>
      <c r="M26" s="1">
        <v>4332.2861338499997</v>
      </c>
      <c r="N26" s="1">
        <v>190524.57896499999</v>
      </c>
      <c r="O26" s="2" t="s">
        <v>490</v>
      </c>
    </row>
    <row r="27" spans="1:15" x14ac:dyDescent="0.3">
      <c r="A27" s="1">
        <f>SUM(A2:A26)</f>
        <v>2636.1634067404084</v>
      </c>
      <c r="G27" s="1">
        <f>SUM(G2:G26)</f>
        <v>8314.0364945776346</v>
      </c>
      <c r="H27" s="1">
        <f>SUM(H2:H26)</f>
        <v>1228.4382352488344</v>
      </c>
      <c r="K27" s="1">
        <f>SUM(K2:K26)</f>
        <v>9054.1077451298661</v>
      </c>
      <c r="L27" s="1">
        <f>SUM(L2:L26)</f>
        <v>1291.524992189446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C92A0-AD25-4C0A-9E9D-CAA7E8F04D08}">
  <dimension ref="A1:O8"/>
  <sheetViews>
    <sheetView workbookViewId="0">
      <selection activeCell="K1" sqref="K1:K1048576"/>
    </sheetView>
  </sheetViews>
  <sheetFormatPr defaultRowHeight="14.4" x14ac:dyDescent="0.3"/>
  <cols>
    <col min="1" max="1" width="15.6640625" style="1" bestFit="1" customWidth="1"/>
    <col min="2" max="3" width="14.6640625" style="1" bestFit="1" customWidth="1"/>
    <col min="4" max="4" width="34.21875" style="2" bestFit="1" customWidth="1"/>
    <col min="5" max="6" width="13.6640625" style="1" bestFit="1" customWidth="1"/>
    <col min="7" max="7" width="16.6640625" style="1" bestFit="1" customWidth="1"/>
    <col min="8" max="9" width="15.6640625" style="1" bestFit="1" customWidth="1"/>
    <col min="10" max="10" width="8.44140625" style="2" bestFit="1" customWidth="1"/>
    <col min="11" max="11" width="16.6640625" style="1" bestFit="1" customWidth="1"/>
    <col min="12" max="12" width="15.6640625" style="1" bestFit="1" customWidth="1"/>
    <col min="13" max="13" width="18.77734375" style="1" bestFit="1" customWidth="1"/>
    <col min="14" max="14" width="20.77734375" style="1" bestFit="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4.9931509573600001</v>
      </c>
      <c r="B2" s="1">
        <v>11.188366113900001</v>
      </c>
      <c r="C2" s="1">
        <v>15.688573419000001</v>
      </c>
      <c r="D2" s="2" t="s">
        <v>429</v>
      </c>
      <c r="E2" s="1">
        <v>0.88326287339599996</v>
      </c>
      <c r="F2" s="1">
        <v>0.96644574047800003</v>
      </c>
      <c r="G2" s="1">
        <v>49.343657934200003</v>
      </c>
      <c r="H2" s="1">
        <v>75.706928528999995</v>
      </c>
      <c r="I2" s="1">
        <v>101</v>
      </c>
      <c r="J2" s="2" t="s">
        <v>428</v>
      </c>
      <c r="K2" s="1">
        <v>55.865200972899999</v>
      </c>
      <c r="L2" s="1">
        <v>78.335415386700006</v>
      </c>
      <c r="M2" s="1">
        <v>28405.828368499999</v>
      </c>
      <c r="N2" s="1">
        <v>1930596.7867000001</v>
      </c>
      <c r="O2" s="2" t="s">
        <v>474</v>
      </c>
    </row>
    <row r="3" spans="1:15" x14ac:dyDescent="0.3">
      <c r="A3" s="1">
        <v>754.08032239099998</v>
      </c>
      <c r="B3" s="1">
        <v>4.7256563114099999</v>
      </c>
      <c r="C3" s="1">
        <v>0.57701985593000005</v>
      </c>
      <c r="D3" s="2" t="s">
        <v>427</v>
      </c>
      <c r="E3" s="1">
        <v>0.88326287339599996</v>
      </c>
      <c r="F3" s="1">
        <v>0.96644574047800003</v>
      </c>
      <c r="G3" s="1">
        <v>3147.5288317099998</v>
      </c>
      <c r="H3" s="1">
        <v>420.51921243300001</v>
      </c>
      <c r="I3" s="1">
        <v>101</v>
      </c>
      <c r="J3" s="2" t="s">
        <v>426</v>
      </c>
      <c r="K3" s="1">
        <v>3563.5244348199999</v>
      </c>
      <c r="L3" s="1">
        <v>435.119318986</v>
      </c>
      <c r="M3" s="1">
        <v>231939.22028199999</v>
      </c>
      <c r="N3" s="1">
        <v>19726972.186299998</v>
      </c>
      <c r="O3" s="2" t="s">
        <v>474</v>
      </c>
    </row>
    <row r="4" spans="1:15" x14ac:dyDescent="0.3">
      <c r="A4" s="1">
        <v>1.4642675748</v>
      </c>
      <c r="B4" s="1">
        <v>12.9900572587</v>
      </c>
      <c r="C4" s="1">
        <v>3.2019358918399998</v>
      </c>
      <c r="D4" s="2" t="s">
        <v>425</v>
      </c>
      <c r="E4" s="1">
        <v>0.88326287339599996</v>
      </c>
      <c r="F4" s="1">
        <v>0.96644574047800003</v>
      </c>
      <c r="G4" s="1">
        <v>16.800472134700001</v>
      </c>
      <c r="H4" s="1">
        <v>4.5311720624799996</v>
      </c>
      <c r="I4" s="1">
        <v>101</v>
      </c>
      <c r="J4" s="2" t="s">
        <v>424</v>
      </c>
      <c r="K4" s="1">
        <v>19.020919638700001</v>
      </c>
      <c r="L4" s="1">
        <v>4.6884909030099999</v>
      </c>
      <c r="M4" s="1">
        <v>18492.409985900002</v>
      </c>
      <c r="N4" s="1">
        <v>1016688.14685</v>
      </c>
      <c r="O4" s="2" t="s">
        <v>474</v>
      </c>
    </row>
    <row r="5" spans="1:15" x14ac:dyDescent="0.3">
      <c r="A5" s="1">
        <v>18.457753117199999</v>
      </c>
      <c r="B5" s="1">
        <v>10.260324064200001</v>
      </c>
      <c r="C5" s="1">
        <v>1.94089773453</v>
      </c>
      <c r="D5" s="2" t="s">
        <v>423</v>
      </c>
      <c r="E5" s="1">
        <v>0.88326287339599996</v>
      </c>
      <c r="F5" s="1">
        <v>0.96644574047800003</v>
      </c>
      <c r="G5" s="1">
        <v>167.274556276</v>
      </c>
      <c r="H5" s="1">
        <v>34.622542907899998</v>
      </c>
      <c r="I5" s="1">
        <v>101</v>
      </c>
      <c r="J5" s="2" t="s">
        <v>422</v>
      </c>
      <c r="K5" s="1">
        <v>189.382528479</v>
      </c>
      <c r="L5" s="1">
        <v>35.824611209700002</v>
      </c>
      <c r="M5" s="1">
        <v>11742.133442300001</v>
      </c>
      <c r="N5" s="1">
        <v>853239.56374300004</v>
      </c>
      <c r="O5" s="2" t="s">
        <v>474</v>
      </c>
    </row>
    <row r="6" spans="1:15" x14ac:dyDescent="0.3">
      <c r="A6" s="1">
        <v>56.5998769917</v>
      </c>
      <c r="B6" s="1">
        <v>5.60211556384</v>
      </c>
      <c r="C6" s="1">
        <v>0.42741772701399999</v>
      </c>
      <c r="D6" s="2" t="s">
        <v>370</v>
      </c>
      <c r="E6" s="1">
        <v>0.88326287339599996</v>
      </c>
      <c r="F6" s="1">
        <v>0.96644574047800003</v>
      </c>
      <c r="G6" s="1">
        <v>280.06415439199998</v>
      </c>
      <c r="H6" s="1">
        <v>23.380053147200002</v>
      </c>
      <c r="I6" s="1">
        <v>101</v>
      </c>
      <c r="J6" s="2" t="s">
        <v>369</v>
      </c>
      <c r="K6" s="1">
        <v>317.07905180699998</v>
      </c>
      <c r="L6" s="1">
        <v>24.191790773099999</v>
      </c>
      <c r="M6" s="1">
        <v>39496.841193699998</v>
      </c>
      <c r="N6" s="1">
        <v>1576594.37903</v>
      </c>
      <c r="O6" s="2" t="s">
        <v>474</v>
      </c>
    </row>
    <row r="7" spans="1:15" x14ac:dyDescent="0.3">
      <c r="A7" s="1">
        <v>12.3086124733</v>
      </c>
      <c r="B7" s="1">
        <v>1.6739955770999999</v>
      </c>
      <c r="C7" s="1">
        <v>0.118299408673</v>
      </c>
      <c r="D7" s="2" t="s">
        <v>364</v>
      </c>
      <c r="E7" s="1">
        <v>0.88326287339599996</v>
      </c>
      <c r="F7" s="1">
        <v>0.96644574047800003</v>
      </c>
      <c r="G7" s="1">
        <v>18.199245379600001</v>
      </c>
      <c r="H7" s="1">
        <v>1.4072431669700001</v>
      </c>
      <c r="I7" s="1">
        <v>101</v>
      </c>
      <c r="J7" s="2" t="s">
        <v>363</v>
      </c>
      <c r="K7" s="1">
        <v>20.604562840500002</v>
      </c>
      <c r="L7" s="1">
        <v>1.4561015771800001</v>
      </c>
      <c r="M7" s="1">
        <v>292253.242555</v>
      </c>
      <c r="N7" s="1">
        <v>6153433.5510200001</v>
      </c>
      <c r="O7" s="2" t="s">
        <v>474</v>
      </c>
    </row>
    <row r="8" spans="1:15" x14ac:dyDescent="0.3">
      <c r="A8" s="1">
        <f>SUM(A2:A7)</f>
        <v>847.90398350535997</v>
      </c>
      <c r="E8" s="1">
        <f>SUM(E2:E7)</f>
        <v>5.2995772403760002</v>
      </c>
      <c r="F8" s="1">
        <f>SUM(F2:F7)</f>
        <v>5.7986744428680002</v>
      </c>
      <c r="K8" s="1">
        <f>SUM(K2:K7)</f>
        <v>4165.4766985581</v>
      </c>
      <c r="L8" s="1">
        <f>SUM(L2:L7)</f>
        <v>579.61572883569011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2A402-E43D-4277-BAC5-ED7BEE35F324}">
  <dimension ref="A1:N20"/>
  <sheetViews>
    <sheetView workbookViewId="0">
      <selection activeCell="M2" sqref="M2:N20"/>
    </sheetView>
  </sheetViews>
  <sheetFormatPr defaultRowHeight="14.4" x14ac:dyDescent="0.3"/>
  <cols>
    <col min="1" max="1" width="16.6640625" style="1" bestFit="1" customWidth="1"/>
    <col min="2" max="3" width="15.6640625" style="1" bestFit="1" customWidth="1"/>
    <col min="4" max="5" width="13.6640625" style="1" bestFit="1" customWidth="1"/>
    <col min="6" max="6" width="32.6640625" style="2" bestFit="1" customWidth="1"/>
    <col min="7" max="8" width="13.6640625" style="1" bestFit="1" customWidth="1"/>
    <col min="9" max="9" width="16.6640625" style="1" bestFit="1" customWidth="1"/>
    <col min="10" max="11" width="15.6640625" style="1" bestFit="1" customWidth="1"/>
    <col min="12" max="12" width="8.44140625" style="2" bestFit="1" customWidth="1"/>
    <col min="13" max="13" width="16.6640625" style="1" bestFit="1" customWidth="1"/>
    <col min="14" max="14" width="15.6640625" style="1" bestFit="1" customWidth="1"/>
  </cols>
  <sheetData>
    <row r="1" spans="1:14" x14ac:dyDescent="0.3">
      <c r="A1" s="1" t="s">
        <v>386</v>
      </c>
      <c r="B1" s="1" t="s">
        <v>544</v>
      </c>
      <c r="C1" s="1" t="s">
        <v>545</v>
      </c>
      <c r="D1" s="1" t="s">
        <v>385</v>
      </c>
      <c r="E1" s="1" t="s">
        <v>384</v>
      </c>
      <c r="F1" s="2" t="s">
        <v>383</v>
      </c>
      <c r="G1" s="1" t="s">
        <v>382</v>
      </c>
      <c r="H1" s="1" t="s">
        <v>381</v>
      </c>
      <c r="I1" s="1" t="s">
        <v>380</v>
      </c>
      <c r="J1" s="1" t="s">
        <v>379</v>
      </c>
      <c r="K1" s="1" t="s">
        <v>378</v>
      </c>
      <c r="L1" s="2" t="s">
        <v>377</v>
      </c>
      <c r="M1" s="1" t="s">
        <v>375</v>
      </c>
      <c r="N1" s="1" t="s">
        <v>376</v>
      </c>
    </row>
    <row r="2" spans="1:14" x14ac:dyDescent="0.3">
      <c r="A2" s="1">
        <v>88.197339289599995</v>
      </c>
      <c r="B2" s="1">
        <v>0.59473112833999997</v>
      </c>
      <c r="C2" s="1">
        <v>0.160890402849</v>
      </c>
      <c r="D2" s="1">
        <v>2.2344837484900002</v>
      </c>
      <c r="E2" s="1">
        <v>0.47901715189499999</v>
      </c>
      <c r="F2" s="2" t="s">
        <v>429</v>
      </c>
      <c r="G2" s="1">
        <v>0.974653059436</v>
      </c>
      <c r="H2" s="1">
        <v>0.99071189553200001</v>
      </c>
      <c r="I2" s="1">
        <v>192.659916291</v>
      </c>
      <c r="J2" s="1">
        <v>42.015030114200002</v>
      </c>
      <c r="K2" s="1">
        <v>141</v>
      </c>
      <c r="L2" s="2" t="s">
        <v>428</v>
      </c>
      <c r="M2" s="1">
        <v>197.67025243099999</v>
      </c>
      <c r="N2" s="1">
        <v>42.408928674099997</v>
      </c>
    </row>
    <row r="3" spans="1:14" x14ac:dyDescent="0.3">
      <c r="A3" s="1">
        <v>305.82643069199997</v>
      </c>
      <c r="B3" s="1">
        <v>0</v>
      </c>
      <c r="C3" s="1">
        <v>0</v>
      </c>
      <c r="D3" s="1">
        <v>4.1261668032100003</v>
      </c>
      <c r="E3" s="1">
        <v>0.47367483292399998</v>
      </c>
      <c r="F3" s="2" t="s">
        <v>427</v>
      </c>
      <c r="G3" s="1">
        <v>0.974653059436</v>
      </c>
      <c r="H3" s="1">
        <v>0.99071189553200001</v>
      </c>
      <c r="I3" s="1">
        <v>1229.9057930900001</v>
      </c>
      <c r="J3" s="1">
        <v>143.51678744</v>
      </c>
      <c r="K3" s="1">
        <v>141</v>
      </c>
      <c r="L3" s="2" t="s">
        <v>426</v>
      </c>
      <c r="M3" s="1">
        <v>1261.89086587</v>
      </c>
      <c r="N3" s="1">
        <v>144.86228346199999</v>
      </c>
    </row>
    <row r="4" spans="1:14" x14ac:dyDescent="0.3">
      <c r="A4" s="1">
        <v>86.299043901399997</v>
      </c>
      <c r="B4" s="1">
        <v>0</v>
      </c>
      <c r="C4" s="1">
        <v>0</v>
      </c>
      <c r="D4" s="1">
        <v>5.5701838764199998</v>
      </c>
      <c r="E4" s="1">
        <v>0.423874823171</v>
      </c>
      <c r="F4" s="2" t="s">
        <v>370</v>
      </c>
      <c r="G4" s="1">
        <v>0.974653059436</v>
      </c>
      <c r="H4" s="1">
        <v>0.99071189553200001</v>
      </c>
      <c r="I4" s="1">
        <v>468.51722945300003</v>
      </c>
      <c r="J4" s="1">
        <v>36.240233186600001</v>
      </c>
      <c r="K4" s="1">
        <v>141</v>
      </c>
      <c r="L4" s="2" t="s">
        <v>369</v>
      </c>
      <c r="M4" s="1">
        <v>480.70154288999998</v>
      </c>
      <c r="N4" s="1">
        <v>36.5799919735</v>
      </c>
    </row>
    <row r="5" spans="1:14" x14ac:dyDescent="0.3">
      <c r="A5" s="1">
        <v>0.87491466847900001</v>
      </c>
      <c r="B5" s="1">
        <v>0</v>
      </c>
      <c r="C5" s="1">
        <v>0</v>
      </c>
      <c r="D5" s="1">
        <v>3.1005847860000002</v>
      </c>
      <c r="E5" s="1">
        <v>0.309834414</v>
      </c>
      <c r="F5" s="2" t="s">
        <v>368</v>
      </c>
      <c r="G5" s="1">
        <v>0.974653059436</v>
      </c>
      <c r="H5" s="1">
        <v>0.99071189553200001</v>
      </c>
      <c r="I5" s="1">
        <v>2.6439872703699998</v>
      </c>
      <c r="J5" s="1">
        <v>0.26856086656900002</v>
      </c>
      <c r="K5" s="1">
        <v>141</v>
      </c>
      <c r="L5" s="2" t="s">
        <v>367</v>
      </c>
      <c r="M5" s="1">
        <v>2.71274711013</v>
      </c>
      <c r="N5" s="1">
        <v>0.27107867360799998</v>
      </c>
    </row>
    <row r="6" spans="1:14" x14ac:dyDescent="0.3">
      <c r="A6" s="1">
        <v>63.9034308751</v>
      </c>
      <c r="B6" s="1">
        <v>0</v>
      </c>
      <c r="C6" s="1">
        <v>0</v>
      </c>
      <c r="D6" s="1">
        <v>2.4994560092000002</v>
      </c>
      <c r="E6" s="1">
        <v>0.17171512920000001</v>
      </c>
      <c r="F6" s="2" t="s">
        <v>366</v>
      </c>
      <c r="G6" s="1">
        <v>0.974653059436</v>
      </c>
      <c r="H6" s="1">
        <v>0.99071189553200001</v>
      </c>
      <c r="I6" s="1">
        <v>155.675304281</v>
      </c>
      <c r="J6" s="1">
        <v>10.871265792199999</v>
      </c>
      <c r="K6" s="1">
        <v>141</v>
      </c>
      <c r="L6" s="2" t="s">
        <v>365</v>
      </c>
      <c r="M6" s="1">
        <v>159.72381430900001</v>
      </c>
      <c r="N6" s="1">
        <v>10.973185889</v>
      </c>
    </row>
    <row r="7" spans="1:14" x14ac:dyDescent="0.3">
      <c r="A7" s="1">
        <v>30.860538249000001</v>
      </c>
      <c r="B7" s="1">
        <v>0</v>
      </c>
      <c r="C7" s="1">
        <v>0</v>
      </c>
      <c r="D7" s="1">
        <v>1.44444564485</v>
      </c>
      <c r="E7" s="1">
        <v>0.10765781971500001</v>
      </c>
      <c r="F7" s="2" t="s">
        <v>364</v>
      </c>
      <c r="G7" s="1">
        <v>0.974653059436</v>
      </c>
      <c r="H7" s="1">
        <v>0.99071189553200001</v>
      </c>
      <c r="I7" s="1">
        <v>43.4464954687</v>
      </c>
      <c r="J7" s="1">
        <v>3.2915196667300002</v>
      </c>
      <c r="K7" s="1">
        <v>141</v>
      </c>
      <c r="L7" s="2" t="s">
        <v>363</v>
      </c>
      <c r="M7" s="1">
        <v>44.576370071500001</v>
      </c>
      <c r="N7" s="1">
        <v>3.3223782631200001</v>
      </c>
    </row>
    <row r="8" spans="1:14" x14ac:dyDescent="0.3">
      <c r="A8" s="1">
        <v>119.162921545</v>
      </c>
      <c r="B8" s="1">
        <v>0</v>
      </c>
      <c r="C8" s="1">
        <v>0</v>
      </c>
      <c r="D8" s="1">
        <v>1.4151020595099999</v>
      </c>
      <c r="E8" s="1">
        <v>9.4835015934600003E-2</v>
      </c>
      <c r="F8" s="2" t="s">
        <v>362</v>
      </c>
      <c r="G8" s="1">
        <v>0.974653059436</v>
      </c>
      <c r="H8" s="1">
        <v>0.99071189553200001</v>
      </c>
      <c r="I8" s="1">
        <v>164.35349951500001</v>
      </c>
      <c r="J8" s="1">
        <v>11.195854389400001</v>
      </c>
      <c r="K8" s="1">
        <v>141</v>
      </c>
      <c r="L8" s="2" t="s">
        <v>361</v>
      </c>
      <c r="M8" s="1">
        <v>168.62769569599999</v>
      </c>
      <c r="N8" s="1">
        <v>11.300817563500001</v>
      </c>
    </row>
    <row r="9" spans="1:14" x14ac:dyDescent="0.3">
      <c r="A9" s="1">
        <v>436.49915621000002</v>
      </c>
      <c r="B9" s="1">
        <v>616.73618010799999</v>
      </c>
      <c r="C9" s="1">
        <v>166.84335732599999</v>
      </c>
      <c r="D9" s="1">
        <v>2.2526197961899999</v>
      </c>
      <c r="E9" s="1">
        <v>0.474195400805</v>
      </c>
      <c r="F9" s="2" t="s">
        <v>429</v>
      </c>
      <c r="G9" s="1">
        <v>0.94131533217800001</v>
      </c>
      <c r="H9" s="1">
        <v>0.96194393639499998</v>
      </c>
      <c r="I9" s="1">
        <v>1506.10718638</v>
      </c>
      <c r="J9" s="1">
        <v>359.60277995400003</v>
      </c>
      <c r="K9" s="1">
        <v>140</v>
      </c>
      <c r="L9" s="2" t="s">
        <v>428</v>
      </c>
      <c r="M9" s="1">
        <v>1600.0028204099999</v>
      </c>
      <c r="N9" s="1">
        <v>373.829249656</v>
      </c>
    </row>
    <row r="10" spans="1:14" x14ac:dyDescent="0.3">
      <c r="A10" s="1">
        <v>89.428181472099993</v>
      </c>
      <c r="B10" s="1">
        <v>0</v>
      </c>
      <c r="C10" s="1">
        <v>0</v>
      </c>
      <c r="D10" s="1">
        <v>4.20223724471</v>
      </c>
      <c r="E10" s="1">
        <v>0.470242819112</v>
      </c>
      <c r="F10" s="2" t="s">
        <v>427</v>
      </c>
      <c r="G10" s="1">
        <v>0.94131533217800001</v>
      </c>
      <c r="H10" s="1">
        <v>0.96194393639499998</v>
      </c>
      <c r="I10" s="1">
        <v>353.74482858800002</v>
      </c>
      <c r="J10" s="1">
        <v>40.452590036700002</v>
      </c>
      <c r="K10" s="1">
        <v>140</v>
      </c>
      <c r="L10" s="2" t="s">
        <v>426</v>
      </c>
      <c r="M10" s="1">
        <v>375.79843490899998</v>
      </c>
      <c r="N10" s="1">
        <v>42.052960163500003</v>
      </c>
    </row>
    <row r="11" spans="1:14" x14ac:dyDescent="0.3">
      <c r="A11" s="1">
        <v>40.409740118199998</v>
      </c>
      <c r="B11" s="1">
        <v>0</v>
      </c>
      <c r="C11" s="1">
        <v>0</v>
      </c>
      <c r="D11" s="1">
        <v>5.2312644121299998</v>
      </c>
      <c r="E11" s="1">
        <v>1.1145198199499999</v>
      </c>
      <c r="F11" s="2" t="s">
        <v>421</v>
      </c>
      <c r="G11" s="1">
        <v>0.94131533217800001</v>
      </c>
      <c r="H11" s="1">
        <v>0.96194393639499998</v>
      </c>
      <c r="I11" s="1">
        <v>198.988446638</v>
      </c>
      <c r="J11" s="1">
        <v>43.3235079799</v>
      </c>
      <c r="K11" s="1">
        <v>140</v>
      </c>
      <c r="L11" s="2" t="s">
        <v>420</v>
      </c>
      <c r="M11" s="1">
        <v>211.39403538400001</v>
      </c>
      <c r="N11" s="1">
        <v>45.037456280800001</v>
      </c>
    </row>
    <row r="12" spans="1:14" x14ac:dyDescent="0.3">
      <c r="A12" s="1">
        <v>674.22382131799998</v>
      </c>
      <c r="B12" s="1">
        <v>0</v>
      </c>
      <c r="C12" s="1">
        <v>0</v>
      </c>
      <c r="D12" s="1">
        <v>5.5429344619899998</v>
      </c>
      <c r="E12" s="1">
        <v>0.42111746929400001</v>
      </c>
      <c r="F12" s="2" t="s">
        <v>370</v>
      </c>
      <c r="G12" s="1">
        <v>0.94131533217800001</v>
      </c>
      <c r="H12" s="1">
        <v>0.96194393639499998</v>
      </c>
      <c r="I12" s="1">
        <v>3517.8633780999999</v>
      </c>
      <c r="J12" s="1">
        <v>273.12226906000001</v>
      </c>
      <c r="K12" s="1">
        <v>140</v>
      </c>
      <c r="L12" s="2" t="s">
        <v>369</v>
      </c>
      <c r="M12" s="1">
        <v>3737.1784542800001</v>
      </c>
      <c r="N12" s="1">
        <v>283.92742937100002</v>
      </c>
    </row>
    <row r="13" spans="1:14" x14ac:dyDescent="0.3">
      <c r="A13" s="1">
        <v>30.884565292800001</v>
      </c>
      <c r="B13" s="1">
        <v>0</v>
      </c>
      <c r="C13" s="1">
        <v>0</v>
      </c>
      <c r="D13" s="1">
        <v>3.3901290496900001</v>
      </c>
      <c r="E13" s="1">
        <v>0.33675900926800001</v>
      </c>
      <c r="F13" s="2" t="s">
        <v>368</v>
      </c>
      <c r="G13" s="1">
        <v>0.94131533217800001</v>
      </c>
      <c r="H13" s="1">
        <v>0.96194393639499998</v>
      </c>
      <c r="I13" s="1">
        <v>98.558221047399996</v>
      </c>
      <c r="J13" s="1">
        <v>10.0048475983</v>
      </c>
      <c r="K13" s="1">
        <v>140</v>
      </c>
      <c r="L13" s="2" t="s">
        <v>367</v>
      </c>
      <c r="M13" s="1">
        <v>104.702661986</v>
      </c>
      <c r="N13" s="1">
        <v>10.400655609699999</v>
      </c>
    </row>
    <row r="14" spans="1:14" x14ac:dyDescent="0.3">
      <c r="A14" s="1">
        <v>167.93093761399999</v>
      </c>
      <c r="B14" s="1">
        <v>0</v>
      </c>
      <c r="C14" s="1">
        <v>0</v>
      </c>
      <c r="D14" s="1">
        <v>2.4990640542100002</v>
      </c>
      <c r="E14" s="1">
        <v>0.17070933585100001</v>
      </c>
      <c r="F14" s="2" t="s">
        <v>366</v>
      </c>
      <c r="G14" s="1">
        <v>0.94131533217800001</v>
      </c>
      <c r="H14" s="1">
        <v>0.96194393639499998</v>
      </c>
      <c r="I14" s="1">
        <v>395.04196527300002</v>
      </c>
      <c r="J14" s="1">
        <v>27.576411236799999</v>
      </c>
      <c r="K14" s="1">
        <v>140</v>
      </c>
      <c r="L14" s="2" t="s">
        <v>365</v>
      </c>
      <c r="M14" s="1">
        <v>419.67016978100003</v>
      </c>
      <c r="N14" s="1">
        <v>28.667378828899999</v>
      </c>
    </row>
    <row r="15" spans="1:14" x14ac:dyDescent="0.3">
      <c r="A15" s="1">
        <v>117.87632335000001</v>
      </c>
      <c r="B15" s="1">
        <v>0</v>
      </c>
      <c r="C15" s="1">
        <v>0</v>
      </c>
      <c r="D15" s="1">
        <v>1.51328629585</v>
      </c>
      <c r="E15" s="1">
        <v>0.10696258923</v>
      </c>
      <c r="F15" s="2" t="s">
        <v>364</v>
      </c>
      <c r="G15" s="1">
        <v>0.94131533217800001</v>
      </c>
      <c r="H15" s="1">
        <v>0.96194393639499998</v>
      </c>
      <c r="I15" s="1">
        <v>167.91241702299999</v>
      </c>
      <c r="J15" s="1">
        <v>12.1285323278</v>
      </c>
      <c r="K15" s="1">
        <v>140</v>
      </c>
      <c r="L15" s="2" t="s">
        <v>363</v>
      </c>
      <c r="M15" s="1">
        <v>178.38062473100001</v>
      </c>
      <c r="N15" s="1">
        <v>12.608356754400001</v>
      </c>
    </row>
    <row r="16" spans="1:14" x14ac:dyDescent="0.3">
      <c r="A16" s="1">
        <v>321.37827937499998</v>
      </c>
      <c r="B16" s="1">
        <v>0</v>
      </c>
      <c r="C16" s="1">
        <v>0</v>
      </c>
      <c r="D16" s="1">
        <v>1.41082066875</v>
      </c>
      <c r="E16" s="1">
        <v>9.4825032052499994E-2</v>
      </c>
      <c r="F16" s="2" t="s">
        <v>362</v>
      </c>
      <c r="G16" s="1">
        <v>0.94131533217800001</v>
      </c>
      <c r="H16" s="1">
        <v>0.96194393639499998</v>
      </c>
      <c r="I16" s="1">
        <v>426.79907286100001</v>
      </c>
      <c r="J16" s="1">
        <v>29.314958306400001</v>
      </c>
      <c r="K16" s="1">
        <v>140</v>
      </c>
      <c r="L16" s="2" t="s">
        <v>361</v>
      </c>
      <c r="M16" s="1">
        <v>453.40711902999999</v>
      </c>
      <c r="N16" s="1">
        <v>30.474705642699998</v>
      </c>
    </row>
    <row r="17" spans="1:14" x14ac:dyDescent="0.3">
      <c r="A17" s="1">
        <v>1.0038296517799999E-2</v>
      </c>
      <c r="B17" s="1">
        <v>73.746659917200006</v>
      </c>
      <c r="C17" s="1">
        <v>19.9504114179</v>
      </c>
      <c r="D17" s="1">
        <v>2.2053119298800001</v>
      </c>
      <c r="E17" s="1">
        <v>0.48677293476700001</v>
      </c>
      <c r="F17" s="2" t="s">
        <v>429</v>
      </c>
      <c r="G17" s="1">
        <v>0.92183775742700003</v>
      </c>
      <c r="H17" s="1">
        <v>0.95538096007200002</v>
      </c>
      <c r="I17" s="1">
        <v>68.0028628484</v>
      </c>
      <c r="J17" s="1">
        <v>19.064911560100001</v>
      </c>
      <c r="K17" s="1">
        <v>143</v>
      </c>
      <c r="L17" s="2" t="s">
        <v>428</v>
      </c>
      <c r="M17" s="1">
        <v>73.768797492299996</v>
      </c>
      <c r="N17" s="1">
        <v>19.955297788999999</v>
      </c>
    </row>
    <row r="18" spans="1:14" x14ac:dyDescent="0.3">
      <c r="A18" s="1">
        <v>6.6346470459500004</v>
      </c>
      <c r="B18" s="1">
        <v>0</v>
      </c>
      <c r="C18" s="1">
        <v>0</v>
      </c>
      <c r="D18" s="1">
        <v>4.2048862583400002</v>
      </c>
      <c r="E18" s="1">
        <v>0.47012330552499998</v>
      </c>
      <c r="F18" s="2" t="s">
        <v>427</v>
      </c>
      <c r="G18" s="1">
        <v>0.92183775742700003</v>
      </c>
      <c r="H18" s="1">
        <v>0.95538096007200002</v>
      </c>
      <c r="I18" s="1">
        <v>25.7173709365</v>
      </c>
      <c r="J18" s="1">
        <v>2.9799308546200001</v>
      </c>
      <c r="K18" s="1">
        <v>143</v>
      </c>
      <c r="L18" s="2" t="s">
        <v>426</v>
      </c>
      <c r="M18" s="1">
        <v>27.897936192500001</v>
      </c>
      <c r="N18" s="1">
        <v>3.11910220023</v>
      </c>
    </row>
    <row r="19" spans="1:14" x14ac:dyDescent="0.3">
      <c r="A19" s="1">
        <v>0.18579591677999999</v>
      </c>
      <c r="B19" s="1">
        <v>0</v>
      </c>
      <c r="C19" s="1">
        <v>0</v>
      </c>
      <c r="D19" s="1">
        <v>5.6117325100200004</v>
      </c>
      <c r="E19" s="1">
        <v>0.42807910749599998</v>
      </c>
      <c r="F19" s="2" t="s">
        <v>370</v>
      </c>
      <c r="G19" s="1">
        <v>0.92183775742700003</v>
      </c>
      <c r="H19" s="1">
        <v>0.95538096007200002</v>
      </c>
      <c r="I19" s="1">
        <v>0.96114214137499998</v>
      </c>
      <c r="J19" s="1">
        <v>7.5986559263899994E-2</v>
      </c>
      <c r="K19" s="1">
        <v>143</v>
      </c>
      <c r="L19" s="2" t="s">
        <v>369</v>
      </c>
      <c r="M19" s="1">
        <v>1.04263698642</v>
      </c>
      <c r="N19" s="1">
        <v>7.9535350231599994E-2</v>
      </c>
    </row>
    <row r="20" spans="1:14" x14ac:dyDescent="0.3">
      <c r="A20" s="1">
        <f>SUM(A2:A19)</f>
        <v>2580.5861052299269</v>
      </c>
      <c r="I20" s="1">
        <f>SUM(I2:I19)</f>
        <v>9016.8991172057467</v>
      </c>
      <c r="J20" s="1">
        <f>SUM(J2:J19)</f>
        <v>1065.045976929583</v>
      </c>
      <c r="M20" s="1">
        <f>SUM(M2:M19)</f>
        <v>9499.1469795598496</v>
      </c>
      <c r="N20" s="1">
        <f>SUM(N2:N19)</f>
        <v>1099.8707921452897</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945E8-DDAC-4B8B-A211-53DC0558F1E1}">
  <dimension ref="A1:O17"/>
  <sheetViews>
    <sheetView workbookViewId="0">
      <selection activeCell="K1" sqref="K1:K1048576"/>
    </sheetView>
  </sheetViews>
  <sheetFormatPr defaultRowHeight="14.4" x14ac:dyDescent="0.3"/>
  <cols>
    <col min="1" max="1" width="15.6640625" style="1" bestFit="1" customWidth="1"/>
    <col min="2" max="3" width="13.6640625" style="1" bestFit="1" customWidth="1"/>
    <col min="4" max="4" width="32.664062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7.77734375" style="1" bestFit="1" customWidth="1"/>
    <col min="14" max="14" width="20.77734375" style="1" bestFit="1" customWidth="1"/>
    <col min="15" max="15" width="9.1093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5.8385142615099998E-5</v>
      </c>
      <c r="B2" s="1">
        <v>2.2094529091899999</v>
      </c>
      <c r="C2" s="1">
        <v>0.48567199084599999</v>
      </c>
      <c r="D2" s="2" t="s">
        <v>429</v>
      </c>
      <c r="E2" s="1">
        <v>0.93742107739400005</v>
      </c>
      <c r="F2" s="1">
        <v>0.96586459601100005</v>
      </c>
      <c r="G2" s="1">
        <v>1.20926590799E-4</v>
      </c>
      <c r="H2" s="1">
        <v>2.7388083963000001E-5</v>
      </c>
      <c r="I2" s="1">
        <v>153</v>
      </c>
      <c r="J2" s="2" t="s">
        <v>428</v>
      </c>
      <c r="K2" s="1">
        <v>1.2899922320399999E-4</v>
      </c>
      <c r="L2" s="1">
        <v>2.8356028449700001E-5</v>
      </c>
      <c r="M2" s="1">
        <v>90824.027570799997</v>
      </c>
      <c r="N2" s="1">
        <v>18618278.796</v>
      </c>
      <c r="O2" s="2" t="s">
        <v>492</v>
      </c>
    </row>
    <row r="3" spans="1:15" x14ac:dyDescent="0.3">
      <c r="A3" s="1">
        <v>2.6333623240300001</v>
      </c>
      <c r="B3" s="1">
        <v>1.84830471702</v>
      </c>
      <c r="C3" s="1">
        <v>0.27564093069899998</v>
      </c>
      <c r="D3" s="2" t="s">
        <v>429</v>
      </c>
      <c r="E3" s="1">
        <v>0.92931674989000002</v>
      </c>
      <c r="F3" s="1">
        <v>0.92825253965200005</v>
      </c>
      <c r="G3" s="1">
        <v>4.5232225315700001</v>
      </c>
      <c r="H3" s="1">
        <v>0.67378365509799998</v>
      </c>
      <c r="I3" s="1">
        <v>161</v>
      </c>
      <c r="J3" s="2" t="s">
        <v>428</v>
      </c>
      <c r="K3" s="1">
        <v>4.8672560051299998</v>
      </c>
      <c r="L3" s="1">
        <v>0.72586244186299997</v>
      </c>
      <c r="M3" s="1">
        <v>977.73752065400004</v>
      </c>
      <c r="N3" s="1">
        <v>14561.475603000001</v>
      </c>
      <c r="O3" s="2" t="s">
        <v>492</v>
      </c>
    </row>
    <row r="4" spans="1:15" x14ac:dyDescent="0.3">
      <c r="A4" s="1">
        <v>5.9626702199499997</v>
      </c>
      <c r="B4" s="1">
        <v>5.24414007721</v>
      </c>
      <c r="C4" s="1">
        <v>0.40699906659099999</v>
      </c>
      <c r="D4" s="2" t="s">
        <v>370</v>
      </c>
      <c r="E4" s="1">
        <v>0.92931674989000002</v>
      </c>
      <c r="F4" s="1">
        <v>0.92825253965200005</v>
      </c>
      <c r="G4" s="1">
        <v>29.058877815999999</v>
      </c>
      <c r="H4" s="1">
        <v>2.2526843900400002</v>
      </c>
      <c r="I4" s="1">
        <v>161</v>
      </c>
      <c r="J4" s="2" t="s">
        <v>369</v>
      </c>
      <c r="K4" s="1">
        <v>31.2690778676</v>
      </c>
      <c r="L4" s="1">
        <v>2.4268012139100001</v>
      </c>
      <c r="M4" s="1">
        <v>34648.205931600001</v>
      </c>
      <c r="N4" s="1">
        <v>388606.92515899998</v>
      </c>
      <c r="O4" s="2" t="s">
        <v>492</v>
      </c>
    </row>
    <row r="5" spans="1:15" x14ac:dyDescent="0.3">
      <c r="A5" s="1">
        <v>3.9648881273400001</v>
      </c>
      <c r="B5" s="1">
        <v>0.97936141444000002</v>
      </c>
      <c r="C5" s="1">
        <v>7.3275615197299998E-2</v>
      </c>
      <c r="D5" s="2" t="s">
        <v>364</v>
      </c>
      <c r="E5" s="1">
        <v>0.92931674989000002</v>
      </c>
      <c r="F5" s="1">
        <v>0.92825253965200005</v>
      </c>
      <c r="G5" s="1">
        <v>3.6085912532600002</v>
      </c>
      <c r="H5" s="1">
        <v>0.26968485456399999</v>
      </c>
      <c r="I5" s="1">
        <v>161</v>
      </c>
      <c r="J5" s="2" t="s">
        <v>363</v>
      </c>
      <c r="K5" s="1">
        <v>3.88305844449</v>
      </c>
      <c r="L5" s="1">
        <v>0.29052961671900002</v>
      </c>
      <c r="M5" s="1">
        <v>3968.1672568399999</v>
      </c>
      <c r="N5" s="1">
        <v>93514.241212499997</v>
      </c>
      <c r="O5" s="2" t="s">
        <v>492</v>
      </c>
    </row>
    <row r="6" spans="1:15" x14ac:dyDescent="0.3">
      <c r="A6" s="1">
        <v>8.0725821397099995E-2</v>
      </c>
      <c r="B6" s="1">
        <v>0.93311247281999998</v>
      </c>
      <c r="C6" s="1">
        <v>6.4023685730500005E-2</v>
      </c>
      <c r="D6" s="2" t="s">
        <v>362</v>
      </c>
      <c r="E6" s="1">
        <v>0.92931674989000002</v>
      </c>
      <c r="F6" s="1">
        <v>0.92825253965200005</v>
      </c>
      <c r="G6" s="1">
        <v>7.0001965183699999E-2</v>
      </c>
      <c r="H6" s="1">
        <v>4.7975475838700002E-3</v>
      </c>
      <c r="I6" s="1">
        <v>161</v>
      </c>
      <c r="J6" s="2" t="s">
        <v>361</v>
      </c>
      <c r="K6" s="1">
        <v>7.5326270824300004E-2</v>
      </c>
      <c r="L6" s="1">
        <v>5.1683646194599997E-3</v>
      </c>
      <c r="M6" s="1">
        <v>94500.111860100005</v>
      </c>
      <c r="N6" s="1">
        <v>8010284.8049100004</v>
      </c>
      <c r="O6" s="2" t="s">
        <v>492</v>
      </c>
    </row>
    <row r="7" spans="1:15" x14ac:dyDescent="0.3">
      <c r="A7" s="1">
        <v>213.034106536</v>
      </c>
      <c r="B7" s="1">
        <v>1.9397869462199999</v>
      </c>
      <c r="C7" s="1">
        <v>0.26913666326399999</v>
      </c>
      <c r="D7" s="2" t="s">
        <v>429</v>
      </c>
      <c r="E7" s="1">
        <v>0.92653526363399996</v>
      </c>
      <c r="F7" s="1">
        <v>0.91621440563099998</v>
      </c>
      <c r="G7" s="1">
        <v>382.88215407600001</v>
      </c>
      <c r="H7" s="1">
        <v>52.531417361300001</v>
      </c>
      <c r="I7" s="1">
        <v>159</v>
      </c>
      <c r="J7" s="2" t="s">
        <v>428</v>
      </c>
      <c r="K7" s="1">
        <v>413.24077895800002</v>
      </c>
      <c r="L7" s="1">
        <v>57.3352885945</v>
      </c>
      <c r="M7" s="1">
        <v>12063.022882699999</v>
      </c>
      <c r="N7" s="1">
        <v>1167375.29629</v>
      </c>
      <c r="O7" s="2" t="s">
        <v>492</v>
      </c>
    </row>
    <row r="8" spans="1:15" x14ac:dyDescent="0.3">
      <c r="A8" s="1">
        <v>12.8974288378</v>
      </c>
      <c r="B8" s="1">
        <v>7.44321014314</v>
      </c>
      <c r="C8" s="1">
        <v>1.5698778582099999</v>
      </c>
      <c r="D8" s="2" t="s">
        <v>372</v>
      </c>
      <c r="E8" s="1">
        <v>0.92653526363399996</v>
      </c>
      <c r="F8" s="1">
        <v>0.91621440563099998</v>
      </c>
      <c r="G8" s="1">
        <v>88.9457853177</v>
      </c>
      <c r="H8" s="1">
        <v>18.550948525599999</v>
      </c>
      <c r="I8" s="1">
        <v>159</v>
      </c>
      <c r="J8" s="2" t="s">
        <v>371</v>
      </c>
      <c r="K8" s="1">
        <v>95.998273145900001</v>
      </c>
      <c r="L8" s="1">
        <v>20.247387960299999</v>
      </c>
      <c r="M8" s="1">
        <v>2003.0372357799999</v>
      </c>
      <c r="N8" s="1">
        <v>54096.291181200002</v>
      </c>
      <c r="O8" s="2" t="s">
        <v>492</v>
      </c>
    </row>
    <row r="9" spans="1:15" x14ac:dyDescent="0.3">
      <c r="A9" s="1">
        <v>140.73639866400001</v>
      </c>
      <c r="B9" s="1">
        <v>5.2066236728900002</v>
      </c>
      <c r="C9" s="1">
        <v>0.403159988094</v>
      </c>
      <c r="D9" s="2" t="s">
        <v>370</v>
      </c>
      <c r="E9" s="1">
        <v>0.92653526363399996</v>
      </c>
      <c r="F9" s="1">
        <v>0.91621440563099998</v>
      </c>
      <c r="G9" s="1">
        <v>678.92933708199996</v>
      </c>
      <c r="H9" s="1">
        <v>51.985350107899997</v>
      </c>
      <c r="I9" s="1">
        <v>159</v>
      </c>
      <c r="J9" s="2" t="s">
        <v>369</v>
      </c>
      <c r="K9" s="1">
        <v>732.76146492099997</v>
      </c>
      <c r="L9" s="1">
        <v>56.739284809799997</v>
      </c>
      <c r="M9" s="1">
        <v>28376.539941300001</v>
      </c>
      <c r="N9" s="1">
        <v>716028.55366900004</v>
      </c>
      <c r="O9" s="2" t="s">
        <v>492</v>
      </c>
    </row>
    <row r="10" spans="1:15" x14ac:dyDescent="0.3">
      <c r="A10" s="1">
        <v>25.117576676199999</v>
      </c>
      <c r="B10" s="1">
        <v>7.7464522416800001</v>
      </c>
      <c r="C10" s="1">
        <v>0.66683336941600002</v>
      </c>
      <c r="D10" s="2" t="s">
        <v>360</v>
      </c>
      <c r="E10" s="1">
        <v>0.92653526363399996</v>
      </c>
      <c r="F10" s="1">
        <v>0.91621440563099998</v>
      </c>
      <c r="G10" s="1">
        <v>180.27791952000001</v>
      </c>
      <c r="H10" s="1">
        <v>15.3458934015</v>
      </c>
      <c r="I10" s="1">
        <v>159</v>
      </c>
      <c r="J10" s="2" t="s">
        <v>359</v>
      </c>
      <c r="K10" s="1">
        <v>194.572108149</v>
      </c>
      <c r="L10" s="1">
        <v>16.749238286600001</v>
      </c>
      <c r="M10" s="1">
        <v>9449.2260817900005</v>
      </c>
      <c r="N10" s="1">
        <v>248533.77916899999</v>
      </c>
      <c r="O10" s="2" t="s">
        <v>492</v>
      </c>
    </row>
    <row r="11" spans="1:15" x14ac:dyDescent="0.3">
      <c r="A11" s="1">
        <v>10.7474183738</v>
      </c>
      <c r="B11" s="1">
        <v>3.0145708411899999</v>
      </c>
      <c r="C11" s="1">
        <v>0.57511169013899999</v>
      </c>
      <c r="D11" s="2" t="s">
        <v>368</v>
      </c>
      <c r="E11" s="1">
        <v>0.92653526363399996</v>
      </c>
      <c r="F11" s="1">
        <v>0.91621440563099998</v>
      </c>
      <c r="G11" s="1">
        <v>30.0186807766</v>
      </c>
      <c r="H11" s="1">
        <v>5.6630900400600002</v>
      </c>
      <c r="I11" s="1">
        <v>159</v>
      </c>
      <c r="J11" s="2" t="s">
        <v>367</v>
      </c>
      <c r="K11" s="1">
        <v>32.398854047699999</v>
      </c>
      <c r="L11" s="1">
        <v>6.1809659455899997</v>
      </c>
      <c r="M11" s="1">
        <v>6601.39136237</v>
      </c>
      <c r="N11" s="1">
        <v>573940.24387600005</v>
      </c>
      <c r="O11" s="2" t="s">
        <v>492</v>
      </c>
    </row>
    <row r="12" spans="1:15" x14ac:dyDescent="0.3">
      <c r="A12" s="1">
        <v>31.442772399999999</v>
      </c>
      <c r="B12" s="1">
        <v>1.01624456711</v>
      </c>
      <c r="C12" s="1">
        <v>7.3846553321799999E-2</v>
      </c>
      <c r="D12" s="2" t="s">
        <v>364</v>
      </c>
      <c r="E12" s="1">
        <v>0.92653526363399996</v>
      </c>
      <c r="F12" s="1">
        <v>0.91621440563099998</v>
      </c>
      <c r="G12" s="1">
        <v>29.606087747499998</v>
      </c>
      <c r="H12" s="1">
        <v>2.1273952147499999</v>
      </c>
      <c r="I12" s="1">
        <v>159</v>
      </c>
      <c r="J12" s="2" t="s">
        <v>363</v>
      </c>
      <c r="K12" s="1">
        <v>31.953546626400001</v>
      </c>
      <c r="L12" s="1">
        <v>2.32194036862</v>
      </c>
      <c r="M12" s="1">
        <v>11940.122928299999</v>
      </c>
      <c r="N12" s="1">
        <v>131733.269539</v>
      </c>
      <c r="O12" s="2" t="s">
        <v>492</v>
      </c>
    </row>
    <row r="13" spans="1:15" x14ac:dyDescent="0.3">
      <c r="A13" s="1">
        <v>24.520047677899999</v>
      </c>
      <c r="B13" s="1">
        <v>0.96140586591699995</v>
      </c>
      <c r="C13" s="1">
        <v>6.4640053177599993E-2</v>
      </c>
      <c r="D13" s="2" t="s">
        <v>362</v>
      </c>
      <c r="E13" s="1">
        <v>0.92653526363399996</v>
      </c>
      <c r="F13" s="1">
        <v>0.91621440563099998</v>
      </c>
      <c r="G13" s="1">
        <v>21.8418807163</v>
      </c>
      <c r="H13" s="1">
        <v>1.4521789302400001</v>
      </c>
      <c r="I13" s="1">
        <v>159</v>
      </c>
      <c r="J13" s="2" t="s">
        <v>361</v>
      </c>
      <c r="K13" s="1">
        <v>23.573717670099999</v>
      </c>
      <c r="L13" s="1">
        <v>1.5849771858199999</v>
      </c>
      <c r="M13" s="1">
        <v>3721.5347960499998</v>
      </c>
      <c r="N13" s="1">
        <v>140004.015044</v>
      </c>
      <c r="O13" s="2" t="s">
        <v>492</v>
      </c>
    </row>
    <row r="14" spans="1:15" x14ac:dyDescent="0.3">
      <c r="A14" s="1">
        <v>12.061472113100001</v>
      </c>
      <c r="B14" s="1">
        <v>5.1874142154199996</v>
      </c>
      <c r="C14" s="1">
        <v>0.40119427159100002</v>
      </c>
      <c r="D14" s="2" t="s">
        <v>370</v>
      </c>
      <c r="E14" s="1">
        <v>0.97447251673299995</v>
      </c>
      <c r="F14" s="1">
        <v>0.97182862295299999</v>
      </c>
      <c r="G14" s="1">
        <v>60.970652106000003</v>
      </c>
      <c r="H14" s="1">
        <v>4.7026724077899997</v>
      </c>
      <c r="I14" s="1">
        <v>158</v>
      </c>
      <c r="J14" s="2" t="s">
        <v>369</v>
      </c>
      <c r="K14" s="1">
        <v>62.567851898400001</v>
      </c>
      <c r="L14" s="1">
        <v>4.8389935187299997</v>
      </c>
      <c r="M14" s="1">
        <v>10387.3385705</v>
      </c>
      <c r="N14" s="1">
        <v>912629.49312700005</v>
      </c>
      <c r="O14" s="2" t="s">
        <v>492</v>
      </c>
    </row>
    <row r="15" spans="1:15" x14ac:dyDescent="0.3">
      <c r="A15" s="1">
        <v>1.0142714269299999</v>
      </c>
      <c r="B15" s="1">
        <v>1.1226555491500001</v>
      </c>
      <c r="C15" s="1">
        <v>7.5493757590199995E-2</v>
      </c>
      <c r="D15" s="2" t="s">
        <v>364</v>
      </c>
      <c r="E15" s="1">
        <v>0.97447251673299995</v>
      </c>
      <c r="F15" s="1">
        <v>0.97182862295299999</v>
      </c>
      <c r="G15" s="1">
        <v>1.10960987634</v>
      </c>
      <c r="H15" s="1">
        <v>7.4414046181199997E-2</v>
      </c>
      <c r="I15" s="1">
        <v>158</v>
      </c>
      <c r="J15" s="2" t="s">
        <v>363</v>
      </c>
      <c r="K15" s="1">
        <v>1.13867744579</v>
      </c>
      <c r="L15" s="1">
        <v>7.65711612353E-2</v>
      </c>
      <c r="M15" s="1">
        <v>4225.3168180299999</v>
      </c>
      <c r="N15" s="1">
        <v>50339.774457699998</v>
      </c>
      <c r="O15" s="2" t="s">
        <v>492</v>
      </c>
    </row>
    <row r="16" spans="1:15" x14ac:dyDescent="0.3">
      <c r="A16" s="1">
        <v>2.8238587906400001</v>
      </c>
      <c r="B16" s="1">
        <v>0.95034765436599999</v>
      </c>
      <c r="C16" s="1">
        <v>6.4399151649799993E-2</v>
      </c>
      <c r="D16" s="2" t="s">
        <v>362</v>
      </c>
      <c r="E16" s="1">
        <v>0.97447251673299995</v>
      </c>
      <c r="F16" s="1">
        <v>0.97182862295299999</v>
      </c>
      <c r="G16" s="1">
        <v>2.6151408093100001</v>
      </c>
      <c r="H16" s="1">
        <v>0.176731029782</v>
      </c>
      <c r="I16" s="1">
        <v>158</v>
      </c>
      <c r="J16" s="2" t="s">
        <v>361</v>
      </c>
      <c r="K16" s="1">
        <v>2.68364757795</v>
      </c>
      <c r="L16" s="1">
        <v>0.181854110496</v>
      </c>
      <c r="M16" s="1">
        <v>1701.46599941</v>
      </c>
      <c r="N16" s="1">
        <v>74082.876619500006</v>
      </c>
      <c r="O16" s="2" t="s">
        <v>492</v>
      </c>
    </row>
    <row r="17" spans="1:12" x14ac:dyDescent="0.3">
      <c r="A17" s="1">
        <f>SUM(A2:A16)</f>
        <v>487.03705637422968</v>
      </c>
      <c r="G17" s="1">
        <f>SUM(G2:G16)</f>
        <v>1514.4580625203546</v>
      </c>
      <c r="H17" s="1">
        <f>SUM(H2:H16)</f>
        <v>155.81106890047306</v>
      </c>
      <c r="K17" s="1">
        <f>SUM(K2:K16)</f>
        <v>1630.9837680275079</v>
      </c>
      <c r="L17" s="1">
        <f>SUM(L2:L16)</f>
        <v>169.70489193483124</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B3CE1-A5CC-4815-9422-47D7CC271283}">
  <dimension ref="A1:O58"/>
  <sheetViews>
    <sheetView workbookViewId="0">
      <pane ySplit="1" topLeftCell="A2" activePane="bottomLeft" state="frozen"/>
      <selection pane="bottomLeft" activeCell="K1" sqref="K1:K1048576"/>
    </sheetView>
  </sheetViews>
  <sheetFormatPr defaultRowHeight="14.4" x14ac:dyDescent="0.3"/>
  <cols>
    <col min="1" max="1" width="16.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7.77734375" style="1" bestFit="1" customWidth="1"/>
    <col min="8" max="8" width="16.6640625" style="1" bestFit="1" customWidth="1"/>
    <col min="9" max="9" width="15.6640625" style="1" bestFit="1" customWidth="1"/>
    <col min="10" max="10" width="8.44140625" style="2" bestFit="1" customWidth="1"/>
    <col min="11" max="11" width="17.77734375" style="1" bestFit="1" customWidth="1"/>
    <col min="12" max="12" width="16.6640625" style="1" bestFit="1" customWidth="1"/>
    <col min="13" max="13" width="18.77734375" style="1" bestFit="1" customWidth="1"/>
    <col min="14" max="14" width="20.77734375" style="1" bestFit="1" customWidth="1"/>
    <col min="15" max="15" width="19.777343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8.9532293725900001</v>
      </c>
      <c r="B2" s="1">
        <v>2.2053119298800001</v>
      </c>
      <c r="C2" s="1">
        <v>0.48677293476700001</v>
      </c>
      <c r="D2" s="2" t="s">
        <v>429</v>
      </c>
      <c r="E2" s="1">
        <v>0.92183775742700003</v>
      </c>
      <c r="F2" s="1">
        <v>0.95538096007200002</v>
      </c>
      <c r="G2" s="1">
        <v>18.2013763647</v>
      </c>
      <c r="H2" s="1">
        <v>4.1637314954300004</v>
      </c>
      <c r="I2" s="1">
        <v>143</v>
      </c>
      <c r="J2" s="2" t="s">
        <v>428</v>
      </c>
      <c r="K2" s="1">
        <v>19.7446635463</v>
      </c>
      <c r="L2" s="1">
        <v>4.35818973734</v>
      </c>
      <c r="M2" s="1">
        <v>80646.183256699995</v>
      </c>
      <c r="N2" s="1">
        <v>13704929.095699999</v>
      </c>
      <c r="O2" s="2" t="s">
        <v>493</v>
      </c>
    </row>
    <row r="3" spans="1:15" x14ac:dyDescent="0.3">
      <c r="A3" s="1">
        <v>0.44963518032999999</v>
      </c>
      <c r="B3" s="1">
        <v>4.2048862583400002</v>
      </c>
      <c r="C3" s="1">
        <v>0.47012330552499998</v>
      </c>
      <c r="D3" s="2" t="s">
        <v>427</v>
      </c>
      <c r="E3" s="1">
        <v>0.92183775742700003</v>
      </c>
      <c r="F3" s="1">
        <v>0.95538096007200002</v>
      </c>
      <c r="G3" s="1">
        <v>1.74288619101</v>
      </c>
      <c r="H3" s="1">
        <v>0.201952227136</v>
      </c>
      <c r="I3" s="1">
        <v>143</v>
      </c>
      <c r="J3" s="2" t="s">
        <v>426</v>
      </c>
      <c r="K3" s="1">
        <v>1.8906647910400001</v>
      </c>
      <c r="L3" s="1">
        <v>0.21138397725700001</v>
      </c>
      <c r="M3" s="1">
        <v>29540.304100000001</v>
      </c>
      <c r="N3" s="1">
        <v>4050043.7585</v>
      </c>
      <c r="O3" s="2" t="s">
        <v>493</v>
      </c>
    </row>
    <row r="4" spans="1:15" x14ac:dyDescent="0.3">
      <c r="A4" s="1">
        <v>4.5362337460799996E-3</v>
      </c>
      <c r="B4" s="1">
        <v>5.2946030299700002</v>
      </c>
      <c r="C4" s="1">
        <v>1.10808514494</v>
      </c>
      <c r="D4" s="2" t="s">
        <v>421</v>
      </c>
      <c r="E4" s="1">
        <v>0.92183775742700003</v>
      </c>
      <c r="F4" s="1">
        <v>0.95538096007200002</v>
      </c>
      <c r="G4" s="1">
        <v>2.2140290825399998E-2</v>
      </c>
      <c r="H4" s="1">
        <v>4.80225414121E-3</v>
      </c>
      <c r="I4" s="1">
        <v>143</v>
      </c>
      <c r="J4" s="2" t="s">
        <v>420</v>
      </c>
      <c r="K4" s="1">
        <v>2.4017556936600001E-2</v>
      </c>
      <c r="L4" s="1">
        <v>5.0265332280100003E-3</v>
      </c>
      <c r="M4" s="1">
        <v>4088.3408385799999</v>
      </c>
      <c r="N4" s="1">
        <v>58009.484308699997</v>
      </c>
      <c r="O4" s="2" t="s">
        <v>493</v>
      </c>
    </row>
    <row r="5" spans="1:15" x14ac:dyDescent="0.3">
      <c r="A5" s="1">
        <v>8.4990761336300007E-3</v>
      </c>
      <c r="B5" s="1">
        <v>0</v>
      </c>
      <c r="C5" s="1">
        <v>0</v>
      </c>
      <c r="D5" s="2" t="s">
        <v>372</v>
      </c>
      <c r="E5" s="1">
        <v>0.92183775742700003</v>
      </c>
      <c r="F5" s="1">
        <v>0.95538096007200002</v>
      </c>
      <c r="G5" s="1">
        <v>0</v>
      </c>
      <c r="H5" s="1">
        <v>0</v>
      </c>
      <c r="I5" s="1">
        <v>143</v>
      </c>
      <c r="J5" s="2" t="s">
        <v>371</v>
      </c>
      <c r="K5" s="1">
        <v>0</v>
      </c>
      <c r="L5" s="1">
        <v>0</v>
      </c>
      <c r="M5" s="1">
        <v>143.08549907700001</v>
      </c>
      <c r="N5" s="1">
        <v>144.37153356300001</v>
      </c>
      <c r="O5" s="2" t="s">
        <v>493</v>
      </c>
    </row>
    <row r="6" spans="1:15" x14ac:dyDescent="0.3">
      <c r="A6" s="1">
        <v>0.555952524118</v>
      </c>
      <c r="B6" s="1">
        <v>5.6117325100200004</v>
      </c>
      <c r="C6" s="1">
        <v>0.42807910749599998</v>
      </c>
      <c r="D6" s="2" t="s">
        <v>370</v>
      </c>
      <c r="E6" s="1">
        <v>0.92183775742700003</v>
      </c>
      <c r="F6" s="1">
        <v>0.95538096007200002</v>
      </c>
      <c r="G6" s="1">
        <v>2.8760018454299998</v>
      </c>
      <c r="H6" s="1">
        <v>0.22737270094000001</v>
      </c>
      <c r="I6" s="1">
        <v>143</v>
      </c>
      <c r="J6" s="2" t="s">
        <v>369</v>
      </c>
      <c r="K6" s="1">
        <v>3.11985685362</v>
      </c>
      <c r="L6" s="1">
        <v>0.23799166033499999</v>
      </c>
      <c r="M6" s="1">
        <v>45750.350272600001</v>
      </c>
      <c r="N6" s="1">
        <v>2372040.40026</v>
      </c>
      <c r="O6" s="2" t="s">
        <v>493</v>
      </c>
    </row>
    <row r="7" spans="1:15" x14ac:dyDescent="0.3">
      <c r="A7" s="1">
        <v>0.22215018752999999</v>
      </c>
      <c r="B7" s="1">
        <v>1.4598156624400001</v>
      </c>
      <c r="C7" s="1">
        <v>0.107502595954</v>
      </c>
      <c r="D7" s="2" t="s">
        <v>364</v>
      </c>
      <c r="E7" s="1">
        <v>0.92183775742700003</v>
      </c>
      <c r="F7" s="1">
        <v>0.95538096007200002</v>
      </c>
      <c r="G7" s="1">
        <v>0.29895043896899998</v>
      </c>
      <c r="H7" s="1">
        <v>2.2816142350299998E-2</v>
      </c>
      <c r="I7" s="1">
        <v>143</v>
      </c>
      <c r="J7" s="2" t="s">
        <v>363</v>
      </c>
      <c r="K7" s="1">
        <v>0.32429832317000001</v>
      </c>
      <c r="L7" s="1">
        <v>2.3881721851100001E-2</v>
      </c>
      <c r="M7" s="1">
        <v>39847.182740900003</v>
      </c>
      <c r="N7" s="1">
        <v>569748.33542699995</v>
      </c>
      <c r="O7" s="2" t="s">
        <v>493</v>
      </c>
    </row>
    <row r="8" spans="1:15" x14ac:dyDescent="0.3">
      <c r="A8" s="1">
        <v>6512.8592816700002</v>
      </c>
      <c r="B8" s="1">
        <v>2.2058471150600001</v>
      </c>
      <c r="C8" s="1">
        <v>0.486630647443</v>
      </c>
      <c r="D8" s="2" t="s">
        <v>429</v>
      </c>
      <c r="E8" s="1">
        <v>0.94825835286600002</v>
      </c>
      <c r="F8" s="1">
        <v>0.96582834468099998</v>
      </c>
      <c r="G8" s="1">
        <v>13623.032114</v>
      </c>
      <c r="H8" s="1">
        <v>3061.05475639</v>
      </c>
      <c r="I8" s="1">
        <v>160</v>
      </c>
      <c r="J8" s="2" t="s">
        <v>428</v>
      </c>
      <c r="K8" s="1">
        <v>14366.371857300001</v>
      </c>
      <c r="L8" s="1">
        <v>3169.3569289400002</v>
      </c>
      <c r="M8" s="1">
        <v>100160.382071</v>
      </c>
      <c r="N8" s="1">
        <v>26395368.142200001</v>
      </c>
      <c r="O8" s="2" t="s">
        <v>493</v>
      </c>
    </row>
    <row r="9" spans="1:15" x14ac:dyDescent="0.3">
      <c r="A9" s="1">
        <v>81.0553498604</v>
      </c>
      <c r="B9" s="1">
        <v>4.0547263244299998</v>
      </c>
      <c r="C9" s="1">
        <v>0.47689796013500002</v>
      </c>
      <c r="D9" s="2" t="s">
        <v>427</v>
      </c>
      <c r="E9" s="1">
        <v>0.94825835286600002</v>
      </c>
      <c r="F9" s="1">
        <v>0.96582834468099998</v>
      </c>
      <c r="G9" s="1">
        <v>311.65199279799998</v>
      </c>
      <c r="H9" s="1">
        <v>37.334221193399998</v>
      </c>
      <c r="I9" s="1">
        <v>160</v>
      </c>
      <c r="J9" s="2" t="s">
        <v>426</v>
      </c>
      <c r="K9" s="1">
        <v>328.65726081499997</v>
      </c>
      <c r="L9" s="1">
        <v>38.6551310065</v>
      </c>
      <c r="M9" s="1">
        <v>8684.1565948799998</v>
      </c>
      <c r="N9" s="1">
        <v>328045.20975099999</v>
      </c>
      <c r="O9" s="2" t="s">
        <v>493</v>
      </c>
    </row>
    <row r="10" spans="1:15" x14ac:dyDescent="0.3">
      <c r="A10" s="1">
        <v>6.7987911471800002</v>
      </c>
      <c r="B10" s="1">
        <v>8.6500608840000002</v>
      </c>
      <c r="C10" s="1">
        <v>2.4400637399999998</v>
      </c>
      <c r="D10" s="2" t="s">
        <v>425</v>
      </c>
      <c r="E10" s="1">
        <v>0.94825835286600002</v>
      </c>
      <c r="F10" s="1">
        <v>0.96582834468099998</v>
      </c>
      <c r="G10" s="1">
        <v>55.767033298999998</v>
      </c>
      <c r="H10" s="1">
        <v>16.022593633300001</v>
      </c>
      <c r="I10" s="1">
        <v>160</v>
      </c>
      <c r="J10" s="2" t="s">
        <v>424</v>
      </c>
      <c r="K10" s="1">
        <v>58.809957360699997</v>
      </c>
      <c r="L10" s="1">
        <v>16.589483754100002</v>
      </c>
      <c r="M10" s="1">
        <v>967.695004681</v>
      </c>
      <c r="N10" s="1">
        <v>27513.731618500002</v>
      </c>
      <c r="O10" s="2" t="s">
        <v>493</v>
      </c>
    </row>
    <row r="11" spans="1:15" x14ac:dyDescent="0.3">
      <c r="A11" s="1">
        <v>51.379229565800003</v>
      </c>
      <c r="B11" s="1">
        <v>7.6785990909099997</v>
      </c>
      <c r="C11" s="1">
        <v>1.34764411413</v>
      </c>
      <c r="D11" s="2" t="s">
        <v>423</v>
      </c>
      <c r="E11" s="1">
        <v>0.94825835286600002</v>
      </c>
      <c r="F11" s="1">
        <v>0.96582834468099998</v>
      </c>
      <c r="G11" s="1">
        <v>374.10736465600002</v>
      </c>
      <c r="H11" s="1">
        <v>66.874839586700006</v>
      </c>
      <c r="I11" s="1">
        <v>160</v>
      </c>
      <c r="J11" s="2" t="s">
        <v>422</v>
      </c>
      <c r="K11" s="1">
        <v>394.52050543600001</v>
      </c>
      <c r="L11" s="1">
        <v>69.240916312899998</v>
      </c>
      <c r="M11" s="1">
        <v>1958.11431808</v>
      </c>
      <c r="N11" s="1">
        <v>207924.365146</v>
      </c>
      <c r="O11" s="2" t="s">
        <v>493</v>
      </c>
    </row>
    <row r="12" spans="1:15" x14ac:dyDescent="0.3">
      <c r="A12" s="1">
        <v>24.018470515299999</v>
      </c>
      <c r="B12" s="1">
        <v>5.37370669445</v>
      </c>
      <c r="C12" s="1">
        <v>1.10004887275</v>
      </c>
      <c r="D12" s="2" t="s">
        <v>421</v>
      </c>
      <c r="E12" s="1">
        <v>0.94825835286600002</v>
      </c>
      <c r="F12" s="1">
        <v>0.96582834468099998</v>
      </c>
      <c r="G12" s="1">
        <v>122.39001372</v>
      </c>
      <c r="H12" s="1">
        <v>25.5186253179</v>
      </c>
      <c r="I12" s="1">
        <v>160</v>
      </c>
      <c r="J12" s="2" t="s">
        <v>420</v>
      </c>
      <c r="K12" s="1">
        <v>129.068215799</v>
      </c>
      <c r="L12" s="1">
        <v>26.4214914155</v>
      </c>
      <c r="M12" s="1">
        <v>6240.1967971599997</v>
      </c>
      <c r="N12" s="1">
        <v>157042.41467299999</v>
      </c>
      <c r="O12" s="2" t="s">
        <v>493</v>
      </c>
    </row>
    <row r="13" spans="1:15" x14ac:dyDescent="0.3">
      <c r="A13" s="1">
        <v>9.7764862901799994</v>
      </c>
      <c r="B13" s="1">
        <v>6.2950948513</v>
      </c>
      <c r="C13" s="1">
        <v>1.29772114333</v>
      </c>
      <c r="D13" s="2" t="s">
        <v>372</v>
      </c>
      <c r="E13" s="1">
        <v>0.94825835286600002</v>
      </c>
      <c r="F13" s="1">
        <v>0.96582834468099998</v>
      </c>
      <c r="G13" s="1">
        <v>58.359525311799999</v>
      </c>
      <c r="H13" s="1">
        <v>12.2536119481</v>
      </c>
      <c r="I13" s="1">
        <v>160</v>
      </c>
      <c r="J13" s="2" t="s">
        <v>371</v>
      </c>
      <c r="K13" s="1">
        <v>61.5439085091</v>
      </c>
      <c r="L13" s="1">
        <v>12.687152966199999</v>
      </c>
      <c r="M13" s="1">
        <v>1939.97482762</v>
      </c>
      <c r="N13" s="1">
        <v>48422.233600300002</v>
      </c>
      <c r="O13" s="2" t="s">
        <v>493</v>
      </c>
    </row>
    <row r="14" spans="1:15" x14ac:dyDescent="0.3">
      <c r="A14" s="1">
        <v>818.64926972800004</v>
      </c>
      <c r="B14" s="1">
        <v>5.5846726275899998</v>
      </c>
      <c r="C14" s="1">
        <v>0.425340932261</v>
      </c>
      <c r="D14" s="2" t="s">
        <v>370</v>
      </c>
      <c r="E14" s="1">
        <v>0.94825835286600002</v>
      </c>
      <c r="F14" s="1">
        <v>0.96582834468099998</v>
      </c>
      <c r="G14" s="1">
        <v>4335.3311439099998</v>
      </c>
      <c r="H14" s="1">
        <v>336.306300851</v>
      </c>
      <c r="I14" s="1">
        <v>160</v>
      </c>
      <c r="J14" s="2" t="s">
        <v>369</v>
      </c>
      <c r="K14" s="1">
        <v>4571.8881682499996</v>
      </c>
      <c r="L14" s="1">
        <v>348.20504358099998</v>
      </c>
      <c r="M14" s="1">
        <v>67740.446730800002</v>
      </c>
      <c r="N14" s="1">
        <v>3347195.35543</v>
      </c>
      <c r="O14" s="2" t="s">
        <v>493</v>
      </c>
    </row>
    <row r="15" spans="1:15" x14ac:dyDescent="0.3">
      <c r="A15" s="1">
        <v>66.226934220299995</v>
      </c>
      <c r="B15" s="1">
        <v>3.1412777754299999</v>
      </c>
      <c r="C15" s="1">
        <v>0.31361843740500001</v>
      </c>
      <c r="D15" s="2" t="s">
        <v>368</v>
      </c>
      <c r="E15" s="1">
        <v>0.94825835286600002</v>
      </c>
      <c r="F15" s="1">
        <v>0.96582834468099998</v>
      </c>
      <c r="G15" s="1">
        <v>197.27300938400001</v>
      </c>
      <c r="H15" s="1">
        <v>20.060242766199998</v>
      </c>
      <c r="I15" s="1">
        <v>160</v>
      </c>
      <c r="J15" s="2" t="s">
        <v>367</v>
      </c>
      <c r="K15" s="1">
        <v>208.03719660100001</v>
      </c>
      <c r="L15" s="1">
        <v>20.769987624300001</v>
      </c>
      <c r="M15" s="1">
        <v>4816.19020284</v>
      </c>
      <c r="N15" s="1">
        <v>268628.55517100001</v>
      </c>
      <c r="O15" s="2" t="s">
        <v>493</v>
      </c>
    </row>
    <row r="16" spans="1:15" x14ac:dyDescent="0.3">
      <c r="A16" s="1">
        <v>112.072721422</v>
      </c>
      <c r="B16" s="1">
        <v>1.4787803394600001</v>
      </c>
      <c r="C16" s="1">
        <v>0.10731106927</v>
      </c>
      <c r="D16" s="2" t="s">
        <v>364</v>
      </c>
      <c r="E16" s="1">
        <v>0.94825835286600002</v>
      </c>
      <c r="F16" s="1">
        <v>0.96582834468099998</v>
      </c>
      <c r="G16" s="1">
        <v>157.15574536599999</v>
      </c>
      <c r="H16" s="1">
        <v>11.615673253000001</v>
      </c>
      <c r="I16" s="1">
        <v>160</v>
      </c>
      <c r="J16" s="2" t="s">
        <v>363</v>
      </c>
      <c r="K16" s="1">
        <v>165.73093702899999</v>
      </c>
      <c r="L16" s="1">
        <v>12.026643571799999</v>
      </c>
      <c r="M16" s="1">
        <v>34327.869262300002</v>
      </c>
      <c r="N16" s="1">
        <v>453542.21246299997</v>
      </c>
      <c r="O16" s="2" t="s">
        <v>493</v>
      </c>
    </row>
    <row r="17" spans="1:15" x14ac:dyDescent="0.3">
      <c r="A17" s="1">
        <v>187.54651555500001</v>
      </c>
      <c r="B17" s="1">
        <v>1.3912578448399999</v>
      </c>
      <c r="C17" s="1">
        <v>9.4779413014900005E-2</v>
      </c>
      <c r="D17" s="2" t="s">
        <v>362</v>
      </c>
      <c r="E17" s="1">
        <v>0.94825835286600002</v>
      </c>
      <c r="F17" s="1">
        <v>0.96582834468099998</v>
      </c>
      <c r="G17" s="1">
        <v>247.42484273100001</v>
      </c>
      <c r="H17" s="1">
        <v>17.168128735500002</v>
      </c>
      <c r="I17" s="1">
        <v>160</v>
      </c>
      <c r="J17" s="2" t="s">
        <v>361</v>
      </c>
      <c r="K17" s="1">
        <v>260.92556103800001</v>
      </c>
      <c r="L17" s="1">
        <v>17.7755486573</v>
      </c>
      <c r="M17" s="1">
        <v>18785.694214499999</v>
      </c>
      <c r="N17" s="1">
        <v>758973.82097300002</v>
      </c>
      <c r="O17" s="2" t="s">
        <v>493</v>
      </c>
    </row>
    <row r="18" spans="1:15" x14ac:dyDescent="0.3">
      <c r="A18" s="1">
        <v>0.13664710226599999</v>
      </c>
      <c r="B18" s="1">
        <v>9.4509649356200001</v>
      </c>
      <c r="C18" s="1">
        <v>0.51592196119099998</v>
      </c>
      <c r="D18" s="2" t="s">
        <v>360</v>
      </c>
      <c r="E18" s="1">
        <v>0.97020874062899998</v>
      </c>
      <c r="F18" s="1">
        <v>0.98255376148399998</v>
      </c>
      <c r="G18" s="1">
        <v>1.25297314036</v>
      </c>
      <c r="H18" s="1">
        <v>6.9269294418599997E-2</v>
      </c>
      <c r="I18" s="1">
        <v>152</v>
      </c>
      <c r="J18" s="2" t="s">
        <v>359</v>
      </c>
      <c r="K18" s="1">
        <v>1.2914469720699999</v>
      </c>
      <c r="L18" s="1">
        <v>7.0499240992100004E-2</v>
      </c>
      <c r="M18" s="1">
        <v>16804.411236100001</v>
      </c>
      <c r="N18" s="1">
        <v>1812419.14035</v>
      </c>
      <c r="O18" s="2" t="s">
        <v>493</v>
      </c>
    </row>
    <row r="19" spans="1:15" x14ac:dyDescent="0.3">
      <c r="A19" s="1">
        <v>3.6745353151900001E-2</v>
      </c>
      <c r="B19" s="1">
        <v>18.2842830015</v>
      </c>
      <c r="C19" s="1">
        <v>0.95802894706899999</v>
      </c>
      <c r="D19" s="2" t="s">
        <v>433</v>
      </c>
      <c r="E19" s="1">
        <v>0.97020874062899998</v>
      </c>
      <c r="F19" s="1">
        <v>0.98255376148399998</v>
      </c>
      <c r="G19" s="1">
        <v>0.65184680792600003</v>
      </c>
      <c r="H19" s="1">
        <v>3.4588950101500003E-2</v>
      </c>
      <c r="I19" s="1">
        <v>152</v>
      </c>
      <c r="J19" s="2" t="s">
        <v>432</v>
      </c>
      <c r="K19" s="1">
        <v>0.67186243601899998</v>
      </c>
      <c r="L19" s="1">
        <v>3.5203111989800001E-2</v>
      </c>
      <c r="M19" s="1">
        <v>13742.935573700001</v>
      </c>
      <c r="N19" s="1">
        <v>794844.47203900001</v>
      </c>
      <c r="O19" s="2" t="s">
        <v>493</v>
      </c>
    </row>
    <row r="20" spans="1:15" x14ac:dyDescent="0.3">
      <c r="A20" s="1">
        <v>8.4623782395300005</v>
      </c>
      <c r="B20" s="1">
        <v>3.12714637279</v>
      </c>
      <c r="C20" s="1">
        <v>0.373114305639</v>
      </c>
      <c r="D20" s="2" t="s">
        <v>368</v>
      </c>
      <c r="E20" s="1">
        <v>0.97020874062899998</v>
      </c>
      <c r="F20" s="1">
        <v>0.98255376148399998</v>
      </c>
      <c r="G20" s="1">
        <v>25.6747264776</v>
      </c>
      <c r="H20" s="1">
        <v>3.1023490275899999</v>
      </c>
      <c r="I20" s="1">
        <v>152</v>
      </c>
      <c r="J20" s="2" t="s">
        <v>367</v>
      </c>
      <c r="K20" s="1">
        <v>26.4630954169</v>
      </c>
      <c r="L20" s="1">
        <v>3.1574343808999998</v>
      </c>
      <c r="M20" s="1">
        <v>29218.730487600002</v>
      </c>
      <c r="N20" s="1">
        <v>2238867.5817499999</v>
      </c>
      <c r="O20" s="2" t="s">
        <v>493</v>
      </c>
    </row>
    <row r="21" spans="1:15" x14ac:dyDescent="0.3">
      <c r="A21" s="1">
        <v>0.61375259467700005</v>
      </c>
      <c r="B21" s="1">
        <v>2.4591843008500001</v>
      </c>
      <c r="C21" s="1">
        <v>0.17506201566599999</v>
      </c>
      <c r="D21" s="2" t="s">
        <v>366</v>
      </c>
      <c r="E21" s="1">
        <v>0.97020874062899998</v>
      </c>
      <c r="F21" s="1">
        <v>0.98255376148399998</v>
      </c>
      <c r="G21" s="1">
        <v>1.46436588172</v>
      </c>
      <c r="H21" s="1">
        <v>0.105570259323</v>
      </c>
      <c r="I21" s="1">
        <v>152</v>
      </c>
      <c r="J21" s="2" t="s">
        <v>365</v>
      </c>
      <c r="K21" s="1">
        <v>1.50933074544</v>
      </c>
      <c r="L21" s="1">
        <v>0.10744476634400001</v>
      </c>
      <c r="M21" s="1">
        <v>21766.552734600002</v>
      </c>
      <c r="N21" s="1">
        <v>1114701.66417</v>
      </c>
      <c r="O21" s="2" t="s">
        <v>493</v>
      </c>
    </row>
    <row r="22" spans="1:15" x14ac:dyDescent="0.3">
      <c r="A22" s="1">
        <v>1.12495364656E-2</v>
      </c>
      <c r="B22" s="1">
        <v>2.2094529091899999</v>
      </c>
      <c r="C22" s="1">
        <v>0.48567199084599999</v>
      </c>
      <c r="D22" s="2" t="s">
        <v>429</v>
      </c>
      <c r="E22" s="1">
        <v>0.93742107739400005</v>
      </c>
      <c r="F22" s="1">
        <v>0.96586459601100005</v>
      </c>
      <c r="G22" s="1">
        <v>2.32999018573E-2</v>
      </c>
      <c r="H22" s="1">
        <v>5.27708309794E-3</v>
      </c>
      <c r="I22" s="1">
        <v>153</v>
      </c>
      <c r="J22" s="2" t="s">
        <v>428</v>
      </c>
      <c r="K22" s="1">
        <v>2.4855321071000001E-2</v>
      </c>
      <c r="L22" s="1">
        <v>5.4635847713400002E-3</v>
      </c>
      <c r="M22" s="1">
        <v>90824.027570799997</v>
      </c>
      <c r="N22" s="1">
        <v>18618278.796</v>
      </c>
      <c r="O22" s="2" t="s">
        <v>493</v>
      </c>
    </row>
    <row r="23" spans="1:15" x14ac:dyDescent="0.3">
      <c r="A23" s="1">
        <v>7.2952242559099997E-4</v>
      </c>
      <c r="B23" s="1">
        <v>1.46847587242</v>
      </c>
      <c r="C23" s="1">
        <v>0.107415135392</v>
      </c>
      <c r="D23" s="2" t="s">
        <v>364</v>
      </c>
      <c r="E23" s="1">
        <v>0.93742107739400005</v>
      </c>
      <c r="F23" s="1">
        <v>0.96586459601100005</v>
      </c>
      <c r="G23" s="1">
        <v>1.00424615166E-3</v>
      </c>
      <c r="H23" s="1">
        <v>7.5686840118900005E-5</v>
      </c>
      <c r="I23" s="1">
        <v>153</v>
      </c>
      <c r="J23" s="2" t="s">
        <v>363</v>
      </c>
      <c r="K23" s="1">
        <v>1.07128608037E-3</v>
      </c>
      <c r="L23" s="1">
        <v>7.8361750116400002E-5</v>
      </c>
      <c r="M23" s="1">
        <v>17313.524655099998</v>
      </c>
      <c r="N23" s="1">
        <v>249845.44394200001</v>
      </c>
      <c r="O23" s="2" t="s">
        <v>493</v>
      </c>
    </row>
    <row r="24" spans="1:15" x14ac:dyDescent="0.3">
      <c r="A24" s="1">
        <v>1.0450001770599999</v>
      </c>
      <c r="B24" s="1">
        <v>2.01194639145</v>
      </c>
      <c r="C24" s="1">
        <v>0.25043578932400001</v>
      </c>
      <c r="D24" s="2" t="s">
        <v>429</v>
      </c>
      <c r="E24" s="1">
        <v>0.98992476048300004</v>
      </c>
      <c r="F24" s="1">
        <v>0.98963048687099997</v>
      </c>
      <c r="G24" s="1">
        <v>2.08130130204</v>
      </c>
      <c r="H24" s="1">
        <v>0.25899168614599999</v>
      </c>
      <c r="I24" s="1">
        <v>154</v>
      </c>
      <c r="J24" s="2" t="s">
        <v>428</v>
      </c>
      <c r="K24" s="1">
        <v>2.1024843352999998</v>
      </c>
      <c r="L24" s="1">
        <v>0.261705444186</v>
      </c>
      <c r="M24" s="1">
        <v>38742.731465600002</v>
      </c>
      <c r="N24" s="1">
        <v>3135034.6912699998</v>
      </c>
      <c r="O24" s="2" t="s">
        <v>493</v>
      </c>
    </row>
    <row r="25" spans="1:15" x14ac:dyDescent="0.3">
      <c r="A25" s="1">
        <v>2.2926375174900002</v>
      </c>
      <c r="B25" s="1">
        <v>5.8914058176399999</v>
      </c>
      <c r="C25" s="1">
        <v>1.4128119674099999</v>
      </c>
      <c r="D25" s="2" t="s">
        <v>421</v>
      </c>
      <c r="E25" s="1">
        <v>0.98992476048300004</v>
      </c>
      <c r="F25" s="1">
        <v>0.98963048687099997</v>
      </c>
      <c r="G25" s="1">
        <v>13.3707731787</v>
      </c>
      <c r="H25" s="1">
        <v>3.2054781871200002</v>
      </c>
      <c r="I25" s="1">
        <v>154</v>
      </c>
      <c r="J25" s="2" t="s">
        <v>420</v>
      </c>
      <c r="K25" s="1">
        <v>13.5068580083</v>
      </c>
      <c r="L25" s="1">
        <v>3.2390657216399998</v>
      </c>
      <c r="M25" s="1">
        <v>8111.4461549199996</v>
      </c>
      <c r="N25" s="1">
        <v>229414.37063300001</v>
      </c>
      <c r="O25" s="2" t="s">
        <v>493</v>
      </c>
    </row>
    <row r="26" spans="1:15" x14ac:dyDescent="0.3">
      <c r="A26" s="1">
        <v>2.9410895224300002E-2</v>
      </c>
      <c r="B26" s="1">
        <v>7.3402132399999998</v>
      </c>
      <c r="C26" s="1">
        <v>1.59794276</v>
      </c>
      <c r="D26" s="2" t="s">
        <v>372</v>
      </c>
      <c r="E26" s="1">
        <v>0.98992476048300004</v>
      </c>
      <c r="F26" s="1">
        <v>0.98963048687099997</v>
      </c>
      <c r="G26" s="1">
        <v>0.21370717722499999</v>
      </c>
      <c r="H26" s="1">
        <v>4.6509591836299997E-2</v>
      </c>
      <c r="I26" s="1">
        <v>154</v>
      </c>
      <c r="J26" s="2" t="s">
        <v>371</v>
      </c>
      <c r="K26" s="1">
        <v>0.215882242526</v>
      </c>
      <c r="L26" s="1">
        <v>4.6996927088800003E-2</v>
      </c>
      <c r="M26" s="1">
        <v>8700.3881946399997</v>
      </c>
      <c r="N26" s="1">
        <v>19894.2967293</v>
      </c>
      <c r="O26" s="2" t="s">
        <v>493</v>
      </c>
    </row>
    <row r="27" spans="1:15" x14ac:dyDescent="0.3">
      <c r="A27" s="1">
        <v>1.1561240712900001</v>
      </c>
      <c r="B27" s="1">
        <v>5.8623000848400002</v>
      </c>
      <c r="C27" s="1">
        <v>0.45313167955099998</v>
      </c>
      <c r="D27" s="2" t="s">
        <v>370</v>
      </c>
      <c r="E27" s="1">
        <v>0.98992476048300004</v>
      </c>
      <c r="F27" s="1">
        <v>0.98963048687099997</v>
      </c>
      <c r="G27" s="1">
        <v>6.7092608394899997</v>
      </c>
      <c r="H27" s="1">
        <v>0.518444098548</v>
      </c>
      <c r="I27" s="1">
        <v>154</v>
      </c>
      <c r="J27" s="2" t="s">
        <v>369</v>
      </c>
      <c r="K27" s="1">
        <v>6.7775462412099996</v>
      </c>
      <c r="L27" s="1">
        <v>0.523876442193</v>
      </c>
      <c r="M27" s="1">
        <v>5116.1350662799996</v>
      </c>
      <c r="N27" s="1">
        <v>210236.461003</v>
      </c>
      <c r="O27" s="2" t="s">
        <v>493</v>
      </c>
    </row>
    <row r="28" spans="1:15" x14ac:dyDescent="0.3">
      <c r="A28" s="1">
        <v>0.98664664336300001</v>
      </c>
      <c r="B28" s="1">
        <v>9.4469531641100009</v>
      </c>
      <c r="C28" s="1">
        <v>0.51601230119800001</v>
      </c>
      <c r="D28" s="2" t="s">
        <v>360</v>
      </c>
      <c r="E28" s="1">
        <v>0.98992476048300004</v>
      </c>
      <c r="F28" s="1">
        <v>0.98963048687099997</v>
      </c>
      <c r="G28" s="1">
        <v>9.2268952902399999</v>
      </c>
      <c r="H28" s="1">
        <v>0.50384245967100005</v>
      </c>
      <c r="I28" s="1">
        <v>154</v>
      </c>
      <c r="J28" s="2" t="s">
        <v>359</v>
      </c>
      <c r="K28" s="1">
        <v>9.3208046293799995</v>
      </c>
      <c r="L28" s="1">
        <v>0.50912180491100001</v>
      </c>
      <c r="M28" s="1">
        <v>24090.403537499998</v>
      </c>
      <c r="N28" s="1">
        <v>1632254.2849699999</v>
      </c>
      <c r="O28" s="2" t="s">
        <v>493</v>
      </c>
    </row>
    <row r="29" spans="1:15" x14ac:dyDescent="0.3">
      <c r="A29" s="1">
        <v>1.31892134852E-2</v>
      </c>
      <c r="B29" s="1">
        <v>18.421855478099999</v>
      </c>
      <c r="C29" s="1">
        <v>0.96223083939700005</v>
      </c>
      <c r="D29" s="2" t="s">
        <v>433</v>
      </c>
      <c r="E29" s="1">
        <v>0.98992476048300004</v>
      </c>
      <c r="F29" s="1">
        <v>0.98963048687099997</v>
      </c>
      <c r="G29" s="1">
        <v>0.24052180591799999</v>
      </c>
      <c r="H29" s="1">
        <v>1.2559467766999999E-2</v>
      </c>
      <c r="I29" s="1">
        <v>154</v>
      </c>
      <c r="J29" s="2" t="s">
        <v>432</v>
      </c>
      <c r="K29" s="1">
        <v>0.24296978469399999</v>
      </c>
      <c r="L29" s="1">
        <v>1.26910679629E-2</v>
      </c>
      <c r="M29" s="1">
        <v>24461.605700700002</v>
      </c>
      <c r="N29" s="1">
        <v>2170028.5943</v>
      </c>
      <c r="O29" s="2" t="s">
        <v>493</v>
      </c>
    </row>
    <row r="30" spans="1:15" x14ac:dyDescent="0.3">
      <c r="A30" s="1">
        <v>67.340105163800004</v>
      </c>
      <c r="B30" s="1">
        <v>3.10491114507</v>
      </c>
      <c r="C30" s="1">
        <v>0.371553646179</v>
      </c>
      <c r="D30" s="2" t="s">
        <v>368</v>
      </c>
      <c r="E30" s="1">
        <v>0.98992476048300004</v>
      </c>
      <c r="F30" s="1">
        <v>0.98963048687099997</v>
      </c>
      <c r="G30" s="1">
        <v>206.97846114500001</v>
      </c>
      <c r="H30" s="1">
        <v>24.7610116026</v>
      </c>
      <c r="I30" s="1">
        <v>154</v>
      </c>
      <c r="J30" s="2" t="s">
        <v>367</v>
      </c>
      <c r="K30" s="1">
        <v>209.08504303300001</v>
      </c>
      <c r="L30" s="1">
        <v>25.0204616077</v>
      </c>
      <c r="M30" s="1">
        <v>43156.404098200001</v>
      </c>
      <c r="N30" s="1">
        <v>1851399.4608</v>
      </c>
      <c r="O30" s="2" t="s">
        <v>493</v>
      </c>
    </row>
    <row r="31" spans="1:15" x14ac:dyDescent="0.3">
      <c r="A31" s="1">
        <v>16.169974793400002</v>
      </c>
      <c r="B31" s="1">
        <v>2.4590550638500002</v>
      </c>
      <c r="C31" s="1">
        <v>0.175233472128</v>
      </c>
      <c r="D31" s="2" t="s">
        <v>366</v>
      </c>
      <c r="E31" s="1">
        <v>0.98992476048300004</v>
      </c>
      <c r="F31" s="1">
        <v>0.98963048687099997</v>
      </c>
      <c r="G31" s="1">
        <v>39.362238075800001</v>
      </c>
      <c r="H31" s="1">
        <v>2.80413859585</v>
      </c>
      <c r="I31" s="1">
        <v>154</v>
      </c>
      <c r="J31" s="2" t="s">
        <v>365</v>
      </c>
      <c r="K31" s="1">
        <v>39.762858397999999</v>
      </c>
      <c r="L31" s="1">
        <v>2.8335208272700001</v>
      </c>
      <c r="M31" s="1">
        <v>34183.7157228</v>
      </c>
      <c r="N31" s="1">
        <v>1848725.1134200001</v>
      </c>
      <c r="O31" s="2" t="s">
        <v>493</v>
      </c>
    </row>
    <row r="32" spans="1:15" x14ac:dyDescent="0.3">
      <c r="A32" s="1">
        <v>7.0137571003500002E-2</v>
      </c>
      <c r="B32" s="1">
        <v>1.3444090145000001</v>
      </c>
      <c r="C32" s="1">
        <v>9.2082541980500004E-2</v>
      </c>
      <c r="D32" s="2" t="s">
        <v>362</v>
      </c>
      <c r="E32" s="1">
        <v>0.98992476048300004</v>
      </c>
      <c r="F32" s="1">
        <v>0.98963048687099997</v>
      </c>
      <c r="G32" s="1">
        <v>9.33435522815E-2</v>
      </c>
      <c r="H32" s="1">
        <v>6.3914748875499999E-3</v>
      </c>
      <c r="I32" s="1">
        <v>154</v>
      </c>
      <c r="J32" s="2" t="s">
        <v>361</v>
      </c>
      <c r="K32" s="1">
        <v>9.4293582712199994E-2</v>
      </c>
      <c r="L32" s="1">
        <v>6.4584458263400001E-3</v>
      </c>
      <c r="M32" s="1">
        <v>27051.369056200001</v>
      </c>
      <c r="N32" s="1">
        <v>1371720.8247400001</v>
      </c>
      <c r="O32" s="2" t="s">
        <v>493</v>
      </c>
    </row>
    <row r="33" spans="1:15" x14ac:dyDescent="0.3">
      <c r="A33" s="1">
        <v>1.87784696512</v>
      </c>
      <c r="B33" s="1">
        <v>1.8886656691199999</v>
      </c>
      <c r="C33" s="1">
        <v>0.74108054909900001</v>
      </c>
      <c r="D33" s="2" t="s">
        <v>429</v>
      </c>
      <c r="E33" s="1">
        <v>0.83514094752000001</v>
      </c>
      <c r="F33" s="1">
        <v>0.78244000733499997</v>
      </c>
      <c r="G33" s="1">
        <v>2.9619318422399998</v>
      </c>
      <c r="H33" s="1">
        <v>1.08887157253</v>
      </c>
      <c r="I33" s="1">
        <v>156</v>
      </c>
      <c r="J33" s="2" t="s">
        <v>428</v>
      </c>
      <c r="K33" s="1">
        <v>3.54662509488</v>
      </c>
      <c r="L33" s="1">
        <v>1.3916358600400001</v>
      </c>
      <c r="M33" s="1">
        <v>11577.195895299999</v>
      </c>
      <c r="N33" s="1">
        <v>607530.18365799997</v>
      </c>
      <c r="O33" s="2" t="s">
        <v>493</v>
      </c>
    </row>
    <row r="34" spans="1:15" x14ac:dyDescent="0.3">
      <c r="A34" s="1">
        <v>47.639761810400003</v>
      </c>
      <c r="B34" s="1">
        <v>5.2222651168300001</v>
      </c>
      <c r="C34" s="1">
        <v>0.40284489083000002</v>
      </c>
      <c r="D34" s="2" t="s">
        <v>370</v>
      </c>
      <c r="E34" s="1">
        <v>0.83514094752000001</v>
      </c>
      <c r="F34" s="1">
        <v>0.78244000733499997</v>
      </c>
      <c r="G34" s="1">
        <v>207.77260031700001</v>
      </c>
      <c r="H34" s="1">
        <v>15.0161462649</v>
      </c>
      <c r="I34" s="1">
        <v>156</v>
      </c>
      <c r="J34" s="2" t="s">
        <v>369</v>
      </c>
      <c r="K34" s="1">
        <v>248.78746627699999</v>
      </c>
      <c r="L34" s="1">
        <v>19.191434645699999</v>
      </c>
      <c r="M34" s="1">
        <v>24921.210993699999</v>
      </c>
      <c r="N34" s="1">
        <v>620971.57720099995</v>
      </c>
      <c r="O34" s="2" t="s">
        <v>493</v>
      </c>
    </row>
    <row r="35" spans="1:15" x14ac:dyDescent="0.3">
      <c r="A35" s="1">
        <v>26.151432481099999</v>
      </c>
      <c r="B35" s="1">
        <v>7.3925241753700002</v>
      </c>
      <c r="C35" s="1">
        <v>0.45384255383</v>
      </c>
      <c r="D35" s="2" t="s">
        <v>360</v>
      </c>
      <c r="E35" s="1">
        <v>0.83514094752000001</v>
      </c>
      <c r="F35" s="1">
        <v>0.78244000733499997</v>
      </c>
      <c r="G35" s="1">
        <v>161.453704552</v>
      </c>
      <c r="H35" s="1">
        <v>9.2864932161000002</v>
      </c>
      <c r="I35" s="1">
        <v>156</v>
      </c>
      <c r="J35" s="2" t="s">
        <v>359</v>
      </c>
      <c r="K35" s="1">
        <v>193.32509683699999</v>
      </c>
      <c r="L35" s="1">
        <v>11.8686329035</v>
      </c>
      <c r="M35" s="1">
        <v>47222.482715500002</v>
      </c>
      <c r="N35" s="1">
        <v>19334165.638999999</v>
      </c>
      <c r="O35" s="2" t="s">
        <v>493</v>
      </c>
    </row>
    <row r="36" spans="1:15" x14ac:dyDescent="0.3">
      <c r="A36" s="1">
        <v>20.363420311799999</v>
      </c>
      <c r="B36" s="1">
        <v>2.5683678354200001</v>
      </c>
      <c r="C36" s="1">
        <v>0.31249554792500001</v>
      </c>
      <c r="D36" s="2" t="s">
        <v>368</v>
      </c>
      <c r="E36" s="1">
        <v>0.83514094752000001</v>
      </c>
      <c r="F36" s="1">
        <v>0.78244000733499997</v>
      </c>
      <c r="G36" s="1">
        <v>43.678501041099999</v>
      </c>
      <c r="H36" s="1">
        <v>4.97903992007</v>
      </c>
      <c r="I36" s="1">
        <v>156</v>
      </c>
      <c r="J36" s="2" t="s">
        <v>367</v>
      </c>
      <c r="K36" s="1">
        <v>52.300753747999998</v>
      </c>
      <c r="L36" s="1">
        <v>6.3634781879600002</v>
      </c>
      <c r="M36" s="1">
        <v>28525.670586699998</v>
      </c>
      <c r="N36" s="1">
        <v>3480052.3226600001</v>
      </c>
      <c r="O36" s="2" t="s">
        <v>493</v>
      </c>
    </row>
    <row r="37" spans="1:15" x14ac:dyDescent="0.3">
      <c r="A37" s="1">
        <v>21.696580759700002</v>
      </c>
      <c r="B37" s="1">
        <v>1.910435342</v>
      </c>
      <c r="C37" s="1">
        <v>0.135444968</v>
      </c>
      <c r="D37" s="2" t="s">
        <v>366</v>
      </c>
      <c r="E37" s="1">
        <v>0.83514094752000001</v>
      </c>
      <c r="F37" s="1">
        <v>0.78244000733499997</v>
      </c>
      <c r="G37" s="1">
        <v>34.616521023700003</v>
      </c>
      <c r="H37" s="1">
        <v>2.2993507273399998</v>
      </c>
      <c r="I37" s="1">
        <v>156</v>
      </c>
      <c r="J37" s="2" t="s">
        <v>365</v>
      </c>
      <c r="K37" s="1">
        <v>41.449914683899998</v>
      </c>
      <c r="L37" s="1">
        <v>2.9386926867100001</v>
      </c>
      <c r="M37" s="1">
        <v>7279.0557797800002</v>
      </c>
      <c r="N37" s="1">
        <v>494131.47203599999</v>
      </c>
      <c r="O37" s="2" t="s">
        <v>493</v>
      </c>
    </row>
    <row r="38" spans="1:15" x14ac:dyDescent="0.3">
      <c r="A38" s="1">
        <v>2.8089707632800001</v>
      </c>
      <c r="B38" s="1">
        <v>1.0427053256400001</v>
      </c>
      <c r="C38" s="1">
        <v>7.7428579643200005E-2</v>
      </c>
      <c r="D38" s="2" t="s">
        <v>364</v>
      </c>
      <c r="E38" s="1">
        <v>0.83514094752000001</v>
      </c>
      <c r="F38" s="1">
        <v>0.78244000733499997</v>
      </c>
      <c r="G38" s="1">
        <v>2.4460683519000002</v>
      </c>
      <c r="H38" s="1">
        <v>0.170176489298</v>
      </c>
      <c r="I38" s="1">
        <v>156</v>
      </c>
      <c r="J38" s="2" t="s">
        <v>363</v>
      </c>
      <c r="K38" s="1">
        <v>2.9289287744400001</v>
      </c>
      <c r="L38" s="1">
        <v>0.21749461646000001</v>
      </c>
      <c r="M38" s="1">
        <v>30465.006836</v>
      </c>
      <c r="N38" s="1">
        <v>280344.10920599999</v>
      </c>
      <c r="O38" s="2" t="s">
        <v>493</v>
      </c>
    </row>
    <row r="39" spans="1:15" x14ac:dyDescent="0.3">
      <c r="A39" s="1">
        <v>16.260486365799999</v>
      </c>
      <c r="B39" s="1">
        <v>0.95343171762099999</v>
      </c>
      <c r="C39" s="1">
        <v>6.5059643650799998E-2</v>
      </c>
      <c r="D39" s="2" t="s">
        <v>362</v>
      </c>
      <c r="E39" s="1">
        <v>0.83514094752000001</v>
      </c>
      <c r="F39" s="1">
        <v>0.78244000733499997</v>
      </c>
      <c r="G39" s="1">
        <v>12.947410123199999</v>
      </c>
      <c r="H39" s="1">
        <v>0.827744417161</v>
      </c>
      <c r="I39" s="1">
        <v>156</v>
      </c>
      <c r="J39" s="2" t="s">
        <v>361</v>
      </c>
      <c r="K39" s="1">
        <v>15.5032634451</v>
      </c>
      <c r="L39" s="1">
        <v>1.05790144855</v>
      </c>
      <c r="M39" s="1">
        <v>14617.104470300001</v>
      </c>
      <c r="N39" s="1">
        <v>778689.37488100003</v>
      </c>
      <c r="O39" s="2" t="s">
        <v>493</v>
      </c>
    </row>
    <row r="40" spans="1:15" x14ac:dyDescent="0.3">
      <c r="A40" s="1">
        <v>2.6928956099899999</v>
      </c>
      <c r="B40" s="1">
        <v>1.84830471702</v>
      </c>
      <c r="C40" s="1">
        <v>0.27564093069899998</v>
      </c>
      <c r="D40" s="2" t="s">
        <v>429</v>
      </c>
      <c r="E40" s="1">
        <v>0.92931674989000002</v>
      </c>
      <c r="F40" s="1">
        <v>0.92825253965200005</v>
      </c>
      <c r="G40" s="1">
        <v>4.6254805072299998</v>
      </c>
      <c r="H40" s="1">
        <v>0.68901610322999995</v>
      </c>
      <c r="I40" s="1">
        <v>161</v>
      </c>
      <c r="J40" s="2" t="s">
        <v>428</v>
      </c>
      <c r="K40" s="1">
        <v>4.9772916583900004</v>
      </c>
      <c r="L40" s="1">
        <v>0.74227225221299997</v>
      </c>
      <c r="M40" s="1">
        <v>977.73752065400004</v>
      </c>
      <c r="N40" s="1">
        <v>14561.475603000001</v>
      </c>
      <c r="O40" s="2" t="s">
        <v>493</v>
      </c>
    </row>
    <row r="41" spans="1:15" x14ac:dyDescent="0.3">
      <c r="A41" s="1">
        <v>21.658025143100001</v>
      </c>
      <c r="B41" s="1">
        <v>5.24414007721</v>
      </c>
      <c r="C41" s="1">
        <v>0.40699906659099999</v>
      </c>
      <c r="D41" s="2" t="s">
        <v>370</v>
      </c>
      <c r="E41" s="1">
        <v>0.92931674989000002</v>
      </c>
      <c r="F41" s="1">
        <v>0.92825253965200005</v>
      </c>
      <c r="G41" s="1">
        <v>105.549675423</v>
      </c>
      <c r="H41" s="1">
        <v>8.1823567897099991</v>
      </c>
      <c r="I41" s="1">
        <v>161</v>
      </c>
      <c r="J41" s="2" t="s">
        <v>369</v>
      </c>
      <c r="K41" s="1">
        <v>113.577717646</v>
      </c>
      <c r="L41" s="1">
        <v>8.81479601745</v>
      </c>
      <c r="M41" s="1">
        <v>34648.205931600001</v>
      </c>
      <c r="N41" s="1">
        <v>388606.92515899998</v>
      </c>
      <c r="O41" s="2" t="s">
        <v>493</v>
      </c>
    </row>
    <row r="42" spans="1:15" x14ac:dyDescent="0.3">
      <c r="A42" s="1">
        <v>4.0575420749399997</v>
      </c>
      <c r="B42" s="1">
        <v>0.97936141444000002</v>
      </c>
      <c r="C42" s="1">
        <v>7.3275615197299998E-2</v>
      </c>
      <c r="D42" s="2" t="s">
        <v>364</v>
      </c>
      <c r="E42" s="1">
        <v>0.92931674989000002</v>
      </c>
      <c r="F42" s="1">
        <v>0.92825253965200005</v>
      </c>
      <c r="G42" s="1">
        <v>3.6929190360800002</v>
      </c>
      <c r="H42" s="1">
        <v>0.275987016335</v>
      </c>
      <c r="I42" s="1">
        <v>161</v>
      </c>
      <c r="J42" s="2" t="s">
        <v>363</v>
      </c>
      <c r="K42" s="1">
        <v>3.9738001456599998</v>
      </c>
      <c r="L42" s="1">
        <v>0.29731889172999998</v>
      </c>
      <c r="M42" s="1">
        <v>3968.1672568399999</v>
      </c>
      <c r="N42" s="1">
        <v>93514.241212499997</v>
      </c>
      <c r="O42" s="2" t="s">
        <v>493</v>
      </c>
    </row>
    <row r="43" spans="1:15" x14ac:dyDescent="0.3">
      <c r="A43" s="1">
        <v>0.820581139229</v>
      </c>
      <c r="B43" s="1">
        <v>0.93311247281999998</v>
      </c>
      <c r="C43" s="1">
        <v>6.4023685730500005E-2</v>
      </c>
      <c r="D43" s="2" t="s">
        <v>362</v>
      </c>
      <c r="E43" s="1">
        <v>0.92931674989000002</v>
      </c>
      <c r="F43" s="1">
        <v>0.92825253965200005</v>
      </c>
      <c r="G43" s="1">
        <v>0.71157272040899999</v>
      </c>
      <c r="H43" s="1">
        <v>4.8767259270200002E-2</v>
      </c>
      <c r="I43" s="1">
        <v>161</v>
      </c>
      <c r="J43" s="2" t="s">
        <v>361</v>
      </c>
      <c r="K43" s="1">
        <v>0.76569449597499994</v>
      </c>
      <c r="L43" s="1">
        <v>5.25366289744E-2</v>
      </c>
      <c r="M43" s="1">
        <v>94500.111860100005</v>
      </c>
      <c r="N43" s="1">
        <v>8010284.8049100004</v>
      </c>
      <c r="O43" s="2" t="s">
        <v>493</v>
      </c>
    </row>
    <row r="44" spans="1:15" x14ac:dyDescent="0.3">
      <c r="A44" s="1">
        <v>213.034106536</v>
      </c>
      <c r="B44" s="1">
        <v>1.9397869462199999</v>
      </c>
      <c r="C44" s="1">
        <v>0.26913666326399999</v>
      </c>
      <c r="D44" s="2" t="s">
        <v>429</v>
      </c>
      <c r="E44" s="1">
        <v>0.92653526363399996</v>
      </c>
      <c r="F44" s="1">
        <v>0.91621440563099998</v>
      </c>
      <c r="G44" s="1">
        <v>382.88215407600001</v>
      </c>
      <c r="H44" s="1">
        <v>52.531417361300001</v>
      </c>
      <c r="I44" s="1">
        <v>159</v>
      </c>
      <c r="J44" s="2" t="s">
        <v>428</v>
      </c>
      <c r="K44" s="1">
        <v>413.24077895800002</v>
      </c>
      <c r="L44" s="1">
        <v>57.3352885945</v>
      </c>
      <c r="M44" s="1">
        <v>12063.022882699999</v>
      </c>
      <c r="N44" s="1">
        <v>1167375.29629</v>
      </c>
      <c r="O44" s="2" t="s">
        <v>493</v>
      </c>
    </row>
    <row r="45" spans="1:15" x14ac:dyDescent="0.3">
      <c r="A45" s="1">
        <v>12.8974288378</v>
      </c>
      <c r="B45" s="1">
        <v>7.44321014314</v>
      </c>
      <c r="C45" s="1">
        <v>1.5698778582099999</v>
      </c>
      <c r="D45" s="2" t="s">
        <v>372</v>
      </c>
      <c r="E45" s="1">
        <v>0.92653526363399996</v>
      </c>
      <c r="F45" s="1">
        <v>0.91621440563099998</v>
      </c>
      <c r="G45" s="1">
        <v>88.9457853177</v>
      </c>
      <c r="H45" s="1">
        <v>18.550948525599999</v>
      </c>
      <c r="I45" s="1">
        <v>159</v>
      </c>
      <c r="J45" s="2" t="s">
        <v>371</v>
      </c>
      <c r="K45" s="1">
        <v>95.998273145900001</v>
      </c>
      <c r="L45" s="1">
        <v>20.247387960299999</v>
      </c>
      <c r="M45" s="1">
        <v>2003.0372357799999</v>
      </c>
      <c r="N45" s="1">
        <v>54096.291181200002</v>
      </c>
      <c r="O45" s="2" t="s">
        <v>493</v>
      </c>
    </row>
    <row r="46" spans="1:15" x14ac:dyDescent="0.3">
      <c r="A46" s="1">
        <v>140.73639866400001</v>
      </c>
      <c r="B46" s="1">
        <v>5.2066236728900002</v>
      </c>
      <c r="C46" s="1">
        <v>0.403159988094</v>
      </c>
      <c r="D46" s="2" t="s">
        <v>370</v>
      </c>
      <c r="E46" s="1">
        <v>0.92653526363399996</v>
      </c>
      <c r="F46" s="1">
        <v>0.91621440563099998</v>
      </c>
      <c r="G46" s="1">
        <v>678.92933708199996</v>
      </c>
      <c r="H46" s="1">
        <v>51.985350107899997</v>
      </c>
      <c r="I46" s="1">
        <v>159</v>
      </c>
      <c r="J46" s="2" t="s">
        <v>369</v>
      </c>
      <c r="K46" s="1">
        <v>732.76146492099997</v>
      </c>
      <c r="L46" s="1">
        <v>56.739284809799997</v>
      </c>
      <c r="M46" s="1">
        <v>28376.539941300001</v>
      </c>
      <c r="N46" s="1">
        <v>716028.55366900004</v>
      </c>
      <c r="O46" s="2" t="s">
        <v>493</v>
      </c>
    </row>
    <row r="47" spans="1:15" x14ac:dyDescent="0.3">
      <c r="A47" s="1">
        <v>25.117576676199999</v>
      </c>
      <c r="B47" s="1">
        <v>7.7464522416800001</v>
      </c>
      <c r="C47" s="1">
        <v>0.66683336941600002</v>
      </c>
      <c r="D47" s="2" t="s">
        <v>360</v>
      </c>
      <c r="E47" s="1">
        <v>0.92653526363399996</v>
      </c>
      <c r="F47" s="1">
        <v>0.91621440563099998</v>
      </c>
      <c r="G47" s="1">
        <v>180.27791952000001</v>
      </c>
      <c r="H47" s="1">
        <v>15.3458934015</v>
      </c>
      <c r="I47" s="1">
        <v>159</v>
      </c>
      <c r="J47" s="2" t="s">
        <v>359</v>
      </c>
      <c r="K47" s="1">
        <v>194.572108149</v>
      </c>
      <c r="L47" s="1">
        <v>16.749238286600001</v>
      </c>
      <c r="M47" s="1">
        <v>9449.2260817900005</v>
      </c>
      <c r="N47" s="1">
        <v>248533.77916899999</v>
      </c>
      <c r="O47" s="2" t="s">
        <v>493</v>
      </c>
    </row>
    <row r="48" spans="1:15" x14ac:dyDescent="0.3">
      <c r="A48" s="1">
        <v>10.7474183738</v>
      </c>
      <c r="B48" s="1">
        <v>3.0145708411899999</v>
      </c>
      <c r="C48" s="1">
        <v>0.57511169013899999</v>
      </c>
      <c r="D48" s="2" t="s">
        <v>368</v>
      </c>
      <c r="E48" s="1">
        <v>0.92653526363399996</v>
      </c>
      <c r="F48" s="1">
        <v>0.91621440563099998</v>
      </c>
      <c r="G48" s="1">
        <v>30.0186807766</v>
      </c>
      <c r="H48" s="1">
        <v>5.6630900400600002</v>
      </c>
      <c r="I48" s="1">
        <v>159</v>
      </c>
      <c r="J48" s="2" t="s">
        <v>367</v>
      </c>
      <c r="K48" s="1">
        <v>32.398854047699999</v>
      </c>
      <c r="L48" s="1">
        <v>6.1809659455899997</v>
      </c>
      <c r="M48" s="1">
        <v>6601.39136237</v>
      </c>
      <c r="N48" s="1">
        <v>573940.24387600005</v>
      </c>
      <c r="O48" s="2" t="s">
        <v>493</v>
      </c>
    </row>
    <row r="49" spans="1:15" x14ac:dyDescent="0.3">
      <c r="A49" s="1">
        <v>31.442772399999999</v>
      </c>
      <c r="B49" s="1">
        <v>1.01624456711</v>
      </c>
      <c r="C49" s="1">
        <v>7.3846553321799999E-2</v>
      </c>
      <c r="D49" s="2" t="s">
        <v>364</v>
      </c>
      <c r="E49" s="1">
        <v>0.92653526363399996</v>
      </c>
      <c r="F49" s="1">
        <v>0.91621440563099998</v>
      </c>
      <c r="G49" s="1">
        <v>29.606087747499998</v>
      </c>
      <c r="H49" s="1">
        <v>2.1273952147499999</v>
      </c>
      <c r="I49" s="1">
        <v>159</v>
      </c>
      <c r="J49" s="2" t="s">
        <v>363</v>
      </c>
      <c r="K49" s="1">
        <v>31.953546626400001</v>
      </c>
      <c r="L49" s="1">
        <v>2.32194036862</v>
      </c>
      <c r="M49" s="1">
        <v>11940.122928299999</v>
      </c>
      <c r="N49" s="1">
        <v>131733.269539</v>
      </c>
      <c r="O49" s="2" t="s">
        <v>493</v>
      </c>
    </row>
    <row r="50" spans="1:15" x14ac:dyDescent="0.3">
      <c r="A50" s="1">
        <v>24.520047677899999</v>
      </c>
      <c r="B50" s="1">
        <v>0.96140586591699995</v>
      </c>
      <c r="C50" s="1">
        <v>6.4640053177599993E-2</v>
      </c>
      <c r="D50" s="2" t="s">
        <v>362</v>
      </c>
      <c r="E50" s="1">
        <v>0.92653526363399996</v>
      </c>
      <c r="F50" s="1">
        <v>0.91621440563099998</v>
      </c>
      <c r="G50" s="1">
        <v>21.8418807163</v>
      </c>
      <c r="H50" s="1">
        <v>1.4521789302400001</v>
      </c>
      <c r="I50" s="1">
        <v>159</v>
      </c>
      <c r="J50" s="2" t="s">
        <v>361</v>
      </c>
      <c r="K50" s="1">
        <v>23.573717670099999</v>
      </c>
      <c r="L50" s="1">
        <v>1.5849771858199999</v>
      </c>
      <c r="M50" s="1">
        <v>3721.5347960499998</v>
      </c>
      <c r="N50" s="1">
        <v>140004.015044</v>
      </c>
      <c r="O50" s="2" t="s">
        <v>493</v>
      </c>
    </row>
    <row r="51" spans="1:15" x14ac:dyDescent="0.3">
      <c r="A51" s="1">
        <v>123.541744185</v>
      </c>
      <c r="B51" s="1">
        <v>5.1980046782300002</v>
      </c>
      <c r="C51" s="1">
        <v>0.40227800066399999</v>
      </c>
      <c r="D51" s="2" t="s">
        <v>370</v>
      </c>
      <c r="E51" s="1">
        <v>0.98219696999799999</v>
      </c>
      <c r="F51" s="1">
        <v>0.97626886292600001</v>
      </c>
      <c r="G51" s="1">
        <v>630.73798240899998</v>
      </c>
      <c r="H51" s="1">
        <v>48.518732812400003</v>
      </c>
      <c r="I51" s="1">
        <v>157</v>
      </c>
      <c r="J51" s="2" t="s">
        <v>369</v>
      </c>
      <c r="K51" s="1">
        <v>642.17056422999997</v>
      </c>
      <c r="L51" s="1">
        <v>49.698125849299998</v>
      </c>
      <c r="M51" s="1">
        <v>16297.010643699999</v>
      </c>
      <c r="N51" s="1">
        <v>698480.64467499999</v>
      </c>
      <c r="O51" s="2" t="s">
        <v>493</v>
      </c>
    </row>
    <row r="52" spans="1:15" x14ac:dyDescent="0.3">
      <c r="A52" s="1">
        <v>2.9834285164299999E-2</v>
      </c>
      <c r="B52" s="1">
        <v>0</v>
      </c>
      <c r="C52" s="1">
        <v>0</v>
      </c>
      <c r="D52" s="2" t="s">
        <v>360</v>
      </c>
      <c r="E52" s="1">
        <v>0.98219696999799999</v>
      </c>
      <c r="F52" s="1">
        <v>0.97626886292600001</v>
      </c>
      <c r="G52" s="1">
        <v>0</v>
      </c>
      <c r="H52" s="1">
        <v>0</v>
      </c>
      <c r="I52" s="1">
        <v>157</v>
      </c>
      <c r="J52" s="2" t="s">
        <v>359</v>
      </c>
      <c r="K52" s="1">
        <v>0</v>
      </c>
      <c r="L52" s="1">
        <v>0</v>
      </c>
      <c r="M52" s="1">
        <v>591.12349123700005</v>
      </c>
      <c r="N52" s="1">
        <v>1325.97845699</v>
      </c>
      <c r="O52" s="2" t="s">
        <v>493</v>
      </c>
    </row>
    <row r="53" spans="1:15" x14ac:dyDescent="0.3">
      <c r="A53" s="1">
        <v>9.2913764431600008</v>
      </c>
      <c r="B53" s="1">
        <v>1.00777548954</v>
      </c>
      <c r="C53" s="1">
        <v>7.3715455004099997E-2</v>
      </c>
      <c r="D53" s="2" t="s">
        <v>364</v>
      </c>
      <c r="E53" s="1">
        <v>0.98219696999799999</v>
      </c>
      <c r="F53" s="1">
        <v>0.97626886292600001</v>
      </c>
      <c r="G53" s="1">
        <v>9.1969206100199994</v>
      </c>
      <c r="H53" s="1">
        <v>0.66866415818000002</v>
      </c>
      <c r="I53" s="1">
        <v>157</v>
      </c>
      <c r="J53" s="2" t="s">
        <v>363</v>
      </c>
      <c r="K53" s="1">
        <v>9.3636214435100005</v>
      </c>
      <c r="L53" s="1">
        <v>0.68491804212200003</v>
      </c>
      <c r="M53" s="1">
        <v>8636.1149429599991</v>
      </c>
      <c r="N53" s="1">
        <v>83706.345860700007</v>
      </c>
      <c r="O53" s="2" t="s">
        <v>493</v>
      </c>
    </row>
    <row r="54" spans="1:15" x14ac:dyDescent="0.3">
      <c r="A54" s="1">
        <v>55.083339861900001</v>
      </c>
      <c r="B54" s="1">
        <v>0.94880176614</v>
      </c>
      <c r="C54" s="1">
        <v>6.4365474699999994E-2</v>
      </c>
      <c r="D54" s="2" t="s">
        <v>362</v>
      </c>
      <c r="E54" s="1">
        <v>0.98219696999799999</v>
      </c>
      <c r="F54" s="1">
        <v>0.97626886292600001</v>
      </c>
      <c r="G54" s="1">
        <v>51.332727359800003</v>
      </c>
      <c r="H54" s="1">
        <v>3.4613273948100001</v>
      </c>
      <c r="I54" s="1">
        <v>157</v>
      </c>
      <c r="J54" s="2" t="s">
        <v>361</v>
      </c>
      <c r="K54" s="1">
        <v>52.263170145899998</v>
      </c>
      <c r="L54" s="1">
        <v>3.5454653182700002</v>
      </c>
      <c r="M54" s="1">
        <v>5460.57780181</v>
      </c>
      <c r="N54" s="1">
        <v>295241.91948400001</v>
      </c>
      <c r="O54" s="2" t="s">
        <v>493</v>
      </c>
    </row>
    <row r="55" spans="1:15" x14ac:dyDescent="0.3">
      <c r="A55" s="1">
        <v>171.784267726</v>
      </c>
      <c r="B55" s="1">
        <v>5.1874142154199996</v>
      </c>
      <c r="C55" s="1">
        <v>0.40119427159100002</v>
      </c>
      <c r="D55" s="2" t="s">
        <v>370</v>
      </c>
      <c r="E55" s="1">
        <v>0.97447251673299995</v>
      </c>
      <c r="F55" s="1">
        <v>0.97182862295299999</v>
      </c>
      <c r="G55" s="1">
        <v>868.36819971800003</v>
      </c>
      <c r="H55" s="1">
        <v>66.977324853200003</v>
      </c>
      <c r="I55" s="1">
        <v>158</v>
      </c>
      <c r="J55" s="2" t="s">
        <v>369</v>
      </c>
      <c r="K55" s="1">
        <v>891.11615238700006</v>
      </c>
      <c r="L55" s="1">
        <v>68.918864161100004</v>
      </c>
      <c r="M55" s="1">
        <v>10387.3385705</v>
      </c>
      <c r="N55" s="1">
        <v>912629.49312700005</v>
      </c>
      <c r="O55" s="2" t="s">
        <v>493</v>
      </c>
    </row>
    <row r="56" spans="1:15" x14ac:dyDescent="0.3">
      <c r="A56" s="1">
        <v>12.367216289</v>
      </c>
      <c r="B56" s="1">
        <v>1.1226555491500001</v>
      </c>
      <c r="C56" s="1">
        <v>7.5493757590199995E-2</v>
      </c>
      <c r="D56" s="2" t="s">
        <v>364</v>
      </c>
      <c r="E56" s="1">
        <v>0.97447251673299995</v>
      </c>
      <c r="F56" s="1">
        <v>0.97182862295299999</v>
      </c>
      <c r="G56" s="1">
        <v>13.5296972514</v>
      </c>
      <c r="H56" s="1">
        <v>0.90734548921299996</v>
      </c>
      <c r="I56" s="1">
        <v>158</v>
      </c>
      <c r="J56" s="2" t="s">
        <v>363</v>
      </c>
      <c r="K56" s="1">
        <v>13.884123994399999</v>
      </c>
      <c r="L56" s="1">
        <v>0.93364762858700001</v>
      </c>
      <c r="M56" s="1">
        <v>4225.3168180299999</v>
      </c>
      <c r="N56" s="1">
        <v>50339.774457699998</v>
      </c>
      <c r="O56" s="2" t="s">
        <v>493</v>
      </c>
    </row>
    <row r="57" spans="1:15" x14ac:dyDescent="0.3">
      <c r="A57" s="1">
        <v>18.306277487300001</v>
      </c>
      <c r="B57" s="1">
        <v>0.95034765436599999</v>
      </c>
      <c r="C57" s="1">
        <v>6.4399151649799993E-2</v>
      </c>
      <c r="D57" s="2" t="s">
        <v>362</v>
      </c>
      <c r="E57" s="1">
        <v>0.97447251673299995</v>
      </c>
      <c r="F57" s="1">
        <v>0.97182862295299999</v>
      </c>
      <c r="G57" s="1">
        <v>16.953217874100002</v>
      </c>
      <c r="H57" s="1">
        <v>1.1456972574299999</v>
      </c>
      <c r="I57" s="1">
        <v>158</v>
      </c>
      <c r="J57" s="2" t="s">
        <v>361</v>
      </c>
      <c r="K57" s="1">
        <v>17.397327870200002</v>
      </c>
      <c r="L57" s="1">
        <v>1.17890874005</v>
      </c>
      <c r="M57" s="1">
        <v>1701.46599941</v>
      </c>
      <c r="N57" s="1">
        <v>74082.876619500006</v>
      </c>
      <c r="O57" s="2" t="s">
        <v>493</v>
      </c>
    </row>
    <row r="58" spans="1:15" x14ac:dyDescent="0.3">
      <c r="A58" s="1">
        <f>SUM(A2:A57)</f>
        <v>8993.8691298109188</v>
      </c>
      <c r="G58" s="1">
        <f>SUM(G2:G57)</f>
        <v>23396.055834525323</v>
      </c>
      <c r="H58" s="1">
        <f>SUM(H2:H57)</f>
        <v>3956.4634812834215</v>
      </c>
      <c r="K58" s="1">
        <f>SUM(K2:K57)</f>
        <v>24713.557728037023</v>
      </c>
      <c r="L58" s="1">
        <f>SUM(L2:L57)</f>
        <v>4111.4500302250844</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F8F47-3AC8-41E4-9335-FDE50EC3680F}">
  <dimension ref="A1:O22"/>
  <sheetViews>
    <sheetView workbookViewId="0">
      <selection activeCell="F22" sqref="F22:L22"/>
    </sheetView>
  </sheetViews>
  <sheetFormatPr defaultRowHeight="14.4" x14ac:dyDescent="0.3"/>
  <cols>
    <col min="1" max="1" width="15.6640625" style="1" bestFit="1" customWidth="1"/>
    <col min="2" max="3" width="14.6640625" style="1" bestFit="1" customWidth="1"/>
    <col min="4" max="4" width="32.6640625" style="2" bestFit="1" customWidth="1"/>
    <col min="5" max="6" width="13.6640625" style="1" bestFit="1" customWidth="1"/>
    <col min="7" max="8" width="16.6640625" style="1" bestFit="1" customWidth="1"/>
    <col min="9" max="9" width="15.6640625" style="1" bestFit="1" customWidth="1"/>
    <col min="10" max="10" width="8.44140625" style="2" bestFit="1" customWidth="1"/>
    <col min="11" max="12" width="16.6640625" style="1" bestFit="1" customWidth="1"/>
    <col min="13" max="13" width="17.77734375" style="1" bestFit="1" customWidth="1"/>
    <col min="14" max="14" width="19.77734375" style="1"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4.2055655999799999</v>
      </c>
      <c r="B2" s="1">
        <v>12.201027652500001</v>
      </c>
      <c r="C2" s="1">
        <v>17.659405420199999</v>
      </c>
      <c r="D2" s="2" t="s">
        <v>429</v>
      </c>
      <c r="E2" s="1">
        <v>0.983722811664</v>
      </c>
      <c r="F2" s="1">
        <v>0.99879709938799999</v>
      </c>
      <c r="G2" s="1">
        <f>A2*B2*E2</f>
        <v>50.477003475400124</v>
      </c>
      <c r="H2" s="1">
        <f>A2*C2*F2</f>
        <v>74.178451183714969</v>
      </c>
      <c r="I2" s="1">
        <v>112</v>
      </c>
      <c r="J2" s="2" t="s">
        <v>428</v>
      </c>
      <c r="K2" s="1">
        <f>A2*B2</f>
        <v>51.312222179758734</v>
      </c>
      <c r="L2" s="1">
        <f>A2*C2</f>
        <v>74.267787951293471</v>
      </c>
      <c r="M2" s="1">
        <v>15102.544356</v>
      </c>
      <c r="N2" s="1">
        <v>983408.690359</v>
      </c>
      <c r="O2" s="2" t="s">
        <v>450</v>
      </c>
    </row>
    <row r="3" spans="1:15" x14ac:dyDescent="0.3">
      <c r="A3" s="1">
        <v>2.27611465793</v>
      </c>
      <c r="B3" s="1">
        <v>8.9626142107900009</v>
      </c>
      <c r="C3" s="1">
        <v>1.7367173946800001</v>
      </c>
      <c r="D3" s="2" t="s">
        <v>372</v>
      </c>
      <c r="E3" s="1">
        <v>0.983722811664</v>
      </c>
      <c r="F3" s="1">
        <v>0.99879709938799999</v>
      </c>
      <c r="G3" s="1">
        <f t="shared" ref="G3:G8" si="0">A3*B3*E3</f>
        <v>20.067883952542125</v>
      </c>
      <c r="H3" s="1">
        <f t="shared" ref="H3:H8" si="1">A3*C3*F3</f>
        <v>3.9482128911845127</v>
      </c>
      <c r="I3" s="1">
        <v>112</v>
      </c>
      <c r="J3" s="2" t="s">
        <v>371</v>
      </c>
      <c r="K3" s="1">
        <f t="shared" ref="K3:K8" si="2">A3*B3</f>
        <v>20.399937578550841</v>
      </c>
      <c r="L3" s="1">
        <f t="shared" ref="L3:L8" si="3">A3*C3</f>
        <v>3.9529679187131492</v>
      </c>
      <c r="M3" s="1">
        <v>6470.8537959799996</v>
      </c>
      <c r="N3" s="1">
        <v>173093.03194799999</v>
      </c>
      <c r="O3" s="2" t="s">
        <v>450</v>
      </c>
    </row>
    <row r="4" spans="1:15" x14ac:dyDescent="0.3">
      <c r="A4" s="1">
        <v>17.477789827199999</v>
      </c>
      <c r="B4" s="1">
        <v>5.22611667391</v>
      </c>
      <c r="C4" s="1">
        <v>0.38971037304299999</v>
      </c>
      <c r="D4" s="2" t="s">
        <v>370</v>
      </c>
      <c r="E4" s="1">
        <v>0.983722811664</v>
      </c>
      <c r="F4" s="1">
        <v>0.99879709938799999</v>
      </c>
      <c r="G4" s="1">
        <f t="shared" si="0"/>
        <v>89.854194686438987</v>
      </c>
      <c r="H4" s="1">
        <f t="shared" si="1"/>
        <v>6.8030827054641501</v>
      </c>
      <c r="I4" s="1">
        <v>112</v>
      </c>
      <c r="J4" s="2" t="s">
        <v>369</v>
      </c>
      <c r="K4" s="1">
        <f t="shared" si="2"/>
        <v>91.340968839024498</v>
      </c>
      <c r="L4" s="1">
        <f t="shared" si="3"/>
        <v>6.8112759935252623</v>
      </c>
      <c r="M4" s="1">
        <v>10373.591143199999</v>
      </c>
      <c r="N4" s="1">
        <v>259627.73267200001</v>
      </c>
      <c r="O4" s="2" t="s">
        <v>450</v>
      </c>
    </row>
    <row r="5" spans="1:15" x14ac:dyDescent="0.3">
      <c r="A5" s="1">
        <v>146.71882104700001</v>
      </c>
      <c r="B5" s="1">
        <v>3.56648892172</v>
      </c>
      <c r="C5" s="1">
        <v>0.51763384037000004</v>
      </c>
      <c r="D5" s="2" t="s">
        <v>368</v>
      </c>
      <c r="E5" s="1">
        <v>0.983722811664</v>
      </c>
      <c r="F5" s="1">
        <v>0.99879709938799999</v>
      </c>
      <c r="G5" s="1">
        <f t="shared" si="0"/>
        <v>514.75366844240261</v>
      </c>
      <c r="H5" s="1">
        <f t="shared" si="1"/>
        <v>75.855270549268624</v>
      </c>
      <c r="I5" s="1">
        <v>112</v>
      </c>
      <c r="J5" s="2" t="s">
        <v>367</v>
      </c>
      <c r="K5" s="1">
        <f t="shared" si="2"/>
        <v>523.27104987194468</v>
      </c>
      <c r="L5" s="1">
        <f t="shared" si="3"/>
        <v>75.946626793117403</v>
      </c>
      <c r="M5" s="1">
        <v>14216.524995</v>
      </c>
      <c r="N5" s="1">
        <v>1034455.24911</v>
      </c>
      <c r="O5" s="2" t="s">
        <v>450</v>
      </c>
    </row>
    <row r="6" spans="1:15" x14ac:dyDescent="0.3">
      <c r="A6" s="1">
        <v>146.27403672700001</v>
      </c>
      <c r="B6" s="1">
        <v>3.0307419329099998</v>
      </c>
      <c r="C6" s="1">
        <v>0.223618523698</v>
      </c>
      <c r="D6" s="2" t="s">
        <v>366</v>
      </c>
      <c r="E6" s="1">
        <v>0.983722811664</v>
      </c>
      <c r="F6" s="1">
        <v>0.99879709938799999</v>
      </c>
      <c r="G6" s="1">
        <f t="shared" si="0"/>
        <v>436.10287227942865</v>
      </c>
      <c r="H6" s="1">
        <f t="shared" si="1"/>
        <v>32.67023776944859</v>
      </c>
      <c r="I6" s="1">
        <v>112</v>
      </c>
      <c r="J6" s="2" t="s">
        <v>365</v>
      </c>
      <c r="K6" s="1">
        <f t="shared" si="2"/>
        <v>443.31885680453632</v>
      </c>
      <c r="L6" s="1">
        <f t="shared" si="3"/>
        <v>32.709584148238775</v>
      </c>
      <c r="M6" s="1">
        <v>31307.186422700001</v>
      </c>
      <c r="N6" s="1">
        <v>2349722.3639600002</v>
      </c>
      <c r="O6" s="2" t="s">
        <v>450</v>
      </c>
    </row>
    <row r="7" spans="1:15" x14ac:dyDescent="0.3">
      <c r="A7" s="1">
        <v>3.0795725406700001</v>
      </c>
      <c r="B7" s="1">
        <v>1.9030447311100001</v>
      </c>
      <c r="C7" s="1">
        <v>0.11093278794600001</v>
      </c>
      <c r="D7" s="2" t="s">
        <v>364</v>
      </c>
      <c r="E7" s="1">
        <v>0.983722811664</v>
      </c>
      <c r="F7" s="1">
        <v>0.99879709938799999</v>
      </c>
      <c r="G7" s="1">
        <f t="shared" si="0"/>
        <v>5.7651707887659196</v>
      </c>
      <c r="H7" s="1">
        <f t="shared" si="1"/>
        <v>0.34121462601410646</v>
      </c>
      <c r="I7" s="1">
        <v>112</v>
      </c>
      <c r="J7" s="2" t="s">
        <v>363</v>
      </c>
      <c r="K7" s="1">
        <f t="shared" si="2"/>
        <v>5.8605642975930801</v>
      </c>
      <c r="L7" s="1">
        <f t="shared" si="3"/>
        <v>0.34162556761846957</v>
      </c>
      <c r="M7" s="1">
        <v>14626.255187700001</v>
      </c>
      <c r="N7" s="1">
        <v>288028.23231599998</v>
      </c>
      <c r="O7" s="2" t="s">
        <v>450</v>
      </c>
    </row>
    <row r="8" spans="1:15" x14ac:dyDescent="0.3">
      <c r="A8" s="1">
        <v>11.979947773299999</v>
      </c>
      <c r="B8" s="1">
        <v>1.6304216199499999</v>
      </c>
      <c r="C8" s="1">
        <v>0.107276994502</v>
      </c>
      <c r="D8" s="2" t="s">
        <v>362</v>
      </c>
      <c r="E8" s="1">
        <v>0.983722811664</v>
      </c>
      <c r="F8" s="1">
        <v>0.99879709938799999</v>
      </c>
      <c r="G8" s="1">
        <f t="shared" si="0"/>
        <v>19.214433857783195</v>
      </c>
      <c r="H8" s="1">
        <f t="shared" si="1"/>
        <v>1.2836268562732376</v>
      </c>
      <c r="I8" s="1">
        <v>112</v>
      </c>
      <c r="J8" s="2" t="s">
        <v>361</v>
      </c>
      <c r="K8" s="1">
        <f t="shared" si="2"/>
        <v>19.532365855460178</v>
      </c>
      <c r="L8" s="1">
        <f t="shared" si="3"/>
        <v>1.2851727914105511</v>
      </c>
      <c r="M8" s="1">
        <v>10859.6139561</v>
      </c>
      <c r="N8" s="1">
        <v>350738.92786200001</v>
      </c>
      <c r="O8" s="2" t="s">
        <v>450</v>
      </c>
    </row>
    <row r="9" spans="1:15" x14ac:dyDescent="0.3">
      <c r="A9" s="1">
        <f>SUM(A2:A8)</f>
        <v>332.01184817308007</v>
      </c>
      <c r="G9" s="1">
        <f>SUM(G2:G8)</f>
        <v>1136.2352274827617</v>
      </c>
      <c r="H9" s="1">
        <f>SUM(H2:H8)</f>
        <v>195.08009658136817</v>
      </c>
      <c r="K9" s="1">
        <f>SUM(K2:K8)</f>
        <v>1155.0359654268684</v>
      </c>
      <c r="L9" s="1">
        <f>SUM(L2:L8)</f>
        <v>195.3150411639171</v>
      </c>
    </row>
    <row r="12" spans="1:15" x14ac:dyDescent="0.3">
      <c r="A12" s="1" t="s">
        <v>386</v>
      </c>
      <c r="B12" s="1" t="s">
        <v>385</v>
      </c>
      <c r="C12" s="1" t="s">
        <v>384</v>
      </c>
      <c r="D12" s="2" t="s">
        <v>383</v>
      </c>
      <c r="E12" s="1" t="s">
        <v>382</v>
      </c>
      <c r="F12" s="1" t="s">
        <v>381</v>
      </c>
      <c r="G12" s="1" t="s">
        <v>380</v>
      </c>
      <c r="H12" s="1" t="s">
        <v>379</v>
      </c>
      <c r="I12" s="1" t="s">
        <v>378</v>
      </c>
      <c r="J12" s="2" t="s">
        <v>377</v>
      </c>
      <c r="K12" s="1" t="s">
        <v>375</v>
      </c>
      <c r="L12" s="1" t="s">
        <v>376</v>
      </c>
      <c r="M12" s="1" t="s">
        <v>374</v>
      </c>
      <c r="N12" s="1" t="s">
        <v>373</v>
      </c>
      <c r="O12" s="2" t="s">
        <v>436</v>
      </c>
    </row>
    <row r="13" spans="1:15" x14ac:dyDescent="0.3">
      <c r="A13" s="1">
        <v>17.477789827199999</v>
      </c>
      <c r="B13" s="1">
        <v>3.56648892172</v>
      </c>
      <c r="C13" s="1">
        <v>0.51763384037000004</v>
      </c>
      <c r="D13" s="2" t="s">
        <v>368</v>
      </c>
      <c r="E13" s="1">
        <v>0.983722811664</v>
      </c>
      <c r="F13" s="1">
        <v>0.99879709938799999</v>
      </c>
      <c r="G13" s="1">
        <f t="shared" ref="G13:G19" si="4">A13*B13*E13</f>
        <v>61.319715941109408</v>
      </c>
      <c r="H13" s="1">
        <f t="shared" ref="H13:H19" si="5">A13*C13*F13</f>
        <v>9.0362127127562513</v>
      </c>
      <c r="I13" s="1">
        <v>112</v>
      </c>
      <c r="J13" s="2" t="s">
        <v>369</v>
      </c>
      <c r="K13" s="1">
        <f t="shared" ref="K13:K19" si="6">A13*B13</f>
        <v>62.334343794859308</v>
      </c>
      <c r="L13" s="1">
        <f t="shared" ref="L13:L19" si="7">A13*C13</f>
        <v>9.0470954694332555</v>
      </c>
      <c r="M13" s="1">
        <v>10373.591143199999</v>
      </c>
      <c r="N13" s="1">
        <v>259627.73267200001</v>
      </c>
      <c r="O13" s="2" t="s">
        <v>450</v>
      </c>
    </row>
    <row r="14" spans="1:15" x14ac:dyDescent="0.3">
      <c r="A14" s="1">
        <v>2.27611465793</v>
      </c>
      <c r="B14" s="1">
        <v>3.56648892172</v>
      </c>
      <c r="C14" s="1">
        <v>0.51763384037000004</v>
      </c>
      <c r="D14" s="2" t="s">
        <v>368</v>
      </c>
      <c r="E14" s="1">
        <v>0.983722811664</v>
      </c>
      <c r="F14" s="1">
        <v>0.99879709938799999</v>
      </c>
      <c r="G14" s="1">
        <f t="shared" si="4"/>
        <v>7.9856037664702084</v>
      </c>
      <c r="H14" s="1">
        <f t="shared" si="5"/>
        <v>1.1767767212573748</v>
      </c>
      <c r="I14" s="1">
        <v>112</v>
      </c>
      <c r="J14" s="2" t="s">
        <v>371</v>
      </c>
      <c r="K14" s="1">
        <f t="shared" si="6"/>
        <v>8.1177377120718521</v>
      </c>
      <c r="L14" s="1">
        <f t="shared" si="7"/>
        <v>1.1781939715067549</v>
      </c>
      <c r="M14" s="1">
        <v>6470.8537959799996</v>
      </c>
      <c r="N14" s="1">
        <v>173093.03194799999</v>
      </c>
      <c r="O14" s="2" t="s">
        <v>450</v>
      </c>
    </row>
    <row r="15" spans="1:15" x14ac:dyDescent="0.3">
      <c r="A15" s="1">
        <v>4.2055655999799999</v>
      </c>
      <c r="B15" s="1">
        <v>3.56648892172</v>
      </c>
      <c r="C15" s="1">
        <v>0.51763384037000004</v>
      </c>
      <c r="D15" s="2" t="s">
        <v>368</v>
      </c>
      <c r="E15" s="1">
        <v>0.983722811664</v>
      </c>
      <c r="F15" s="1">
        <v>0.99879709938799999</v>
      </c>
      <c r="G15" s="1">
        <f t="shared" si="4"/>
        <v>14.754959895509218</v>
      </c>
      <c r="H15" s="1">
        <f t="shared" si="5"/>
        <v>2.1743244262914767</v>
      </c>
      <c r="I15" s="1">
        <v>112</v>
      </c>
      <c r="J15" s="2" t="s">
        <v>428</v>
      </c>
      <c r="K15" s="1">
        <f t="shared" si="6"/>
        <v>14.999103121895395</v>
      </c>
      <c r="L15" s="1">
        <f t="shared" si="7"/>
        <v>2.1769430724456109</v>
      </c>
      <c r="M15" s="1">
        <v>15102.544356</v>
      </c>
      <c r="N15" s="1">
        <v>983408.690359</v>
      </c>
      <c r="O15" s="2" t="s">
        <v>450</v>
      </c>
    </row>
    <row r="16" spans="1:15" x14ac:dyDescent="0.3">
      <c r="A16" s="1">
        <v>146.71882104700001</v>
      </c>
      <c r="B16" s="1">
        <v>3.56648892172</v>
      </c>
      <c r="C16" s="1">
        <v>0.51763384037000004</v>
      </c>
      <c r="D16" s="2" t="s">
        <v>368</v>
      </c>
      <c r="E16" s="1">
        <v>0.983722811664</v>
      </c>
      <c r="F16" s="1">
        <v>0.99879709938799999</v>
      </c>
      <c r="G16" s="1">
        <f t="shared" si="4"/>
        <v>514.75366844240261</v>
      </c>
      <c r="H16" s="1">
        <f t="shared" si="5"/>
        <v>75.855270549268624</v>
      </c>
      <c r="I16" s="1">
        <v>112</v>
      </c>
      <c r="J16" s="2" t="s">
        <v>367</v>
      </c>
      <c r="K16" s="1">
        <f t="shared" si="6"/>
        <v>523.27104987194468</v>
      </c>
      <c r="L16" s="1">
        <f t="shared" si="7"/>
        <v>75.946626793117403</v>
      </c>
      <c r="M16" s="1">
        <v>14216.524995</v>
      </c>
      <c r="N16" s="1">
        <v>1034455.24911</v>
      </c>
      <c r="O16" s="2" t="s">
        <v>450</v>
      </c>
    </row>
    <row r="17" spans="1:15" x14ac:dyDescent="0.3">
      <c r="A17" s="1">
        <v>146.27403672700001</v>
      </c>
      <c r="B17" s="1">
        <v>3.0307419329099998</v>
      </c>
      <c r="C17" s="1">
        <v>0.223618523698</v>
      </c>
      <c r="D17" s="2" t="s">
        <v>366</v>
      </c>
      <c r="E17" s="1">
        <v>0.983722811664</v>
      </c>
      <c r="F17" s="1">
        <v>0.99879709938799999</v>
      </c>
      <c r="G17" s="1">
        <f t="shared" si="4"/>
        <v>436.10287227942865</v>
      </c>
      <c r="H17" s="1">
        <f t="shared" si="5"/>
        <v>32.67023776944859</v>
      </c>
      <c r="I17" s="1">
        <v>112</v>
      </c>
      <c r="J17" s="2" t="s">
        <v>365</v>
      </c>
      <c r="K17" s="1">
        <f t="shared" si="6"/>
        <v>443.31885680453632</v>
      </c>
      <c r="L17" s="1">
        <f t="shared" si="7"/>
        <v>32.709584148238775</v>
      </c>
      <c r="M17" s="1">
        <v>31307.186422700001</v>
      </c>
      <c r="N17" s="1">
        <v>2349722.3639600002</v>
      </c>
      <c r="O17" s="2" t="s">
        <v>450</v>
      </c>
    </row>
    <row r="18" spans="1:15" x14ac:dyDescent="0.3">
      <c r="A18" s="1">
        <v>3.0795725406700001</v>
      </c>
      <c r="B18" s="1">
        <v>1.9030447311100001</v>
      </c>
      <c r="C18" s="1">
        <v>0.11093278794600001</v>
      </c>
      <c r="D18" s="2" t="s">
        <v>364</v>
      </c>
      <c r="E18" s="1">
        <v>0.983722811664</v>
      </c>
      <c r="F18" s="1">
        <v>0.99879709938799999</v>
      </c>
      <c r="G18" s="1">
        <f t="shared" si="4"/>
        <v>5.7651707887659196</v>
      </c>
      <c r="H18" s="1">
        <f t="shared" si="5"/>
        <v>0.34121462601410646</v>
      </c>
      <c r="I18" s="1">
        <v>112</v>
      </c>
      <c r="J18" s="2" t="s">
        <v>363</v>
      </c>
      <c r="K18" s="1">
        <f t="shared" si="6"/>
        <v>5.8605642975930801</v>
      </c>
      <c r="L18" s="1">
        <f t="shared" si="7"/>
        <v>0.34162556761846957</v>
      </c>
      <c r="M18" s="1">
        <v>14626.255187700001</v>
      </c>
      <c r="N18" s="1">
        <v>288028.23231599998</v>
      </c>
      <c r="O18" s="2" t="s">
        <v>450</v>
      </c>
    </row>
    <row r="19" spans="1:15" x14ac:dyDescent="0.3">
      <c r="A19" s="1">
        <v>11.979947773299999</v>
      </c>
      <c r="B19" s="1">
        <v>1.6304216199499999</v>
      </c>
      <c r="C19" s="1">
        <v>0.107276994502</v>
      </c>
      <c r="D19" s="2" t="s">
        <v>362</v>
      </c>
      <c r="E19" s="1">
        <v>0.983722811664</v>
      </c>
      <c r="F19" s="1">
        <v>0.99879709938799999</v>
      </c>
      <c r="G19" s="1">
        <f t="shared" si="4"/>
        <v>19.214433857783195</v>
      </c>
      <c r="H19" s="1">
        <f t="shared" si="5"/>
        <v>1.2836268562732376</v>
      </c>
      <c r="I19" s="1">
        <v>112</v>
      </c>
      <c r="J19" s="2" t="s">
        <v>361</v>
      </c>
      <c r="K19" s="1">
        <f t="shared" si="6"/>
        <v>19.532365855460178</v>
      </c>
      <c r="L19" s="1">
        <f t="shared" si="7"/>
        <v>1.2851727914105511</v>
      </c>
      <c r="M19" s="1">
        <v>10859.6139561</v>
      </c>
      <c r="N19" s="1">
        <v>350738.92786200001</v>
      </c>
      <c r="O19" s="2" t="s">
        <v>450</v>
      </c>
    </row>
    <row r="20" spans="1:15" x14ac:dyDescent="0.3">
      <c r="G20" s="1">
        <f>SUM(G13:G19)</f>
        <v>1059.8964249714693</v>
      </c>
      <c r="H20" s="1">
        <f>SUM(H13:H19)</f>
        <v>122.53766366130967</v>
      </c>
      <c r="K20" s="1">
        <f>SUM(K13:K19)</f>
        <v>1077.434021458361</v>
      </c>
      <c r="L20" s="1">
        <f>SUM(L13:L19)</f>
        <v>122.6852418137708</v>
      </c>
    </row>
    <row r="22" spans="1:15" x14ac:dyDescent="0.3">
      <c r="F22" s="1" t="s">
        <v>449</v>
      </c>
      <c r="G22" s="1">
        <f>G9-G20</f>
        <v>76.338802511292442</v>
      </c>
      <c r="H22" s="1">
        <f>H9-H20</f>
        <v>72.542432920058502</v>
      </c>
      <c r="K22" s="1">
        <f>K9-K20</f>
        <v>77.601943968507385</v>
      </c>
      <c r="L22" s="1">
        <f>L9-L20</f>
        <v>72.6297993501463</v>
      </c>
    </row>
  </sheetData>
  <sortState ref="A13:O20">
    <sortCondition ref="D12"/>
  </sortState>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7AC24-9B6B-4107-B03A-5F0BA0E46DB5}">
  <dimension ref="A1:N22"/>
  <sheetViews>
    <sheetView topLeftCell="B1" workbookViewId="0">
      <selection activeCell="I23" sqref="I23"/>
    </sheetView>
  </sheetViews>
  <sheetFormatPr defaultRowHeight="14.4" x14ac:dyDescent="0.3"/>
  <cols>
    <col min="1" max="1" width="15.6640625" style="1" bestFit="1" customWidth="1"/>
    <col min="2" max="2" width="14.6640625" style="1" bestFit="1" customWidth="1"/>
    <col min="3" max="3" width="13.6640625" style="1" bestFit="1" customWidth="1"/>
    <col min="4" max="5" width="14.6640625" style="1" bestFit="1" customWidth="1"/>
    <col min="6" max="6" width="32.6640625" style="2" bestFit="1" customWidth="1"/>
    <col min="7" max="8" width="13.6640625" style="1" bestFit="1" customWidth="1"/>
    <col min="9" max="11" width="15.6640625" style="1" bestFit="1" customWidth="1"/>
    <col min="12" max="12" width="8.44140625" style="2" bestFit="1" customWidth="1"/>
    <col min="13" max="14" width="15.6640625" style="1" bestFit="1" customWidth="1"/>
  </cols>
  <sheetData>
    <row r="1" spans="1:14" x14ac:dyDescent="0.3">
      <c r="A1" s="1" t="s">
        <v>386</v>
      </c>
      <c r="B1" s="1" t="s">
        <v>544</v>
      </c>
      <c r="C1" s="1" t="s">
        <v>545</v>
      </c>
      <c r="D1" s="1" t="s">
        <v>385</v>
      </c>
      <c r="E1" s="1" t="s">
        <v>384</v>
      </c>
      <c r="F1" s="2" t="s">
        <v>383</v>
      </c>
      <c r="G1" s="1" t="s">
        <v>382</v>
      </c>
      <c r="H1" s="1" t="s">
        <v>381</v>
      </c>
      <c r="I1" s="1" t="s">
        <v>380</v>
      </c>
      <c r="J1" s="1" t="s">
        <v>379</v>
      </c>
      <c r="K1" s="1" t="s">
        <v>378</v>
      </c>
      <c r="L1" s="2" t="s">
        <v>377</v>
      </c>
      <c r="M1" s="1" t="s">
        <v>375</v>
      </c>
      <c r="N1" s="1" t="s">
        <v>376</v>
      </c>
    </row>
    <row r="2" spans="1:14" x14ac:dyDescent="0.3">
      <c r="A2" s="1">
        <v>1.5826233112400001</v>
      </c>
      <c r="B2" s="1">
        <v>11.894622567200001</v>
      </c>
      <c r="C2" s="1">
        <v>3.2178082478399999</v>
      </c>
      <c r="D2" s="1">
        <v>12.201027652500001</v>
      </c>
      <c r="E2" s="1">
        <v>17.659405420199999</v>
      </c>
      <c r="F2" s="2" t="s">
        <v>429</v>
      </c>
      <c r="G2" s="1">
        <v>0.983722811664</v>
      </c>
      <c r="H2" s="1">
        <v>0.99879709938799999</v>
      </c>
      <c r="I2" s="1">
        <v>30.6963358424</v>
      </c>
      <c r="J2" s="1">
        <v>31.128505334100002</v>
      </c>
      <c r="K2" s="1">
        <v>112</v>
      </c>
      <c r="L2" s="2" t="s">
        <v>428</v>
      </c>
      <c r="M2" s="1">
        <v>31.2042533511</v>
      </c>
      <c r="N2" s="1">
        <v>31.165994928500002</v>
      </c>
    </row>
    <row r="3" spans="1:14" x14ac:dyDescent="0.3">
      <c r="A3" s="1">
        <v>2.3351256240299998</v>
      </c>
      <c r="B3" s="1">
        <v>0</v>
      </c>
      <c r="C3" s="1">
        <v>0</v>
      </c>
      <c r="D3" s="1">
        <v>8.9626142107900009</v>
      </c>
      <c r="E3" s="1">
        <v>1.7367173946800001</v>
      </c>
      <c r="F3" s="2" t="s">
        <v>372</v>
      </c>
      <c r="G3" s="1">
        <v>0.983722811664</v>
      </c>
      <c r="H3" s="1">
        <v>0.99879709938799999</v>
      </c>
      <c r="I3" s="1">
        <v>20.5881675927</v>
      </c>
      <c r="J3" s="1">
        <v>4.0505749827699997</v>
      </c>
      <c r="K3" s="1">
        <v>112</v>
      </c>
      <c r="L3" s="2" t="s">
        <v>371</v>
      </c>
      <c r="M3" s="1">
        <v>20.928830101900001</v>
      </c>
      <c r="N3" s="1">
        <v>4.05545329002</v>
      </c>
    </row>
    <row r="4" spans="1:14" x14ac:dyDescent="0.3">
      <c r="A4" s="1">
        <v>17.4645293528</v>
      </c>
      <c r="B4" s="1">
        <v>0</v>
      </c>
      <c r="C4" s="1">
        <v>0</v>
      </c>
      <c r="D4" s="1">
        <v>5.22611667391</v>
      </c>
      <c r="E4" s="1">
        <v>0.38971037304299999</v>
      </c>
      <c r="F4" s="2" t="s">
        <v>370</v>
      </c>
      <c r="G4" s="1">
        <v>0.983722811664</v>
      </c>
      <c r="H4" s="1">
        <v>0.99879709938799999</v>
      </c>
      <c r="I4" s="1">
        <v>89.786021922000003</v>
      </c>
      <c r="J4" s="1">
        <v>6.7979211773200001</v>
      </c>
      <c r="K4" s="1">
        <v>112</v>
      </c>
      <c r="L4" s="2" t="s">
        <v>369</v>
      </c>
      <c r="M4" s="1">
        <v>91.271668052699994</v>
      </c>
      <c r="N4" s="1">
        <v>6.8061082491000002</v>
      </c>
    </row>
    <row r="5" spans="1:14" x14ac:dyDescent="0.3">
      <c r="A5" s="1">
        <v>127.882090241</v>
      </c>
      <c r="B5" s="1">
        <v>0</v>
      </c>
      <c r="C5" s="1">
        <v>0</v>
      </c>
      <c r="D5" s="1">
        <v>3.56648892172</v>
      </c>
      <c r="E5" s="1">
        <v>0.51763384037000004</v>
      </c>
      <c r="F5" s="2" t="s">
        <v>368</v>
      </c>
      <c r="G5" s="1">
        <v>0.983722811664</v>
      </c>
      <c r="H5" s="1">
        <v>0.99879709938799999</v>
      </c>
      <c r="I5" s="1">
        <v>448.66619435699999</v>
      </c>
      <c r="J5" s="1">
        <v>66.116470159800002</v>
      </c>
      <c r="K5" s="1">
        <v>112</v>
      </c>
      <c r="L5" s="2" t="s">
        <v>367</v>
      </c>
      <c r="M5" s="1">
        <v>456.09005813099998</v>
      </c>
      <c r="N5" s="1">
        <v>66.196097485999999</v>
      </c>
    </row>
    <row r="6" spans="1:14" x14ac:dyDescent="0.3">
      <c r="A6" s="1">
        <v>55.652726743999999</v>
      </c>
      <c r="B6" s="1">
        <v>0</v>
      </c>
      <c r="C6" s="1">
        <v>0</v>
      </c>
      <c r="D6" s="1">
        <v>3.0307419329099998</v>
      </c>
      <c r="E6" s="1">
        <v>0.223618523698</v>
      </c>
      <c r="F6" s="2" t="s">
        <v>366</v>
      </c>
      <c r="G6" s="1">
        <v>0.983722811664</v>
      </c>
      <c r="H6" s="1">
        <v>0.99879709938799999</v>
      </c>
      <c r="I6" s="1">
        <v>165.92359468800001</v>
      </c>
      <c r="J6" s="1">
        <v>12.4300105195</v>
      </c>
      <c r="K6" s="1">
        <v>112</v>
      </c>
      <c r="L6" s="2" t="s">
        <v>365</v>
      </c>
      <c r="M6" s="1">
        <v>168.66905262399999</v>
      </c>
      <c r="N6" s="1">
        <v>12.4449805943</v>
      </c>
    </row>
    <row r="7" spans="1:14" x14ac:dyDescent="0.3">
      <c r="A7" s="1">
        <v>3.0795725406700001</v>
      </c>
      <c r="B7" s="1">
        <v>0</v>
      </c>
      <c r="C7" s="1">
        <v>0</v>
      </c>
      <c r="D7" s="1">
        <v>1.9030447311100001</v>
      </c>
      <c r="E7" s="1">
        <v>0.11093278794600001</v>
      </c>
      <c r="F7" s="2" t="s">
        <v>364</v>
      </c>
      <c r="G7" s="1">
        <v>0.983722811664</v>
      </c>
      <c r="H7" s="1">
        <v>0.99879709938799999</v>
      </c>
      <c r="I7" s="1">
        <v>5.7651707887699999</v>
      </c>
      <c r="J7" s="1">
        <v>0.34121462601399999</v>
      </c>
      <c r="K7" s="1">
        <v>112</v>
      </c>
      <c r="L7" s="2" t="s">
        <v>363</v>
      </c>
      <c r="M7" s="1">
        <v>5.8605642975899999</v>
      </c>
      <c r="N7" s="1">
        <v>0.341625567618</v>
      </c>
    </row>
    <row r="8" spans="1:14" x14ac:dyDescent="0.3">
      <c r="A8" s="1">
        <v>5.3618682400699997</v>
      </c>
      <c r="B8" s="1">
        <v>0</v>
      </c>
      <c r="C8" s="1">
        <v>0</v>
      </c>
      <c r="D8" s="1">
        <v>1.6304216199499999</v>
      </c>
      <c r="E8" s="1">
        <v>0.107276994502</v>
      </c>
      <c r="F8" s="2" t="s">
        <v>362</v>
      </c>
      <c r="G8" s="1">
        <v>0.983722811664</v>
      </c>
      <c r="H8" s="1">
        <v>0.99879709938799999</v>
      </c>
      <c r="I8" s="1">
        <v>8.5998089977099994</v>
      </c>
      <c r="J8" s="1">
        <v>0.57451319513200005</v>
      </c>
      <c r="K8" s="1">
        <v>112</v>
      </c>
      <c r="L8" s="2" t="s">
        <v>361</v>
      </c>
      <c r="M8" s="1">
        <v>8.7421059019299996</v>
      </c>
      <c r="N8" s="1">
        <v>0.57520510971000005</v>
      </c>
    </row>
    <row r="9" spans="1:14" x14ac:dyDescent="0.3">
      <c r="A9" s="1">
        <f>SUM(A2:A8)</f>
        <v>213.35853605381001</v>
      </c>
      <c r="I9" s="1">
        <f>SUM(I2:I8)</f>
        <v>770.02529418857989</v>
      </c>
      <c r="J9" s="1">
        <f>SUM(J2:J8)</f>
        <v>121.439209994636</v>
      </c>
      <c r="M9" s="1">
        <f>SUM(M2:M8)</f>
        <v>782.76653246021999</v>
      </c>
      <c r="N9" s="1">
        <f>SUM(N2:N8)</f>
        <v>121.585465225248</v>
      </c>
    </row>
    <row r="12" spans="1:14" x14ac:dyDescent="0.3">
      <c r="A12" s="1" t="s">
        <v>386</v>
      </c>
      <c r="B12" s="1" t="s">
        <v>544</v>
      </c>
      <c r="C12" s="1" t="s">
        <v>545</v>
      </c>
      <c r="D12" s="1" t="s">
        <v>385</v>
      </c>
      <c r="E12" s="1" t="s">
        <v>384</v>
      </c>
      <c r="F12" s="2" t="s">
        <v>383</v>
      </c>
      <c r="G12" s="1" t="s">
        <v>382</v>
      </c>
      <c r="H12" s="1" t="s">
        <v>381</v>
      </c>
      <c r="I12" s="1" t="s">
        <v>380</v>
      </c>
      <c r="J12" s="1" t="s">
        <v>379</v>
      </c>
      <c r="K12" s="1" t="s">
        <v>378</v>
      </c>
      <c r="L12" s="2" t="s">
        <v>377</v>
      </c>
      <c r="M12" s="1" t="s">
        <v>375</v>
      </c>
      <c r="N12" s="1" t="s">
        <v>376</v>
      </c>
    </row>
    <row r="13" spans="1:14" x14ac:dyDescent="0.3">
      <c r="A13" s="1">
        <v>1.5826233112400001</v>
      </c>
      <c r="B13" s="1">
        <v>0</v>
      </c>
      <c r="C13" s="1">
        <v>0</v>
      </c>
      <c r="D13" s="1">
        <v>3.56648892172</v>
      </c>
      <c r="E13" s="1">
        <v>0.51763384037000004</v>
      </c>
      <c r="F13" s="2" t="s">
        <v>368</v>
      </c>
      <c r="G13" s="1">
        <v>0.983722811664</v>
      </c>
      <c r="H13" s="1">
        <v>0.99879709938799999</v>
      </c>
      <c r="I13" s="1">
        <f>A13*D13*G13</f>
        <v>5.5525334064828895</v>
      </c>
      <c r="J13" s="1">
        <f>A13*E13*H13</f>
        <v>0.81823394295972829</v>
      </c>
      <c r="K13" s="1">
        <v>112</v>
      </c>
      <c r="L13" s="2" t="s">
        <v>428</v>
      </c>
      <c r="M13" s="1">
        <f>A13*D13</f>
        <v>5.6444085067932841</v>
      </c>
      <c r="N13" s="1">
        <f>A13*E13</f>
        <v>0.81921938245624715</v>
      </c>
    </row>
    <row r="14" spans="1:14" x14ac:dyDescent="0.3">
      <c r="A14" s="1">
        <v>2.3351256240299998</v>
      </c>
      <c r="B14" s="1">
        <v>0</v>
      </c>
      <c r="C14" s="1">
        <v>0</v>
      </c>
      <c r="D14" s="1">
        <v>3.56648892172</v>
      </c>
      <c r="E14" s="1">
        <v>0.51763384037000004</v>
      </c>
      <c r="F14" s="2" t="s">
        <v>368</v>
      </c>
      <c r="G14" s="1">
        <v>0.983722811664</v>
      </c>
      <c r="H14" s="1">
        <v>0.99879709938799999</v>
      </c>
      <c r="I14" s="1">
        <f t="shared" ref="I14:I19" si="0">A14*D14*G14</f>
        <v>8.1926399944165507</v>
      </c>
      <c r="J14" s="1">
        <f t="shared" ref="J14:J19" si="1">A14*E14*H14</f>
        <v>1.2072860503737479</v>
      </c>
      <c r="K14" s="1">
        <v>112</v>
      </c>
      <c r="L14" s="2" t="s">
        <v>371</v>
      </c>
      <c r="M14" s="1">
        <f t="shared" ref="M14:M19" si="2">A14*D14</f>
        <v>8.3281996689274962</v>
      </c>
      <c r="N14" s="1">
        <f t="shared" ref="N14:N19" si="3">A14*E14</f>
        <v>1.2087400445130416</v>
      </c>
    </row>
    <row r="15" spans="1:14" x14ac:dyDescent="0.3">
      <c r="A15" s="1">
        <v>17.4645293528</v>
      </c>
      <c r="B15" s="1">
        <v>0</v>
      </c>
      <c r="C15" s="1">
        <v>0</v>
      </c>
      <c r="D15" s="1">
        <v>3.56648892172</v>
      </c>
      <c r="E15" s="1">
        <v>0.51763384037000004</v>
      </c>
      <c r="F15" s="2" t="s">
        <v>368</v>
      </c>
      <c r="G15" s="1">
        <v>0.983722811664</v>
      </c>
      <c r="H15" s="1">
        <v>0.99879709938799999</v>
      </c>
      <c r="I15" s="1">
        <f t="shared" si="0"/>
        <v>61.27319240858661</v>
      </c>
      <c r="J15" s="1">
        <f t="shared" si="1"/>
        <v>9.0293568992618027</v>
      </c>
      <c r="K15" s="1">
        <v>112</v>
      </c>
      <c r="L15" s="2" t="s">
        <v>369</v>
      </c>
      <c r="M15" s="1">
        <f t="shared" si="2"/>
        <v>62.287050459814957</v>
      </c>
      <c r="N15" s="1">
        <f t="shared" si="3"/>
        <v>9.0402313991444547</v>
      </c>
    </row>
    <row r="16" spans="1:14" x14ac:dyDescent="0.3">
      <c r="A16" s="1">
        <v>127.882090241</v>
      </c>
      <c r="B16" s="1">
        <v>0</v>
      </c>
      <c r="C16" s="1">
        <v>0</v>
      </c>
      <c r="D16" s="1">
        <v>3.56648892172</v>
      </c>
      <c r="E16" s="1">
        <v>0.51763384037000004</v>
      </c>
      <c r="F16" s="2" t="s">
        <v>368</v>
      </c>
      <c r="G16" s="1">
        <v>0.983722811664</v>
      </c>
      <c r="H16" s="1">
        <v>0.99879709938799999</v>
      </c>
      <c r="I16" s="1">
        <f t="shared" si="0"/>
        <v>448.66619435654957</v>
      </c>
      <c r="J16" s="1">
        <f t="shared" si="1"/>
        <v>66.116470159813815</v>
      </c>
      <c r="K16" s="1">
        <v>112</v>
      </c>
      <c r="L16" s="2" t="s">
        <v>367</v>
      </c>
      <c r="M16" s="1">
        <f t="shared" si="2"/>
        <v>456.09005813092381</v>
      </c>
      <c r="N16" s="1">
        <f t="shared" si="3"/>
        <v>66.196097485991729</v>
      </c>
    </row>
    <row r="17" spans="1:14" x14ac:dyDescent="0.3">
      <c r="A17" s="1">
        <v>55.652726743999999</v>
      </c>
      <c r="B17" s="1">
        <v>0</v>
      </c>
      <c r="C17" s="1">
        <v>0</v>
      </c>
      <c r="D17" s="1">
        <v>3.0307419329099998</v>
      </c>
      <c r="E17" s="1">
        <v>0.223618523698</v>
      </c>
      <c r="F17" s="2" t="s">
        <v>366</v>
      </c>
      <c r="G17" s="1">
        <v>0.983722811664</v>
      </c>
      <c r="H17" s="1">
        <v>0.99879709938799999</v>
      </c>
      <c r="I17" s="1">
        <f t="shared" si="0"/>
        <v>165.92359468780995</v>
      </c>
      <c r="J17" s="1">
        <f t="shared" si="1"/>
        <v>12.430010519488317</v>
      </c>
      <c r="K17" s="1">
        <v>112</v>
      </c>
      <c r="L17" s="2" t="s">
        <v>365</v>
      </c>
      <c r="M17" s="1">
        <f t="shared" si="2"/>
        <v>168.66905262382261</v>
      </c>
      <c r="N17" s="1">
        <f t="shared" si="3"/>
        <v>12.444980594261482</v>
      </c>
    </row>
    <row r="18" spans="1:14" x14ac:dyDescent="0.3">
      <c r="A18" s="1">
        <v>3.0795725406700001</v>
      </c>
      <c r="B18" s="1">
        <v>0</v>
      </c>
      <c r="C18" s="1">
        <v>0</v>
      </c>
      <c r="D18" s="1">
        <v>1.9030447311100001</v>
      </c>
      <c r="E18" s="1">
        <v>0.11093278794600001</v>
      </c>
      <c r="F18" s="2" t="s">
        <v>364</v>
      </c>
      <c r="G18" s="1">
        <v>0.983722811664</v>
      </c>
      <c r="H18" s="1">
        <v>0.99879709938799999</v>
      </c>
      <c r="I18" s="1">
        <f t="shared" si="0"/>
        <v>5.7651707887659196</v>
      </c>
      <c r="J18" s="1">
        <f t="shared" si="1"/>
        <v>0.34121462601410646</v>
      </c>
      <c r="K18" s="1">
        <v>112</v>
      </c>
      <c r="L18" s="2" t="s">
        <v>363</v>
      </c>
      <c r="M18" s="1">
        <f t="shared" si="2"/>
        <v>5.8605642975930801</v>
      </c>
      <c r="N18" s="1">
        <f t="shared" si="3"/>
        <v>0.34162556761846957</v>
      </c>
    </row>
    <row r="19" spans="1:14" x14ac:dyDescent="0.3">
      <c r="A19" s="1">
        <v>5.3618682400699997</v>
      </c>
      <c r="B19" s="1">
        <v>0</v>
      </c>
      <c r="C19" s="1">
        <v>0</v>
      </c>
      <c r="D19" s="1">
        <v>1.6304216199499999</v>
      </c>
      <c r="E19" s="1">
        <v>0.107276994502</v>
      </c>
      <c r="F19" s="2" t="s">
        <v>362</v>
      </c>
      <c r="G19" s="1">
        <v>0.983722811664</v>
      </c>
      <c r="H19" s="1">
        <v>0.99879709938799999</v>
      </c>
      <c r="I19" s="1">
        <f t="shared" si="0"/>
        <v>8.5998089977143568</v>
      </c>
      <c r="J19" s="1">
        <f t="shared" si="1"/>
        <v>0.57451319513194155</v>
      </c>
      <c r="K19" s="1">
        <v>112</v>
      </c>
      <c r="L19" s="2" t="s">
        <v>361</v>
      </c>
      <c r="M19" s="1">
        <f t="shared" si="2"/>
        <v>8.7421059019333835</v>
      </c>
      <c r="N19" s="1">
        <f t="shared" si="3"/>
        <v>0.57520510971043781</v>
      </c>
    </row>
    <row r="20" spans="1:14" x14ac:dyDescent="0.3">
      <c r="A20" s="1">
        <f>SUM(A13:A19)</f>
        <v>213.35853605381001</v>
      </c>
      <c r="I20" s="1">
        <f>SUM(I13:I19)</f>
        <v>703.97313464032595</v>
      </c>
      <c r="J20" s="1">
        <f>SUM(J13:J19)</f>
        <v>90.517085393043459</v>
      </c>
      <c r="M20" s="1">
        <f>SUM(M13:M19)</f>
        <v>715.62143958980869</v>
      </c>
      <c r="N20" s="1">
        <f>SUM(N13:N19)</f>
        <v>90.626099583695861</v>
      </c>
    </row>
    <row r="22" spans="1:14" x14ac:dyDescent="0.3">
      <c r="H22" s="1" t="s">
        <v>449</v>
      </c>
      <c r="I22" s="1">
        <f>I9-I20</f>
        <v>66.05215954825394</v>
      </c>
      <c r="J22" s="1">
        <f>J9-J20</f>
        <v>30.922124601592543</v>
      </c>
      <c r="M22" s="1">
        <f>M9-M20</f>
        <v>67.145092870411304</v>
      </c>
      <c r="N22" s="1">
        <f>N9-N20</f>
        <v>30.959365641552139</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1B31E-CC0A-4702-82CB-1A0283F8E957}">
  <dimension ref="A1:O21"/>
  <sheetViews>
    <sheetView workbookViewId="0">
      <selection activeCell="L2" sqref="L2"/>
    </sheetView>
  </sheetViews>
  <sheetFormatPr defaultRowHeight="14.4" x14ac:dyDescent="0.3"/>
  <cols>
    <col min="1" max="1" width="16.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7.77734375" style="1" bestFit="1" customWidth="1"/>
    <col min="8" max="8" width="16.6640625" style="1" bestFit="1" customWidth="1"/>
    <col min="9" max="9" width="15.6640625" style="1" bestFit="1" customWidth="1"/>
    <col min="10" max="10" width="8.44140625" style="2" bestFit="1" customWidth="1"/>
    <col min="11" max="11" width="16.6640625" style="1" bestFit="1" customWidth="1"/>
    <col min="12" max="12" width="17.77734375" style="1" bestFit="1" customWidth="1"/>
    <col min="13" max="13" width="18.77734375" style="1" bestFit="1" customWidth="1"/>
    <col min="14" max="14" width="20.77734375" style="1"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2.74705461845</v>
      </c>
      <c r="B2" s="1">
        <v>4.6842880945800003</v>
      </c>
      <c r="C2" s="1">
        <v>0.58394098592400001</v>
      </c>
      <c r="D2" s="2" t="s">
        <v>427</v>
      </c>
      <c r="E2" s="1">
        <v>0.969382794554</v>
      </c>
      <c r="F2" s="1">
        <v>0.996950260245</v>
      </c>
      <c r="G2" s="1">
        <f>A2*B2*E2</f>
        <v>12.474013190291425</v>
      </c>
      <c r="H2" s="1">
        <f>A2*C2*F2</f>
        <v>1.5992256405124345</v>
      </c>
      <c r="I2" s="1">
        <v>137</v>
      </c>
      <c r="J2" s="2" t="s">
        <v>426</v>
      </c>
      <c r="K2" s="1">
        <f>A2*B2</f>
        <v>12.867995244366339</v>
      </c>
      <c r="L2" s="1">
        <f>A2*C2</f>
        <v>1.6041177822847708</v>
      </c>
      <c r="M2" s="1">
        <v>103290.55404</v>
      </c>
      <c r="N2" s="1">
        <v>11274371.8818</v>
      </c>
      <c r="O2" s="2" t="s">
        <v>451</v>
      </c>
    </row>
    <row r="3" spans="1:15" x14ac:dyDescent="0.3">
      <c r="A3" s="1">
        <v>0.38814409968199998</v>
      </c>
      <c r="B3" s="1">
        <v>12.901930832</v>
      </c>
      <c r="C3" s="1">
        <v>3.0495921862699999</v>
      </c>
      <c r="D3" s="2" t="s">
        <v>425</v>
      </c>
      <c r="E3" s="1">
        <v>0.969382794554</v>
      </c>
      <c r="F3" s="1">
        <v>0.996950260245</v>
      </c>
      <c r="G3" s="1">
        <f t="shared" ref="G3:G8" si="0">A3*B3*E3</f>
        <v>4.8544832305657799</v>
      </c>
      <c r="H3" s="1">
        <f t="shared" ref="H3:H8" si="1">A3*C3*F3</f>
        <v>1.1800712938828606</v>
      </c>
      <c r="I3" s="1">
        <v>137</v>
      </c>
      <c r="J3" s="2" t="s">
        <v>424</v>
      </c>
      <c r="K3" s="1">
        <f t="shared" ref="K3:K8" si="2">A3*B3</f>
        <v>5.0078083269460771</v>
      </c>
      <c r="L3" s="1">
        <f t="shared" ref="L3:L8" si="3">A3*C3</f>
        <v>1.1836812135370312</v>
      </c>
      <c r="M3" s="1">
        <v>23212.131777800001</v>
      </c>
      <c r="N3" s="1">
        <v>1368554.6008200001</v>
      </c>
      <c r="O3" s="2" t="s">
        <v>451</v>
      </c>
    </row>
    <row r="4" spans="1:15" x14ac:dyDescent="0.3">
      <c r="A4" s="1">
        <v>1.08586316292</v>
      </c>
      <c r="B4" s="1">
        <v>9.9364665944600006</v>
      </c>
      <c r="C4" s="1">
        <v>1.78345265391</v>
      </c>
      <c r="D4" s="2" t="s">
        <v>423</v>
      </c>
      <c r="E4" s="1">
        <v>0.969382794554</v>
      </c>
      <c r="F4" s="1">
        <v>0.996950260245</v>
      </c>
      <c r="G4" s="1">
        <f t="shared" si="0"/>
        <v>10.459294326726512</v>
      </c>
      <c r="H4" s="1">
        <f t="shared" si="1"/>
        <v>1.9306794577834214</v>
      </c>
      <c r="I4" s="1">
        <v>137</v>
      </c>
      <c r="J4" s="2" t="s">
        <v>422</v>
      </c>
      <c r="K4" s="1">
        <f t="shared" si="2"/>
        <v>10.789643044509257</v>
      </c>
      <c r="L4" s="1">
        <f t="shared" si="3"/>
        <v>1.9365855396927807</v>
      </c>
      <c r="M4" s="1">
        <v>134492.69317400001</v>
      </c>
      <c r="N4" s="1">
        <v>8255683.06855</v>
      </c>
      <c r="O4" s="2" t="s">
        <v>451</v>
      </c>
    </row>
    <row r="5" spans="1:15" x14ac:dyDescent="0.3">
      <c r="A5" s="1">
        <v>14.641485751999999</v>
      </c>
      <c r="B5" s="1">
        <v>5.9169612250899997</v>
      </c>
      <c r="C5" s="1">
        <v>0.45698618222600002</v>
      </c>
      <c r="D5" s="2" t="s">
        <v>370</v>
      </c>
      <c r="E5" s="1">
        <v>0.969382794554</v>
      </c>
      <c r="F5" s="1">
        <v>0.996950260245</v>
      </c>
      <c r="G5" s="1">
        <f t="shared" si="0"/>
        <v>83.980639944855966</v>
      </c>
      <c r="H5" s="1">
        <f t="shared" si="1"/>
        <v>6.6705509993493095</v>
      </c>
      <c r="I5" s="1">
        <v>137</v>
      </c>
      <c r="J5" s="2" t="s">
        <v>369</v>
      </c>
      <c r="K5" s="1">
        <f t="shared" si="2"/>
        <v>86.633103472291694</v>
      </c>
      <c r="L5" s="1">
        <f t="shared" si="3"/>
        <v>6.6909566759228545</v>
      </c>
      <c r="M5" s="1">
        <v>62658.179777700003</v>
      </c>
      <c r="N5" s="1">
        <v>2807757.5473199999</v>
      </c>
      <c r="O5" s="2" t="s">
        <v>451</v>
      </c>
    </row>
    <row r="6" spans="1:15" x14ac:dyDescent="0.3">
      <c r="A6" s="1">
        <v>0.62882336950200002</v>
      </c>
      <c r="B6" s="1">
        <v>2.8512397066099999</v>
      </c>
      <c r="C6" s="1">
        <v>0.19842788266899999</v>
      </c>
      <c r="D6" s="2" t="s">
        <v>366</v>
      </c>
      <c r="E6" s="1">
        <v>0.969382794554</v>
      </c>
      <c r="F6" s="1">
        <v>0.996950260245</v>
      </c>
      <c r="G6" s="1">
        <f t="shared" si="0"/>
        <v>1.7380317709913808</v>
      </c>
      <c r="H6" s="1">
        <f t="shared" si="1"/>
        <v>0.12439555518158321</v>
      </c>
      <c r="I6" s="1">
        <v>137</v>
      </c>
      <c r="J6" s="2" t="s">
        <v>365</v>
      </c>
      <c r="K6" s="1">
        <f t="shared" si="2"/>
        <v>1.7929261595683941</v>
      </c>
      <c r="L6" s="1">
        <f t="shared" si="3"/>
        <v>0.12477608978306809</v>
      </c>
      <c r="M6" s="1">
        <v>53826.5282238</v>
      </c>
      <c r="N6" s="1">
        <v>3039791.3737300001</v>
      </c>
      <c r="O6" s="2" t="s">
        <v>451</v>
      </c>
    </row>
    <row r="7" spans="1:15" x14ac:dyDescent="0.3">
      <c r="A7" s="1">
        <v>5.4052739333200002</v>
      </c>
      <c r="B7" s="1">
        <v>1.66528020224</v>
      </c>
      <c r="C7" s="1">
        <v>0.122201818829</v>
      </c>
      <c r="D7" s="2" t="s">
        <v>364</v>
      </c>
      <c r="E7" s="1">
        <v>0.969382794554</v>
      </c>
      <c r="F7" s="1">
        <v>0.996950260245</v>
      </c>
      <c r="G7" s="1">
        <f t="shared" si="0"/>
        <v>8.7257011500686126</v>
      </c>
      <c r="H7" s="1">
        <f t="shared" si="1"/>
        <v>0.65851984818837916</v>
      </c>
      <c r="I7" s="1">
        <v>137</v>
      </c>
      <c r="J7" s="2" t="s">
        <v>363</v>
      </c>
      <c r="K7" s="1">
        <f t="shared" si="2"/>
        <v>9.0012956688417294</v>
      </c>
      <c r="L7" s="1">
        <f t="shared" si="3"/>
        <v>0.66053430592068685</v>
      </c>
      <c r="M7" s="1">
        <v>48000.493820999996</v>
      </c>
      <c r="N7" s="1">
        <v>842819.04604399996</v>
      </c>
      <c r="O7" s="2" t="s">
        <v>451</v>
      </c>
    </row>
    <row r="8" spans="1:15" x14ac:dyDescent="0.3">
      <c r="A8" s="1">
        <v>25.796665154500001</v>
      </c>
      <c r="B8" s="1">
        <v>1.6202129268200001</v>
      </c>
      <c r="C8" s="1">
        <v>0.110609268008</v>
      </c>
      <c r="D8" s="2" t="s">
        <v>362</v>
      </c>
      <c r="E8" s="1">
        <v>0.969382794554</v>
      </c>
      <c r="F8" s="1">
        <v>0.996950260245</v>
      </c>
      <c r="G8" s="1">
        <f t="shared" si="0"/>
        <v>40.516410867016056</v>
      </c>
      <c r="H8" s="1">
        <f t="shared" si="1"/>
        <v>2.8446482740950114</v>
      </c>
      <c r="I8" s="1">
        <v>137</v>
      </c>
      <c r="J8" s="2" t="s">
        <v>361</v>
      </c>
      <c r="K8" s="1">
        <f t="shared" si="2"/>
        <v>41.796090352167958</v>
      </c>
      <c r="L8" s="1">
        <f t="shared" si="3"/>
        <v>2.8533502497867254</v>
      </c>
      <c r="M8" s="1">
        <v>29778.074117299999</v>
      </c>
      <c r="N8" s="1">
        <v>1175817.96841</v>
      </c>
      <c r="O8" s="2" t="s">
        <v>451</v>
      </c>
    </row>
    <row r="9" spans="1:15" x14ac:dyDescent="0.3">
      <c r="A9" s="1">
        <f>SUM(A2:A8)</f>
        <v>50.693310090373998</v>
      </c>
      <c r="G9" s="1">
        <f>SUM(G2:G8)</f>
        <v>162.74857448051574</v>
      </c>
      <c r="H9" s="1">
        <f>SUM(H2:H8)</f>
        <v>15.008091068993</v>
      </c>
      <c r="K9" s="1">
        <f>SUM(K2:K8)</f>
        <v>167.88886226869144</v>
      </c>
      <c r="L9" s="1">
        <f>SUM(L2:L8)</f>
        <v>15.054001856927917</v>
      </c>
    </row>
    <row r="11" spans="1:15" x14ac:dyDescent="0.3">
      <c r="A11" s="1" t="s">
        <v>386</v>
      </c>
      <c r="B11" s="1" t="s">
        <v>385</v>
      </c>
      <c r="C11" s="1" t="s">
        <v>384</v>
      </c>
      <c r="D11" s="2" t="s">
        <v>383</v>
      </c>
      <c r="E11" s="1" t="s">
        <v>382</v>
      </c>
      <c r="F11" s="1" t="s">
        <v>381</v>
      </c>
      <c r="G11" s="1" t="s">
        <v>380</v>
      </c>
      <c r="H11" s="1" t="s">
        <v>379</v>
      </c>
      <c r="I11" s="1" t="s">
        <v>378</v>
      </c>
      <c r="J11" s="2" t="s">
        <v>377</v>
      </c>
      <c r="K11" s="1" t="s">
        <v>375</v>
      </c>
      <c r="L11" s="1" t="s">
        <v>376</v>
      </c>
      <c r="M11" s="1" t="s">
        <v>374</v>
      </c>
      <c r="N11" s="1" t="s">
        <v>373</v>
      </c>
      <c r="O11" s="2" t="s">
        <v>436</v>
      </c>
    </row>
    <row r="12" spans="1:15" x14ac:dyDescent="0.3">
      <c r="A12" s="1">
        <v>1.08586316292</v>
      </c>
      <c r="B12" s="1">
        <v>3.56648892172</v>
      </c>
      <c r="C12" s="1">
        <v>0.51763384037000004</v>
      </c>
      <c r="D12" s="2" t="s">
        <v>368</v>
      </c>
      <c r="E12" s="1">
        <v>0.969382794554</v>
      </c>
      <c r="F12" s="1">
        <v>0.996950260245</v>
      </c>
      <c r="G12" s="1">
        <f t="shared" ref="G12:G18" si="4">A12*B12*E12</f>
        <v>3.7541471096050305</v>
      </c>
      <c r="H12" s="1">
        <f>A12*C12*F12</f>
        <v>0.5603653228836063</v>
      </c>
      <c r="I12" s="1">
        <v>137</v>
      </c>
      <c r="J12" s="2" t="s">
        <v>422</v>
      </c>
      <c r="K12" s="1">
        <f t="shared" ref="K12:K18" si="5">A12*B12</f>
        <v>3.8727189410580194</v>
      </c>
      <c r="L12" s="1">
        <f t="shared" ref="L12:L18" si="6">A12*C12</f>
        <v>0.56207951913859455</v>
      </c>
      <c r="M12" s="1">
        <v>134492.69317400001</v>
      </c>
      <c r="N12" s="1">
        <v>8255683.06855</v>
      </c>
      <c r="O12" s="2" t="s">
        <v>451</v>
      </c>
    </row>
    <row r="13" spans="1:15" x14ac:dyDescent="0.3">
      <c r="A13" s="1">
        <v>14.641485751999999</v>
      </c>
      <c r="B13" s="1">
        <v>3.56648892172</v>
      </c>
      <c r="C13" s="1">
        <v>0.51763384037000004</v>
      </c>
      <c r="D13" s="2" t="s">
        <v>368</v>
      </c>
      <c r="E13" s="1">
        <v>0.969382794554</v>
      </c>
      <c r="F13" s="1">
        <v>0.996950260245</v>
      </c>
      <c r="G13" s="1">
        <f t="shared" si="4"/>
        <v>50.619906166062314</v>
      </c>
      <c r="H13" s="1">
        <f t="shared" ref="H13:H18" si="7">A13*C13*F13</f>
        <v>7.5558147389881274</v>
      </c>
      <c r="I13" s="1">
        <v>137</v>
      </c>
      <c r="J13" s="2" t="s">
        <v>369</v>
      </c>
      <c r="K13" s="1">
        <f t="shared" si="5"/>
        <v>52.218696732029223</v>
      </c>
      <c r="L13" s="1">
        <f t="shared" si="6"/>
        <v>7.5789284985303977</v>
      </c>
      <c r="M13" s="1">
        <v>62658.179777700003</v>
      </c>
      <c r="N13" s="1">
        <v>2807757.5473199999</v>
      </c>
      <c r="O13" s="2" t="s">
        <v>451</v>
      </c>
    </row>
    <row r="14" spans="1:15" x14ac:dyDescent="0.3">
      <c r="A14" s="1">
        <v>0.38814409968199998</v>
      </c>
      <c r="B14" s="1">
        <v>3.56648892172</v>
      </c>
      <c r="C14" s="1">
        <v>0.51763384037000004</v>
      </c>
      <c r="D14" s="2" t="s">
        <v>368</v>
      </c>
      <c r="E14" s="1">
        <v>0.969382794554</v>
      </c>
      <c r="F14" s="1">
        <v>0.996950260245</v>
      </c>
      <c r="G14" s="1">
        <f t="shared" si="4"/>
        <v>1.3419278779224793</v>
      </c>
      <c r="H14" s="1">
        <f t="shared" si="7"/>
        <v>0.20030377783401693</v>
      </c>
      <c r="I14" s="1">
        <v>137</v>
      </c>
      <c r="J14" s="2" t="s">
        <v>424</v>
      </c>
      <c r="K14" s="1">
        <f t="shared" si="5"/>
        <v>1.3843116315468362</v>
      </c>
      <c r="L14" s="1">
        <f t="shared" si="6"/>
        <v>0.20091652093534976</v>
      </c>
      <c r="M14" s="1">
        <v>23212.131777800001</v>
      </c>
      <c r="N14" s="1">
        <v>1368554.6008200001</v>
      </c>
      <c r="O14" s="2" t="s">
        <v>451</v>
      </c>
    </row>
    <row r="15" spans="1:15" x14ac:dyDescent="0.3">
      <c r="A15" s="1">
        <v>2.74705461845</v>
      </c>
      <c r="B15" s="1">
        <v>3.56648892172</v>
      </c>
      <c r="C15" s="1">
        <v>0.51763384037000004</v>
      </c>
      <c r="D15" s="2" t="s">
        <v>368</v>
      </c>
      <c r="E15" s="1">
        <v>0.969382794554</v>
      </c>
      <c r="F15" s="1">
        <v>0.996950260245</v>
      </c>
      <c r="G15" s="1">
        <f t="shared" si="4"/>
        <v>9.4973726966194256</v>
      </c>
      <c r="H15" s="1">
        <f t="shared" si="7"/>
        <v>1.4176317981974371</v>
      </c>
      <c r="I15" s="1">
        <v>137</v>
      </c>
      <c r="J15" s="2" t="s">
        <v>426</v>
      </c>
      <c r="K15" s="1">
        <f t="shared" si="5"/>
        <v>9.7973398640616871</v>
      </c>
      <c r="L15" s="1">
        <f t="shared" si="6"/>
        <v>1.4219684318544186</v>
      </c>
      <c r="M15" s="1">
        <v>103290.55404</v>
      </c>
      <c r="N15" s="1">
        <v>11274371.8818</v>
      </c>
      <c r="O15" s="2" t="s">
        <v>451</v>
      </c>
    </row>
    <row r="16" spans="1:15" x14ac:dyDescent="0.3">
      <c r="A16" s="1">
        <v>0.62882336950200002</v>
      </c>
      <c r="B16" s="1">
        <v>2.8512397066099999</v>
      </c>
      <c r="C16" s="1">
        <v>0.19842788266899999</v>
      </c>
      <c r="D16" s="2" t="s">
        <v>366</v>
      </c>
      <c r="E16" s="1">
        <v>0.969382794554</v>
      </c>
      <c r="F16" s="1">
        <v>0.996950260245</v>
      </c>
      <c r="G16" s="1">
        <f t="shared" si="4"/>
        <v>1.7380317709913808</v>
      </c>
      <c r="H16" s="1">
        <f t="shared" si="7"/>
        <v>0.12439555518158321</v>
      </c>
      <c r="I16" s="1">
        <v>137</v>
      </c>
      <c r="J16" s="2" t="s">
        <v>365</v>
      </c>
      <c r="K16" s="1">
        <f t="shared" si="5"/>
        <v>1.7929261595683941</v>
      </c>
      <c r="L16" s="1">
        <f t="shared" si="6"/>
        <v>0.12477608978306809</v>
      </c>
      <c r="M16" s="1">
        <v>53826.5282238</v>
      </c>
      <c r="N16" s="1">
        <v>3039791.3737300001</v>
      </c>
      <c r="O16" s="2" t="s">
        <v>451</v>
      </c>
    </row>
    <row r="17" spans="1:15" x14ac:dyDescent="0.3">
      <c r="A17" s="1">
        <v>5.4052739333200002</v>
      </c>
      <c r="B17" s="1">
        <v>1.66528020224</v>
      </c>
      <c r="C17" s="1">
        <v>0.122201818829</v>
      </c>
      <c r="D17" s="2" t="s">
        <v>364</v>
      </c>
      <c r="E17" s="1">
        <v>0.969382794554</v>
      </c>
      <c r="F17" s="1">
        <v>0.996950260245</v>
      </c>
      <c r="G17" s="1">
        <f t="shared" si="4"/>
        <v>8.7257011500686126</v>
      </c>
      <c r="H17" s="1">
        <f t="shared" si="7"/>
        <v>0.65851984818837916</v>
      </c>
      <c r="I17" s="1">
        <v>137</v>
      </c>
      <c r="J17" s="2" t="s">
        <v>363</v>
      </c>
      <c r="K17" s="1">
        <f t="shared" si="5"/>
        <v>9.0012956688417294</v>
      </c>
      <c r="L17" s="1">
        <f t="shared" si="6"/>
        <v>0.66053430592068685</v>
      </c>
      <c r="M17" s="1">
        <v>48000.493820999996</v>
      </c>
      <c r="N17" s="1">
        <v>842819.04604399996</v>
      </c>
      <c r="O17" s="2" t="s">
        <v>451</v>
      </c>
    </row>
    <row r="18" spans="1:15" x14ac:dyDescent="0.3">
      <c r="A18" s="1">
        <v>25.796665154500001</v>
      </c>
      <c r="B18" s="1">
        <v>1.6202129268200001</v>
      </c>
      <c r="C18" s="1">
        <v>0.110609268008</v>
      </c>
      <c r="D18" s="2" t="s">
        <v>362</v>
      </c>
      <c r="E18" s="1">
        <v>0.969382794554</v>
      </c>
      <c r="F18" s="1">
        <v>0.996950260245</v>
      </c>
      <c r="G18" s="1">
        <f t="shared" si="4"/>
        <v>40.516410867016056</v>
      </c>
      <c r="H18" s="1">
        <f t="shared" si="7"/>
        <v>2.8446482740950114</v>
      </c>
      <c r="I18" s="1">
        <v>137</v>
      </c>
      <c r="J18" s="2" t="s">
        <v>361</v>
      </c>
      <c r="K18" s="1">
        <f t="shared" si="5"/>
        <v>41.796090352167958</v>
      </c>
      <c r="L18" s="1">
        <f t="shared" si="6"/>
        <v>2.8533502497867254</v>
      </c>
      <c r="M18" s="1">
        <v>29778.074117299999</v>
      </c>
      <c r="N18" s="1">
        <v>1175817.96841</v>
      </c>
      <c r="O18" s="2" t="s">
        <v>451</v>
      </c>
    </row>
    <row r="19" spans="1:15" x14ac:dyDescent="0.3">
      <c r="A19" s="1">
        <f>SUM(A12:A18)</f>
        <v>50.693310090373998</v>
      </c>
      <c r="G19" s="1">
        <f>SUM(G12:G18)</f>
        <v>116.19349763828529</v>
      </c>
      <c r="H19" s="1">
        <f>SUM(H12:H18)</f>
        <v>13.361679315368164</v>
      </c>
      <c r="K19" s="1">
        <f>SUM(K12:K18)</f>
        <v>119.86337934927386</v>
      </c>
      <c r="L19" s="1">
        <f>SUM(L12:L18)</f>
        <v>13.402553615949241</v>
      </c>
    </row>
    <row r="21" spans="1:15" x14ac:dyDescent="0.3">
      <c r="F21" s="1" t="s">
        <v>449</v>
      </c>
      <c r="G21" s="1">
        <f>G9-G19</f>
        <v>46.555076842230449</v>
      </c>
      <c r="H21" s="1">
        <f>H9-H19</f>
        <v>1.6464117536248359</v>
      </c>
      <c r="K21" s="1">
        <f>K9-K19</f>
        <v>48.025482919417584</v>
      </c>
      <c r="L21" s="1">
        <f>L9-L19</f>
        <v>1.6514482409786755</v>
      </c>
    </row>
  </sheetData>
  <sortState ref="A12:O19">
    <sortCondition ref="D11"/>
  </sortState>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304F0-65DB-4FF4-AEF6-5F5D8F17F4DC}">
  <dimension ref="A1:O36"/>
  <sheetViews>
    <sheetView topLeftCell="A10" workbookViewId="0">
      <selection activeCell="E39" sqref="E39"/>
    </sheetView>
  </sheetViews>
  <sheetFormatPr defaultRowHeight="14.4" x14ac:dyDescent="0.3"/>
  <cols>
    <col min="1" max="1" width="16.6640625" style="1" bestFit="1" customWidth="1"/>
    <col min="2" max="2" width="14.6640625" style="1" bestFit="1" customWidth="1"/>
    <col min="3" max="3" width="13.6640625" style="1" bestFit="1" customWidth="1"/>
    <col min="4" max="4" width="32.6640625" style="2" bestFit="1" customWidth="1"/>
    <col min="5" max="6" width="13.6640625" style="1" bestFit="1" customWidth="1"/>
    <col min="7" max="7" width="17.77734375" style="1" bestFit="1" customWidth="1"/>
    <col min="8" max="8" width="16.6640625" style="1" bestFit="1" customWidth="1"/>
    <col min="9" max="9" width="15.6640625" style="1" bestFit="1" customWidth="1"/>
    <col min="10" max="10" width="8.44140625" style="2" bestFit="1" customWidth="1"/>
    <col min="11" max="11" width="16.6640625" style="1" bestFit="1" customWidth="1"/>
    <col min="12" max="12" width="17.77734375" style="1" bestFit="1" customWidth="1"/>
    <col min="13" max="13" width="18.77734375" style="1" bestFit="1" customWidth="1"/>
    <col min="14" max="14" width="20.77734375" style="1"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161.10327160099999</v>
      </c>
      <c r="B2" s="1">
        <v>2.0356684350699998</v>
      </c>
      <c r="C2" s="1">
        <v>0.24723309183200001</v>
      </c>
      <c r="D2" s="2" t="s">
        <v>429</v>
      </c>
      <c r="E2" s="1">
        <v>0.90307251621499995</v>
      </c>
      <c r="F2" s="1">
        <v>0.93718563080399997</v>
      </c>
      <c r="G2" s="1">
        <f>A2*B2*E2</f>
        <v>296.16520073955456</v>
      </c>
      <c r="H2" s="1">
        <f>A2*C2*F2</f>
        <v>37.32815985185966</v>
      </c>
      <c r="I2" s="1">
        <v>139</v>
      </c>
      <c r="J2" s="2" t="s">
        <v>428</v>
      </c>
      <c r="K2" s="1">
        <f>A2*B2</f>
        <v>327.95284478466482</v>
      </c>
      <c r="L2" s="1">
        <f>A2*C2</f>
        <v>39.830059942165668</v>
      </c>
      <c r="M2" s="1">
        <v>154108.816877</v>
      </c>
      <c r="N2" s="1">
        <v>19655026.8572</v>
      </c>
      <c r="O2" s="2" t="s">
        <v>452</v>
      </c>
    </row>
    <row r="3" spans="1:15" x14ac:dyDescent="0.3">
      <c r="A3" s="1">
        <v>1.7541153364299999</v>
      </c>
      <c r="B3" s="1">
        <v>8.33718471245</v>
      </c>
      <c r="C3" s="1">
        <v>1.64923310017</v>
      </c>
      <c r="D3" s="2" t="s">
        <v>372</v>
      </c>
      <c r="E3" s="1">
        <v>0.90307251621499995</v>
      </c>
      <c r="F3" s="1">
        <v>0.93718563080399997</v>
      </c>
      <c r="G3" s="1">
        <f t="shared" ref="G3:G16" si="0">A3*B3*E3</f>
        <v>13.206878865725701</v>
      </c>
      <c r="H3" s="1">
        <f t="shared" ref="H3:H16" si="1">A3*C3*F3</f>
        <v>2.7112265543918319</v>
      </c>
      <c r="I3" s="1">
        <v>139</v>
      </c>
      <c r="J3" s="2" t="s">
        <v>371</v>
      </c>
      <c r="K3" s="1">
        <f t="shared" ref="K3:K16" si="2">A3*B3</f>
        <v>14.624383566758285</v>
      </c>
      <c r="L3" s="1">
        <f t="shared" ref="L3:L16" si="3">A3*C3</f>
        <v>2.8929450743561915</v>
      </c>
      <c r="M3" s="1">
        <v>17332.7756362</v>
      </c>
      <c r="N3" s="1">
        <v>725668.03822500003</v>
      </c>
      <c r="O3" s="2" t="s">
        <v>452</v>
      </c>
    </row>
    <row r="4" spans="1:15" x14ac:dyDescent="0.3">
      <c r="A4" s="1">
        <v>49.348375481399998</v>
      </c>
      <c r="B4" s="1">
        <v>5.8215279407800002</v>
      </c>
      <c r="C4" s="1">
        <v>0.45057909552100001</v>
      </c>
      <c r="D4" s="2" t="s">
        <v>370</v>
      </c>
      <c r="E4" s="1">
        <v>0.90307251621499995</v>
      </c>
      <c r="F4" s="1">
        <v>0.93718563080399997</v>
      </c>
      <c r="G4" s="1">
        <f t="shared" si="0"/>
        <v>259.43733353938518</v>
      </c>
      <c r="H4" s="1">
        <f t="shared" si="1"/>
        <v>20.838647132507553</v>
      </c>
      <c r="I4" s="1">
        <v>139</v>
      </c>
      <c r="J4" s="2" t="s">
        <v>369</v>
      </c>
      <c r="K4" s="1">
        <f t="shared" si="2"/>
        <v>287.28294669707276</v>
      </c>
      <c r="L4" s="1">
        <f t="shared" si="3"/>
        <v>22.235346389839904</v>
      </c>
      <c r="M4" s="1">
        <v>83196.536525200005</v>
      </c>
      <c r="N4" s="1">
        <v>3410659.8660499998</v>
      </c>
      <c r="O4" s="2" t="s">
        <v>452</v>
      </c>
    </row>
    <row r="5" spans="1:15" x14ac:dyDescent="0.3">
      <c r="A5" s="1">
        <v>0.18182139383500001</v>
      </c>
      <c r="B5" s="1">
        <v>18.505440602899998</v>
      </c>
      <c r="C5" s="1">
        <v>0.89642029471399998</v>
      </c>
      <c r="D5" s="2" t="s">
        <v>433</v>
      </c>
      <c r="E5" s="1">
        <v>0.90307251621499995</v>
      </c>
      <c r="F5" s="1">
        <v>0.93718563080399997</v>
      </c>
      <c r="G5" s="1">
        <f t="shared" si="0"/>
        <v>3.0385545527880766</v>
      </c>
      <c r="H5" s="1">
        <f t="shared" si="1"/>
        <v>0.15275037470313188</v>
      </c>
      <c r="I5" s="1">
        <v>139</v>
      </c>
      <c r="J5" s="2" t="s">
        <v>432</v>
      </c>
      <c r="K5" s="1">
        <f t="shared" si="2"/>
        <v>3.3646850039500809</v>
      </c>
      <c r="L5" s="1">
        <f t="shared" si="3"/>
        <v>0.16298838744688096</v>
      </c>
      <c r="M5" s="1">
        <v>61949.0387233</v>
      </c>
      <c r="N5" s="1">
        <v>3747130.4549500002</v>
      </c>
      <c r="O5" s="2" t="s">
        <v>452</v>
      </c>
    </row>
    <row r="6" spans="1:15" x14ac:dyDescent="0.3">
      <c r="A6" s="1">
        <v>58.700961731500001</v>
      </c>
      <c r="B6" s="1">
        <v>3.1005087376899998</v>
      </c>
      <c r="C6" s="1">
        <v>0.33429150134800001</v>
      </c>
      <c r="D6" s="2" t="s">
        <v>368</v>
      </c>
      <c r="E6" s="1">
        <v>0.90307251621499995</v>
      </c>
      <c r="F6" s="1">
        <v>0.93718563080399997</v>
      </c>
      <c r="G6" s="1">
        <f t="shared" si="0"/>
        <v>164.36176697508898</v>
      </c>
      <c r="H6" s="1">
        <f t="shared" si="1"/>
        <v>18.390611648693344</v>
      </c>
      <c r="I6" s="1">
        <v>139</v>
      </c>
      <c r="J6" s="2" t="s">
        <v>367</v>
      </c>
      <c r="K6" s="1">
        <f t="shared" si="2"/>
        <v>182.00284475932204</v>
      </c>
      <c r="L6" s="1">
        <f t="shared" si="3"/>
        <v>19.623232627794629</v>
      </c>
      <c r="M6" s="1">
        <v>82427.712804800001</v>
      </c>
      <c r="N6" s="1">
        <v>4768967.0479699997</v>
      </c>
      <c r="O6" s="2" t="s">
        <v>452</v>
      </c>
    </row>
    <row r="7" spans="1:15" x14ac:dyDescent="0.3">
      <c r="A7" s="1">
        <v>230.89014059499999</v>
      </c>
      <c r="B7" s="1">
        <v>2.5442635874100001</v>
      </c>
      <c r="C7" s="1">
        <v>0.17913879134999999</v>
      </c>
      <c r="D7" s="2" t="s">
        <v>366</v>
      </c>
      <c r="E7" s="1">
        <v>0.90307251621499995</v>
      </c>
      <c r="F7" s="1">
        <v>0.93718563080399997</v>
      </c>
      <c r="G7" s="1">
        <f t="shared" si="0"/>
        <v>530.50577511456299</v>
      </c>
      <c r="H7" s="1">
        <f t="shared" si="1"/>
        <v>38.763291681765971</v>
      </c>
      <c r="I7" s="1">
        <v>139</v>
      </c>
      <c r="J7" s="2" t="s">
        <v>365</v>
      </c>
      <c r="K7" s="1">
        <f t="shared" si="2"/>
        <v>587.44537740783403</v>
      </c>
      <c r="L7" s="1">
        <f t="shared" si="3"/>
        <v>41.361380720819866</v>
      </c>
      <c r="M7" s="1">
        <v>105816.562578</v>
      </c>
      <c r="N7" s="1">
        <v>6314950.2246500002</v>
      </c>
      <c r="O7" s="2" t="s">
        <v>452</v>
      </c>
    </row>
    <row r="8" spans="1:15" x14ac:dyDescent="0.3">
      <c r="A8" s="1">
        <v>177.305022202</v>
      </c>
      <c r="B8" s="1">
        <v>1.39222663685</v>
      </c>
      <c r="C8" s="1">
        <v>9.5547921085599993E-2</v>
      </c>
      <c r="D8" s="2" t="s">
        <v>362</v>
      </c>
      <c r="E8" s="1">
        <v>0.90307251621499995</v>
      </c>
      <c r="F8" s="1">
        <v>0.93718563080399997</v>
      </c>
      <c r="G8" s="1">
        <f t="shared" si="0"/>
        <v>222.922344144308</v>
      </c>
      <c r="H8" s="1">
        <f t="shared" si="1"/>
        <v>15.876980109352765</v>
      </c>
      <c r="I8" s="1">
        <v>139</v>
      </c>
      <c r="J8" s="2" t="s">
        <v>361</v>
      </c>
      <c r="K8" s="1">
        <f t="shared" si="2"/>
        <v>246.84877475690504</v>
      </c>
      <c r="L8" s="1">
        <f t="shared" si="3"/>
        <v>16.941126269437252</v>
      </c>
      <c r="M8" s="1">
        <v>156934.33881300001</v>
      </c>
      <c r="N8" s="1">
        <v>7092151.3386199996</v>
      </c>
      <c r="O8" s="2" t="s">
        <v>452</v>
      </c>
    </row>
    <row r="9" spans="1:15" x14ac:dyDescent="0.3">
      <c r="A9" s="1">
        <v>206.56301052500001</v>
      </c>
      <c r="B9" s="1">
        <v>2.03052554815</v>
      </c>
      <c r="C9" s="1">
        <v>0.247474899651</v>
      </c>
      <c r="D9" s="2" t="s">
        <v>429</v>
      </c>
      <c r="E9" s="1">
        <v>0.95474646838999999</v>
      </c>
      <c r="F9" s="1">
        <v>0.97353769518599997</v>
      </c>
      <c r="G9" s="1">
        <f t="shared" si="0"/>
        <v>400.45071488005152</v>
      </c>
      <c r="H9" s="1">
        <f t="shared" si="1"/>
        <v>49.766429499554555</v>
      </c>
      <c r="I9" s="1">
        <v>138</v>
      </c>
      <c r="J9" s="2" t="s">
        <v>428</v>
      </c>
      <c r="K9" s="1">
        <f t="shared" si="2"/>
        <v>419.43147017378988</v>
      </c>
      <c r="L9" s="1">
        <f t="shared" si="3"/>
        <v>51.119160301282832</v>
      </c>
      <c r="M9" s="1">
        <v>52185.278407799997</v>
      </c>
      <c r="N9" s="1">
        <v>5761082.4485099996</v>
      </c>
      <c r="O9" s="2" t="s">
        <v>452</v>
      </c>
    </row>
    <row r="10" spans="1:15" x14ac:dyDescent="0.3">
      <c r="A10" s="1">
        <v>11.7870860364</v>
      </c>
      <c r="B10" s="1">
        <v>8.3815495308700001</v>
      </c>
      <c r="C10" s="1">
        <v>1.55488656631</v>
      </c>
      <c r="D10" s="2" t="s">
        <v>372</v>
      </c>
      <c r="E10" s="1">
        <v>0.95474646838999999</v>
      </c>
      <c r="F10" s="1">
        <v>0.97353769518599997</v>
      </c>
      <c r="G10" s="1">
        <f t="shared" si="0"/>
        <v>94.323265980572174</v>
      </c>
      <c r="H10" s="1">
        <f t="shared" si="1"/>
        <v>17.842591679591564</v>
      </c>
      <c r="I10" s="1">
        <v>138</v>
      </c>
      <c r="J10" s="2" t="s">
        <v>371</v>
      </c>
      <c r="K10" s="1">
        <f t="shared" si="2"/>
        <v>98.794045438712743</v>
      </c>
      <c r="L10" s="1">
        <f t="shared" si="3"/>
        <v>18.327581733938544</v>
      </c>
      <c r="M10" s="1">
        <v>17688.442182499999</v>
      </c>
      <c r="N10" s="1">
        <v>380366.07614299998</v>
      </c>
      <c r="O10" s="2" t="s">
        <v>452</v>
      </c>
    </row>
    <row r="11" spans="1:15" x14ac:dyDescent="0.3">
      <c r="A11" s="1">
        <v>39.246059754400001</v>
      </c>
      <c r="B11" s="1">
        <v>5.8681681070999998</v>
      </c>
      <c r="C11" s="1">
        <v>0.45535296963900002</v>
      </c>
      <c r="D11" s="2" t="s">
        <v>370</v>
      </c>
      <c r="E11" s="1">
        <v>0.95474646838999999</v>
      </c>
      <c r="F11" s="1">
        <v>0.97353769518599997</v>
      </c>
      <c r="G11" s="1">
        <f t="shared" si="0"/>
        <v>219.88047579443301</v>
      </c>
      <c r="H11" s="1">
        <f t="shared" si="1"/>
        <v>17.397907038118582</v>
      </c>
      <c r="I11" s="1">
        <v>138</v>
      </c>
      <c r="J11" s="2" t="s">
        <v>369</v>
      </c>
      <c r="K11" s="1">
        <f t="shared" si="2"/>
        <v>230.30247618011094</v>
      </c>
      <c r="L11" s="1">
        <f t="shared" si="3"/>
        <v>17.870809855795684</v>
      </c>
      <c r="M11" s="1">
        <v>43689.308771999997</v>
      </c>
      <c r="N11" s="1">
        <v>1778745.12182</v>
      </c>
      <c r="O11" s="2" t="s">
        <v>452</v>
      </c>
    </row>
    <row r="12" spans="1:15" x14ac:dyDescent="0.3">
      <c r="A12" s="1">
        <v>115.77733572299999</v>
      </c>
      <c r="B12" s="1">
        <v>18.448849163999999</v>
      </c>
      <c r="C12" s="1">
        <v>0.89500135290600003</v>
      </c>
      <c r="D12" s="2" t="s">
        <v>433</v>
      </c>
      <c r="E12" s="1">
        <v>0.95474646838999999</v>
      </c>
      <c r="F12" s="1">
        <v>0.97353769518599997</v>
      </c>
      <c r="G12" s="1">
        <f t="shared" si="0"/>
        <v>2039.2989331884578</v>
      </c>
      <c r="H12" s="1">
        <f t="shared" si="1"/>
        <v>100.87882500512441</v>
      </c>
      <c r="I12" s="1">
        <v>138</v>
      </c>
      <c r="J12" s="2" t="s">
        <v>432</v>
      </c>
      <c r="K12" s="1">
        <f t="shared" si="2"/>
        <v>2135.9586033634155</v>
      </c>
      <c r="L12" s="1">
        <f t="shared" si="3"/>
        <v>103.62087210793716</v>
      </c>
      <c r="M12" s="1">
        <v>35133.399743900001</v>
      </c>
      <c r="N12" s="1">
        <v>3102898.63277</v>
      </c>
      <c r="O12" s="2" t="s">
        <v>452</v>
      </c>
    </row>
    <row r="13" spans="1:15" x14ac:dyDescent="0.3">
      <c r="A13" s="1">
        <v>93.494275943100007</v>
      </c>
      <c r="B13" s="1">
        <v>3.08673239693</v>
      </c>
      <c r="C13" s="1">
        <v>0.33314949102399999</v>
      </c>
      <c r="D13" s="2" t="s">
        <v>368</v>
      </c>
      <c r="E13" s="1">
        <v>0.95474646838999999</v>
      </c>
      <c r="F13" s="1">
        <v>0.97353769518599997</v>
      </c>
      <c r="G13" s="1">
        <f t="shared" si="0"/>
        <v>275.53201186308723</v>
      </c>
      <c r="H13" s="1">
        <f t="shared" si="1"/>
        <v>30.32333394079383</v>
      </c>
      <c r="I13" s="1">
        <v>138</v>
      </c>
      <c r="J13" s="2" t="s">
        <v>367</v>
      </c>
      <c r="K13" s="1">
        <f t="shared" si="2"/>
        <v>288.5918104810799</v>
      </c>
      <c r="L13" s="1">
        <f t="shared" si="3"/>
        <v>31.147570444101174</v>
      </c>
      <c r="M13" s="1">
        <v>44476.374029400002</v>
      </c>
      <c r="N13" s="1">
        <v>2260233.0250400002</v>
      </c>
      <c r="O13" s="2" t="s">
        <v>452</v>
      </c>
    </row>
    <row r="14" spans="1:15" x14ac:dyDescent="0.3">
      <c r="A14" s="1">
        <v>273.64740425100001</v>
      </c>
      <c r="B14" s="1">
        <v>2.5439187791900002</v>
      </c>
      <c r="C14" s="1">
        <v>0.178755743636</v>
      </c>
      <c r="D14" s="2" t="s">
        <v>366</v>
      </c>
      <c r="E14" s="1">
        <v>0.95474646838999999</v>
      </c>
      <c r="F14" s="1">
        <v>0.97353769518599997</v>
      </c>
      <c r="G14" s="1">
        <f t="shared" si="0"/>
        <v>664.63412319971621</v>
      </c>
      <c r="H14" s="1">
        <f t="shared" si="1"/>
        <v>47.621613941487212</v>
      </c>
      <c r="I14" s="1">
        <v>138</v>
      </c>
      <c r="J14" s="2" t="s">
        <v>365</v>
      </c>
      <c r="K14" s="1">
        <f t="shared" si="2"/>
        <v>696.13677055071639</v>
      </c>
      <c r="L14" s="1">
        <f t="shared" si="3"/>
        <v>48.916045240948613</v>
      </c>
      <c r="M14" s="1">
        <v>64249.773305499999</v>
      </c>
      <c r="N14" s="1">
        <v>2956576.0989799998</v>
      </c>
      <c r="O14" s="2" t="s">
        <v>452</v>
      </c>
    </row>
    <row r="15" spans="1:15" x14ac:dyDescent="0.3">
      <c r="A15" s="1">
        <v>3.3104436696300001</v>
      </c>
      <c r="B15" s="1">
        <v>1.4561770612</v>
      </c>
      <c r="C15" s="1">
        <v>0.105755434282</v>
      </c>
      <c r="D15" s="2" t="s">
        <v>364</v>
      </c>
      <c r="E15" s="1">
        <v>0.95474646838999999</v>
      </c>
      <c r="F15" s="1">
        <v>0.97353769518599997</v>
      </c>
      <c r="G15" s="1">
        <f t="shared" si="0"/>
        <v>4.6024433155900946</v>
      </c>
      <c r="H15" s="1">
        <f t="shared" si="1"/>
        <v>0.34083302362411194</v>
      </c>
      <c r="I15" s="1">
        <v>138</v>
      </c>
      <c r="J15" s="2" t="s">
        <v>363</v>
      </c>
      <c r="K15" s="1">
        <f t="shared" si="2"/>
        <v>4.8205921341099573</v>
      </c>
      <c r="L15" s="1">
        <f t="shared" si="3"/>
        <v>0.35009740794781841</v>
      </c>
      <c r="M15" s="1">
        <v>43054.809017799998</v>
      </c>
      <c r="N15" s="1">
        <v>1180182.04229</v>
      </c>
      <c r="O15" s="2" t="s">
        <v>452</v>
      </c>
    </row>
    <row r="16" spans="1:15" x14ac:dyDescent="0.3">
      <c r="A16" s="1">
        <v>416.57631328500003</v>
      </c>
      <c r="B16" s="1">
        <v>1.3943795427100001</v>
      </c>
      <c r="C16" s="1">
        <v>9.5546092235800004E-2</v>
      </c>
      <c r="D16" s="2" t="s">
        <v>362</v>
      </c>
      <c r="E16" s="1">
        <v>0.95474646838999999</v>
      </c>
      <c r="F16" s="1">
        <v>0.97353769518599997</v>
      </c>
      <c r="G16" s="1">
        <f t="shared" si="0"/>
        <v>554.57927444448308</v>
      </c>
      <c r="H16" s="1">
        <f t="shared" si="1"/>
        <v>38.748979875586869</v>
      </c>
      <c r="I16" s="1">
        <v>138</v>
      </c>
      <c r="J16" s="2" t="s">
        <v>361</v>
      </c>
      <c r="K16" s="1">
        <f t="shared" si="2"/>
        <v>580.86548922215604</v>
      </c>
      <c r="L16" s="1">
        <f t="shared" si="3"/>
        <v>39.802238852378132</v>
      </c>
      <c r="M16" s="1">
        <v>62249.853304099997</v>
      </c>
      <c r="N16" s="1">
        <v>3524964.54629</v>
      </c>
      <c r="O16" s="2" t="s">
        <v>452</v>
      </c>
    </row>
    <row r="17" spans="1:15" x14ac:dyDescent="0.3">
      <c r="A17" s="1">
        <f>SUM(A2:A16)</f>
        <v>1839.6856375286952</v>
      </c>
      <c r="G17" s="1">
        <f>SUM(G2:G16)</f>
        <v>5742.9390965978055</v>
      </c>
      <c r="H17" s="1">
        <f>SUM(H2:H16)</f>
        <v>436.98218135715541</v>
      </c>
      <c r="K17" s="1">
        <f>SUM(K2:K16)</f>
        <v>6104.4231145205968</v>
      </c>
      <c r="L17" s="1">
        <f>SUM(L2:L16)</f>
        <v>454.20145535619037</v>
      </c>
    </row>
    <row r="19" spans="1:15" x14ac:dyDescent="0.3">
      <c r="A19" s="1" t="s">
        <v>386</v>
      </c>
      <c r="B19" s="1" t="s">
        <v>385</v>
      </c>
      <c r="C19" s="1" t="s">
        <v>384</v>
      </c>
      <c r="D19" s="2" t="s">
        <v>383</v>
      </c>
      <c r="E19" s="1" t="s">
        <v>382</v>
      </c>
      <c r="F19" s="1" t="s">
        <v>381</v>
      </c>
      <c r="G19" s="1" t="s">
        <v>380</v>
      </c>
      <c r="H19" s="1" t="s">
        <v>379</v>
      </c>
      <c r="I19" s="1" t="s">
        <v>378</v>
      </c>
      <c r="J19" s="2" t="s">
        <v>377</v>
      </c>
      <c r="K19" s="1" t="s">
        <v>376</v>
      </c>
      <c r="L19" s="1" t="s">
        <v>375</v>
      </c>
      <c r="M19" s="1" t="s">
        <v>374</v>
      </c>
      <c r="N19" s="1" t="s">
        <v>373</v>
      </c>
    </row>
    <row r="20" spans="1:15" x14ac:dyDescent="0.3">
      <c r="A20" s="1">
        <v>49.348375481399998</v>
      </c>
      <c r="B20" s="1">
        <v>3.1005087376899998</v>
      </c>
      <c r="C20" s="1">
        <v>0.33429150134800001</v>
      </c>
      <c r="D20" s="2" t="s">
        <v>368</v>
      </c>
      <c r="E20" s="1">
        <v>0.90307251621499995</v>
      </c>
      <c r="F20" s="1">
        <v>0.93718563080399997</v>
      </c>
      <c r="G20" s="1">
        <f t="shared" ref="G20:G34" si="4">A20*B20*E20</f>
        <v>138.17467299041812</v>
      </c>
      <c r="H20" s="1">
        <f>A20*C20*F20</f>
        <v>15.460510053029024</v>
      </c>
      <c r="I20" s="1">
        <v>139</v>
      </c>
      <c r="J20" s="2" t="s">
        <v>369</v>
      </c>
      <c r="K20" s="1">
        <f t="shared" ref="K20:K34" si="5">A20*B20</f>
        <v>153.00506937088764</v>
      </c>
      <c r="L20" s="1">
        <f t="shared" ref="L20:L34" si="6">A20*C20</f>
        <v>16.496742528762038</v>
      </c>
      <c r="M20" s="1">
        <v>83196.536525200005</v>
      </c>
      <c r="N20" s="1">
        <v>3410659.8660499998</v>
      </c>
      <c r="O20" s="2" t="s">
        <v>452</v>
      </c>
    </row>
    <row r="21" spans="1:15" x14ac:dyDescent="0.3">
      <c r="A21" s="1">
        <v>39.246059754400001</v>
      </c>
      <c r="B21" s="1">
        <v>3.1005087376899998</v>
      </c>
      <c r="C21" s="1">
        <v>0.33429150134800001</v>
      </c>
      <c r="D21" s="2" t="s">
        <v>368</v>
      </c>
      <c r="E21" s="1">
        <v>0.95474646838999999</v>
      </c>
      <c r="F21" s="1">
        <v>0.97353769518599997</v>
      </c>
      <c r="G21" s="1">
        <f t="shared" si="4"/>
        <v>116.17617696112407</v>
      </c>
      <c r="H21" s="1">
        <f t="shared" ref="H21:H34" si="7">A21*C21*F21</f>
        <v>12.772448741679343</v>
      </c>
      <c r="I21" s="1">
        <v>138</v>
      </c>
      <c r="J21" s="2" t="s">
        <v>369</v>
      </c>
      <c r="K21" s="1">
        <f t="shared" si="5"/>
        <v>121.68275118842105</v>
      </c>
      <c r="L21" s="1">
        <f t="shared" si="6"/>
        <v>13.119624237291697</v>
      </c>
      <c r="M21" s="1">
        <v>43689.308771999997</v>
      </c>
      <c r="N21" s="1">
        <v>1778745.12182</v>
      </c>
      <c r="O21" s="2" t="s">
        <v>452</v>
      </c>
    </row>
    <row r="22" spans="1:15" x14ac:dyDescent="0.3">
      <c r="A22" s="1">
        <v>0.18182139383500001</v>
      </c>
      <c r="B22" s="1">
        <v>3.1005087376899998</v>
      </c>
      <c r="C22" s="1">
        <v>0.33429150134800001</v>
      </c>
      <c r="D22" s="2" t="s">
        <v>368</v>
      </c>
      <c r="E22" s="1">
        <v>0.90307251621499995</v>
      </c>
      <c r="F22" s="1">
        <v>0.93718563080399997</v>
      </c>
      <c r="G22" s="1">
        <f t="shared" si="4"/>
        <v>0.50909703492230163</v>
      </c>
      <c r="H22" s="1">
        <f t="shared" si="7"/>
        <v>5.6963404769044254E-2</v>
      </c>
      <c r="I22" s="1">
        <v>139</v>
      </c>
      <c r="J22" s="2" t="s">
        <v>432</v>
      </c>
      <c r="K22" s="1">
        <f t="shared" si="5"/>
        <v>0.56373882028439215</v>
      </c>
      <c r="L22" s="1">
        <f t="shared" si="6"/>
        <v>6.0781346722288146E-2</v>
      </c>
      <c r="M22" s="1">
        <v>61949.0387233</v>
      </c>
      <c r="N22" s="1">
        <v>3747130.4549500002</v>
      </c>
      <c r="O22" s="2" t="s">
        <v>452</v>
      </c>
    </row>
    <row r="23" spans="1:15" x14ac:dyDescent="0.3">
      <c r="A23" s="1">
        <v>115.77733572299999</v>
      </c>
      <c r="B23" s="1">
        <v>3.1005087376899998</v>
      </c>
      <c r="C23" s="1">
        <v>0.33429150134800001</v>
      </c>
      <c r="D23" s="2" t="s">
        <v>368</v>
      </c>
      <c r="E23" s="1">
        <v>0.95474646838999999</v>
      </c>
      <c r="F23" s="1">
        <v>0.97353769518599997</v>
      </c>
      <c r="G23" s="1">
        <f t="shared" si="4"/>
        <v>342.72404229152539</v>
      </c>
      <c r="H23" s="1">
        <f t="shared" si="7"/>
        <v>37.679198758403494</v>
      </c>
      <c r="I23" s="1">
        <v>138</v>
      </c>
      <c r="J23" s="2" t="s">
        <v>432</v>
      </c>
      <c r="K23" s="1">
        <f t="shared" si="5"/>
        <v>358.96864103563001</v>
      </c>
      <c r="L23" s="1">
        <f t="shared" si="6"/>
        <v>38.703379380913098</v>
      </c>
      <c r="M23" s="1">
        <v>35133.399743900001</v>
      </c>
      <c r="N23" s="1">
        <v>3102898.63277</v>
      </c>
      <c r="O23" s="2" t="s">
        <v>452</v>
      </c>
    </row>
    <row r="24" spans="1:15" x14ac:dyDescent="0.3">
      <c r="A24" s="1">
        <v>1.7541153364299999</v>
      </c>
      <c r="B24" s="1">
        <v>3.1005087376899998</v>
      </c>
      <c r="C24" s="1">
        <v>0.33429150134800001</v>
      </c>
      <c r="D24" s="2" t="s">
        <v>368</v>
      </c>
      <c r="E24" s="1">
        <v>0.90307251621499995</v>
      </c>
      <c r="F24" s="1">
        <v>0.93718563080399997</v>
      </c>
      <c r="G24" s="1">
        <f t="shared" si="4"/>
        <v>4.9114952748555289</v>
      </c>
      <c r="H24" s="1">
        <f t="shared" si="7"/>
        <v>0.54955239212018403</v>
      </c>
      <c r="I24" s="1">
        <v>139</v>
      </c>
      <c r="J24" s="2" t="s">
        <v>371</v>
      </c>
      <c r="K24" s="1">
        <f t="shared" si="5"/>
        <v>5.4386499275172486</v>
      </c>
      <c r="L24" s="1">
        <f t="shared" si="6"/>
        <v>0.58638584935273685</v>
      </c>
      <c r="M24" s="1">
        <v>17332.7756362</v>
      </c>
      <c r="N24" s="1">
        <v>725668.03822500003</v>
      </c>
      <c r="O24" s="2" t="s">
        <v>452</v>
      </c>
    </row>
    <row r="25" spans="1:15" x14ac:dyDescent="0.3">
      <c r="A25" s="1">
        <v>11.7870860364</v>
      </c>
      <c r="B25" s="1">
        <v>3.1005087376899998</v>
      </c>
      <c r="C25" s="1">
        <v>0.33429150134800001</v>
      </c>
      <c r="D25" s="2" t="s">
        <v>368</v>
      </c>
      <c r="E25" s="1">
        <v>0.95474646838999999</v>
      </c>
      <c r="F25" s="1">
        <v>0.97353769518599997</v>
      </c>
      <c r="G25" s="1">
        <f t="shared" si="4"/>
        <v>34.892129344711492</v>
      </c>
      <c r="H25" s="1">
        <f t="shared" si="7"/>
        <v>3.8360526676007183</v>
      </c>
      <c r="I25" s="1">
        <v>138</v>
      </c>
      <c r="J25" s="2" t="s">
        <v>371</v>
      </c>
      <c r="K25" s="1">
        <f t="shared" si="5"/>
        <v>36.545963247761989</v>
      </c>
      <c r="L25" s="1">
        <f t="shared" si="6"/>
        <v>3.9403226876262027</v>
      </c>
      <c r="M25" s="1">
        <v>17688.442182499999</v>
      </c>
      <c r="N25" s="1">
        <v>380366.07614299998</v>
      </c>
      <c r="O25" s="2" t="s">
        <v>452</v>
      </c>
    </row>
    <row r="26" spans="1:15" x14ac:dyDescent="0.3">
      <c r="A26" s="1">
        <v>161.10327160099999</v>
      </c>
      <c r="B26" s="1">
        <v>3.1005087376899998</v>
      </c>
      <c r="C26" s="1">
        <v>0.33429150134800001</v>
      </c>
      <c r="D26" s="2" t="s">
        <v>368</v>
      </c>
      <c r="E26" s="1">
        <v>0.90307251621499995</v>
      </c>
      <c r="F26" s="1">
        <v>0.93718563080399997</v>
      </c>
      <c r="G26" s="1">
        <f t="shared" si="4"/>
        <v>451.08661944798769</v>
      </c>
      <c r="H26" s="1">
        <f t="shared" si="7"/>
        <v>50.472558131157022</v>
      </c>
      <c r="I26" s="1">
        <v>139</v>
      </c>
      <c r="J26" s="2" t="s">
        <v>428</v>
      </c>
      <c r="K26" s="1">
        <f t="shared" si="5"/>
        <v>499.50210126934564</v>
      </c>
      <c r="L26" s="1">
        <f t="shared" si="6"/>
        <v>53.855454535572896</v>
      </c>
      <c r="M26" s="1">
        <v>154108.816877</v>
      </c>
      <c r="N26" s="1">
        <v>19655026.8572</v>
      </c>
      <c r="O26" s="2" t="s">
        <v>452</v>
      </c>
    </row>
    <row r="27" spans="1:15" x14ac:dyDescent="0.3">
      <c r="A27" s="1">
        <v>206.56301052500001</v>
      </c>
      <c r="B27" s="1">
        <v>3.1005087376899998</v>
      </c>
      <c r="C27" s="1">
        <v>0.33429150134800001</v>
      </c>
      <c r="D27" s="2" t="s">
        <v>368</v>
      </c>
      <c r="E27" s="1">
        <v>0.95474646838999999</v>
      </c>
      <c r="F27" s="1">
        <v>0.97353769518599997</v>
      </c>
      <c r="G27" s="1">
        <f t="shared" si="4"/>
        <v>611.4677757347215</v>
      </c>
      <c r="H27" s="1">
        <f t="shared" si="7"/>
        <v>67.224976987957191</v>
      </c>
      <c r="I27" s="1">
        <v>138</v>
      </c>
      <c r="J27" s="2" t="s">
        <v>428</v>
      </c>
      <c r="K27" s="1">
        <f t="shared" si="5"/>
        <v>640.45041901631396</v>
      </c>
      <c r="L27" s="1">
        <f t="shared" si="6"/>
        <v>69.052258911364987</v>
      </c>
      <c r="M27" s="1">
        <v>52185.278407799997</v>
      </c>
      <c r="N27" s="1">
        <v>5761082.4485099996</v>
      </c>
      <c r="O27" s="2" t="s">
        <v>452</v>
      </c>
    </row>
    <row r="28" spans="1:15" x14ac:dyDescent="0.3">
      <c r="A28" s="1">
        <v>58.700961731500001</v>
      </c>
      <c r="B28" s="1">
        <v>3.1005087376899998</v>
      </c>
      <c r="C28" s="1">
        <v>0.33429150134800001</v>
      </c>
      <c r="D28" s="2" t="s">
        <v>368</v>
      </c>
      <c r="E28" s="1">
        <v>0.90307251621499995</v>
      </c>
      <c r="F28" s="1">
        <v>0.93718563080399997</v>
      </c>
      <c r="G28" s="1">
        <f t="shared" si="4"/>
        <v>164.36176697508898</v>
      </c>
      <c r="H28" s="1">
        <f t="shared" si="7"/>
        <v>18.390611648693344</v>
      </c>
      <c r="I28" s="1">
        <v>139</v>
      </c>
      <c r="J28" s="2" t="s">
        <v>367</v>
      </c>
      <c r="K28" s="1">
        <f t="shared" si="5"/>
        <v>182.00284475932204</v>
      </c>
      <c r="L28" s="1">
        <f t="shared" si="6"/>
        <v>19.623232627794629</v>
      </c>
      <c r="M28" s="1">
        <v>82427.712804800001</v>
      </c>
      <c r="N28" s="1">
        <v>4768967.0479699997</v>
      </c>
      <c r="O28" s="2" t="s">
        <v>452</v>
      </c>
    </row>
    <row r="29" spans="1:15" x14ac:dyDescent="0.3">
      <c r="A29" s="1">
        <v>93.494275943100007</v>
      </c>
      <c r="B29" s="1">
        <v>3.08673239693</v>
      </c>
      <c r="C29" s="1">
        <v>0.33314949102399999</v>
      </c>
      <c r="D29" s="2" t="s">
        <v>368</v>
      </c>
      <c r="E29" s="1">
        <v>0.95474646838999999</v>
      </c>
      <c r="F29" s="1">
        <v>0.97353769518599997</v>
      </c>
      <c r="G29" s="1">
        <f t="shared" si="4"/>
        <v>275.53201186308723</v>
      </c>
      <c r="H29" s="1">
        <f t="shared" si="7"/>
        <v>30.32333394079383</v>
      </c>
      <c r="I29" s="1">
        <v>138</v>
      </c>
      <c r="J29" s="2" t="s">
        <v>367</v>
      </c>
      <c r="K29" s="1">
        <f t="shared" si="5"/>
        <v>288.5918104810799</v>
      </c>
      <c r="L29" s="1">
        <f t="shared" si="6"/>
        <v>31.147570444101174</v>
      </c>
      <c r="M29" s="1">
        <v>44476.374029400002</v>
      </c>
      <c r="N29" s="1">
        <v>2260233.0250400002</v>
      </c>
      <c r="O29" s="2" t="s">
        <v>452</v>
      </c>
    </row>
    <row r="30" spans="1:15" x14ac:dyDescent="0.3">
      <c r="A30" s="1">
        <v>230.89014059499999</v>
      </c>
      <c r="B30" s="1">
        <v>2.5442635874100001</v>
      </c>
      <c r="C30" s="1">
        <v>0.17913879134999999</v>
      </c>
      <c r="D30" s="2" t="s">
        <v>366</v>
      </c>
      <c r="E30" s="1">
        <v>0.90307251621499995</v>
      </c>
      <c r="F30" s="1">
        <v>0.93718563080399997</v>
      </c>
      <c r="G30" s="1">
        <f t="shared" si="4"/>
        <v>530.50577511456299</v>
      </c>
      <c r="H30" s="1">
        <f t="shared" si="7"/>
        <v>38.763291681765971</v>
      </c>
      <c r="I30" s="1">
        <v>139</v>
      </c>
      <c r="J30" s="2" t="s">
        <v>365</v>
      </c>
      <c r="K30" s="1">
        <f t="shared" si="5"/>
        <v>587.44537740783403</v>
      </c>
      <c r="L30" s="1">
        <f t="shared" si="6"/>
        <v>41.361380720819866</v>
      </c>
      <c r="M30" s="1">
        <v>105816.562578</v>
      </c>
      <c r="N30" s="1">
        <v>6314950.2246500002</v>
      </c>
      <c r="O30" s="2" t="s">
        <v>452</v>
      </c>
    </row>
    <row r="31" spans="1:15" x14ac:dyDescent="0.3">
      <c r="A31" s="1">
        <v>273.64740425100001</v>
      </c>
      <c r="B31" s="1">
        <v>2.5439187791900002</v>
      </c>
      <c r="C31" s="1">
        <v>0.178755743636</v>
      </c>
      <c r="D31" s="2" t="s">
        <v>366</v>
      </c>
      <c r="E31" s="1">
        <v>0.95474646838999999</v>
      </c>
      <c r="F31" s="1">
        <v>0.97353769518599997</v>
      </c>
      <c r="G31" s="1">
        <f t="shared" si="4"/>
        <v>664.63412319971621</v>
      </c>
      <c r="H31" s="1">
        <f t="shared" si="7"/>
        <v>47.621613941487212</v>
      </c>
      <c r="I31" s="1">
        <v>138</v>
      </c>
      <c r="J31" s="2" t="s">
        <v>365</v>
      </c>
      <c r="K31" s="1">
        <f t="shared" si="5"/>
        <v>696.13677055071639</v>
      </c>
      <c r="L31" s="1">
        <f t="shared" si="6"/>
        <v>48.916045240948613</v>
      </c>
      <c r="M31" s="1">
        <v>64249.773305499999</v>
      </c>
      <c r="N31" s="1">
        <v>2956576.0989799998</v>
      </c>
      <c r="O31" s="2" t="s">
        <v>452</v>
      </c>
    </row>
    <row r="32" spans="1:15" x14ac:dyDescent="0.3">
      <c r="A32" s="1">
        <v>3.3104436696300001</v>
      </c>
      <c r="B32" s="1">
        <v>1.4561770612</v>
      </c>
      <c r="C32" s="1">
        <v>0.105755434282</v>
      </c>
      <c r="D32" s="2" t="s">
        <v>364</v>
      </c>
      <c r="E32" s="1">
        <v>0.95474646838999999</v>
      </c>
      <c r="F32" s="1">
        <v>0.97353769518599997</v>
      </c>
      <c r="G32" s="1">
        <f t="shared" si="4"/>
        <v>4.6024433155900946</v>
      </c>
      <c r="H32" s="1">
        <f t="shared" si="7"/>
        <v>0.34083302362411194</v>
      </c>
      <c r="I32" s="1">
        <v>138</v>
      </c>
      <c r="J32" s="2" t="s">
        <v>363</v>
      </c>
      <c r="K32" s="1">
        <f t="shared" si="5"/>
        <v>4.8205921341099573</v>
      </c>
      <c r="L32" s="1">
        <f t="shared" si="6"/>
        <v>0.35009740794781841</v>
      </c>
      <c r="M32" s="1">
        <v>43054.809017799998</v>
      </c>
      <c r="N32" s="1">
        <v>1180182.04229</v>
      </c>
      <c r="O32" s="2" t="s">
        <v>452</v>
      </c>
    </row>
    <row r="33" spans="1:15" x14ac:dyDescent="0.3">
      <c r="A33" s="1">
        <v>177.305022202</v>
      </c>
      <c r="B33" s="1">
        <v>1.39222663685</v>
      </c>
      <c r="C33" s="1">
        <v>9.5547921085599993E-2</v>
      </c>
      <c r="D33" s="2" t="s">
        <v>362</v>
      </c>
      <c r="E33" s="1">
        <v>0.90307251621499995</v>
      </c>
      <c r="F33" s="1">
        <v>0.93718563080399997</v>
      </c>
      <c r="G33" s="1">
        <f t="shared" si="4"/>
        <v>222.922344144308</v>
      </c>
      <c r="H33" s="1">
        <f t="shared" si="7"/>
        <v>15.876980109352765</v>
      </c>
      <c r="I33" s="1">
        <v>139</v>
      </c>
      <c r="J33" s="2" t="s">
        <v>361</v>
      </c>
      <c r="K33" s="1">
        <f t="shared" si="5"/>
        <v>246.84877475690504</v>
      </c>
      <c r="L33" s="1">
        <f t="shared" si="6"/>
        <v>16.941126269437252</v>
      </c>
      <c r="M33" s="1">
        <v>156934.33881300001</v>
      </c>
      <c r="N33" s="1">
        <v>7092151.3386199996</v>
      </c>
      <c r="O33" s="2" t="s">
        <v>452</v>
      </c>
    </row>
    <row r="34" spans="1:15" x14ac:dyDescent="0.3">
      <c r="A34" s="1">
        <v>416.57631328500003</v>
      </c>
      <c r="B34" s="1">
        <v>1.3943795427100001</v>
      </c>
      <c r="C34" s="1">
        <v>9.5546092235800004E-2</v>
      </c>
      <c r="D34" s="2" t="s">
        <v>362</v>
      </c>
      <c r="E34" s="1">
        <v>0.95474646838999999</v>
      </c>
      <c r="F34" s="1">
        <v>0.97353769518599997</v>
      </c>
      <c r="G34" s="1">
        <f t="shared" si="4"/>
        <v>554.57927444448308</v>
      </c>
      <c r="H34" s="1">
        <f t="shared" si="7"/>
        <v>38.748979875586869</v>
      </c>
      <c r="I34" s="1">
        <v>138</v>
      </c>
      <c r="J34" s="2" t="s">
        <v>361</v>
      </c>
      <c r="K34" s="1">
        <f t="shared" si="5"/>
        <v>580.86548922215604</v>
      </c>
      <c r="L34" s="1">
        <f t="shared" si="6"/>
        <v>39.802238852378132</v>
      </c>
      <c r="M34" s="1">
        <v>62249.853304099997</v>
      </c>
      <c r="N34" s="1">
        <v>3524964.54629</v>
      </c>
      <c r="O34" s="2" t="s">
        <v>452</v>
      </c>
    </row>
    <row r="35" spans="1:15" x14ac:dyDescent="0.3">
      <c r="A35" s="1">
        <f>SUM(A20:A34)</f>
        <v>1839.685637528695</v>
      </c>
      <c r="G35" s="1">
        <f>SUM(G20:G34)</f>
        <v>4117.0797481371028</v>
      </c>
      <c r="H35" s="1">
        <f>SUM(H20:H34)</f>
        <v>378.11790535802015</v>
      </c>
      <c r="K35" s="1">
        <f>SUM(K20:K34)</f>
        <v>4402.8689931882855</v>
      </c>
      <c r="L35" s="1">
        <f>SUM(L20:L34)</f>
        <v>393.95664104103344</v>
      </c>
    </row>
    <row r="36" spans="1:15" x14ac:dyDescent="0.3">
      <c r="F36" s="1" t="s">
        <v>449</v>
      </c>
      <c r="G36" s="1">
        <f>G17-G35</f>
        <v>1625.8593484607027</v>
      </c>
      <c r="H36" s="1">
        <f>H17-H35</f>
        <v>58.864275999135259</v>
      </c>
      <c r="J36" s="1"/>
      <c r="K36" s="1">
        <f>K17-K35</f>
        <v>1701.5541213323113</v>
      </c>
      <c r="L36" s="1">
        <f>L17-L35</f>
        <v>60.24481431515693</v>
      </c>
    </row>
  </sheetData>
  <sortState ref="A20:O36">
    <sortCondition ref="D19"/>
  </sortState>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8276-8B21-4036-8F8A-16098B58DFEE}">
  <dimension ref="A1:O34"/>
  <sheetViews>
    <sheetView topLeftCell="A10" workbookViewId="0">
      <selection activeCell="D25" sqref="B19:D25"/>
    </sheetView>
  </sheetViews>
  <sheetFormatPr defaultRowHeight="14.4" x14ac:dyDescent="0.3"/>
  <cols>
    <col min="1" max="1" width="17.77734375" style="1" bestFit="1" customWidth="1"/>
    <col min="2" max="2" width="14.6640625" style="1" bestFit="1" customWidth="1"/>
    <col min="3" max="3" width="13.6640625" style="1" bestFit="1" customWidth="1"/>
    <col min="4" max="4" width="32.6640625" style="2" bestFit="1" customWidth="1"/>
    <col min="5" max="6" width="13.6640625" style="1" bestFit="1" customWidth="1"/>
    <col min="7" max="7" width="18.77734375" style="1" bestFit="1" customWidth="1"/>
    <col min="8" max="8" width="17.77734375" style="1" bestFit="1" customWidth="1"/>
    <col min="9" max="9" width="15.6640625" style="1" bestFit="1" customWidth="1"/>
    <col min="10" max="10" width="8.44140625" style="2" bestFit="1" customWidth="1"/>
    <col min="11" max="11" width="17.77734375" style="1" bestFit="1" customWidth="1"/>
    <col min="12" max="13" width="18.77734375" style="1" bestFit="1" customWidth="1"/>
    <col min="14" max="14" width="20.77734375" style="1"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97.534721868399998</v>
      </c>
      <c r="B2" s="1">
        <v>16.813414031600001</v>
      </c>
      <c r="C2" s="1">
        <v>0.67767109028700001</v>
      </c>
      <c r="D2" s="2" t="s">
        <v>433</v>
      </c>
      <c r="E2" s="1">
        <v>0.83776588047199996</v>
      </c>
      <c r="F2" s="1">
        <v>0.85005357603599996</v>
      </c>
      <c r="G2" s="1">
        <f>A2*B2*E2</f>
        <v>1373.845281449343</v>
      </c>
      <c r="H2" s="1">
        <f>A2*C2*F2</f>
        <v>56.185533299378818</v>
      </c>
      <c r="I2" s="1">
        <v>127</v>
      </c>
      <c r="J2" s="2" t="s">
        <v>432</v>
      </c>
      <c r="K2" s="1">
        <f>A2*B2</f>
        <v>1639.8916612303599</v>
      </c>
      <c r="L2" s="1">
        <f>A2*C2</f>
        <v>66.096461309397924</v>
      </c>
      <c r="M2" s="1">
        <v>136489.350019</v>
      </c>
      <c r="N2" s="1">
        <v>23114269.2139</v>
      </c>
      <c r="O2" s="2" t="s">
        <v>453</v>
      </c>
    </row>
    <row r="3" spans="1:15" x14ac:dyDescent="0.3">
      <c r="A3" s="1">
        <v>27.542829080200001</v>
      </c>
      <c r="B3" s="1">
        <v>18.423830858900001</v>
      </c>
      <c r="C3" s="1">
        <v>0.96229117368600003</v>
      </c>
      <c r="D3" s="2" t="s">
        <v>433</v>
      </c>
      <c r="E3" s="1">
        <v>0.92729769765199999</v>
      </c>
      <c r="F3" s="1">
        <v>0.93481683174499997</v>
      </c>
      <c r="G3" s="1">
        <f t="shared" ref="G3:G15" si="0">A3*B3*E3</f>
        <v>470.55204638535497</v>
      </c>
      <c r="H3" s="1">
        <f t="shared" ref="H3:H15" si="1">A3*C3*F3</f>
        <v>24.77659220430462</v>
      </c>
      <c r="I3" s="1">
        <v>150</v>
      </c>
      <c r="J3" s="2" t="s">
        <v>432</v>
      </c>
      <c r="K3" s="1">
        <f t="shared" ref="K3:K15" si="2">A3*B3</f>
        <v>507.44442434919711</v>
      </c>
      <c r="L3" s="1">
        <f t="shared" ref="L3:L15" si="3">A3*C3</f>
        <v>26.504221322218552</v>
      </c>
      <c r="M3" s="1">
        <v>49733.969593299997</v>
      </c>
      <c r="N3" s="1">
        <v>6111622.0120000001</v>
      </c>
      <c r="O3" s="2" t="s">
        <v>453</v>
      </c>
    </row>
    <row r="4" spans="1:15" x14ac:dyDescent="0.3">
      <c r="A4" s="1">
        <v>875.40103567200003</v>
      </c>
      <c r="B4" s="1">
        <v>18.4216122676</v>
      </c>
      <c r="C4" s="1">
        <v>0.96222341099099995</v>
      </c>
      <c r="D4" s="2" t="s">
        <v>433</v>
      </c>
      <c r="E4" s="1">
        <v>0.99700188923999999</v>
      </c>
      <c r="F4" s="1">
        <v>0.99733046219599997</v>
      </c>
      <c r="G4" s="1">
        <f t="shared" si="0"/>
        <v>16077.950028879744</v>
      </c>
      <c r="H4" s="1">
        <f t="shared" si="1"/>
        <v>840.08273509224261</v>
      </c>
      <c r="I4" s="1">
        <v>149</v>
      </c>
      <c r="J4" s="2" t="s">
        <v>432</v>
      </c>
      <c r="K4" s="1">
        <f t="shared" si="2"/>
        <v>16126.298457805062</v>
      </c>
      <c r="L4" s="1">
        <f t="shared" si="3"/>
        <v>842.33137052936593</v>
      </c>
      <c r="M4" s="1">
        <v>54778.9707002</v>
      </c>
      <c r="N4" s="1">
        <v>5998629.21019</v>
      </c>
      <c r="O4" s="2" t="s">
        <v>453</v>
      </c>
    </row>
    <row r="5" spans="1:15" x14ac:dyDescent="0.3">
      <c r="A5" s="1">
        <v>0.18171582064</v>
      </c>
      <c r="B5" s="1">
        <v>2.0020306162499999</v>
      </c>
      <c r="C5" s="1">
        <v>0.25089297151899997</v>
      </c>
      <c r="D5" s="2" t="s">
        <v>429</v>
      </c>
      <c r="E5" s="1">
        <v>0.99700188923999999</v>
      </c>
      <c r="F5" s="1">
        <v>0.99733046219599997</v>
      </c>
      <c r="G5" s="1">
        <f t="shared" si="0"/>
        <v>0.36270992177585309</v>
      </c>
      <c r="H5" s="1">
        <f t="shared" si="1"/>
        <v>4.5469514721156706E-2</v>
      </c>
      <c r="I5" s="1">
        <v>149</v>
      </c>
      <c r="J5" s="2" t="s">
        <v>428</v>
      </c>
      <c r="K5" s="1">
        <f t="shared" si="2"/>
        <v>0.36380063637827365</v>
      </c>
      <c r="L5" s="1">
        <f t="shared" si="3"/>
        <v>4.559122221238323E-2</v>
      </c>
      <c r="M5" s="1">
        <v>48380.259568599999</v>
      </c>
      <c r="N5" s="1">
        <v>2736378.4513599998</v>
      </c>
      <c r="O5" s="2" t="s">
        <v>453</v>
      </c>
    </row>
    <row r="6" spans="1:15" x14ac:dyDescent="0.3">
      <c r="A6" s="1">
        <v>475.18912096100001</v>
      </c>
      <c r="B6" s="1">
        <v>2.6842961067000002</v>
      </c>
      <c r="C6" s="1">
        <v>0.22016836057299999</v>
      </c>
      <c r="D6" s="2" t="s">
        <v>368</v>
      </c>
      <c r="E6" s="1">
        <v>0.83776588047199996</v>
      </c>
      <c r="F6" s="1">
        <v>0.85005357603599996</v>
      </c>
      <c r="G6" s="1">
        <f t="shared" si="0"/>
        <v>1068.6108507847787</v>
      </c>
      <c r="H6" s="1">
        <f t="shared" si="1"/>
        <v>88.933973476621048</v>
      </c>
      <c r="I6" s="1">
        <v>127</v>
      </c>
      <c r="J6" s="2" t="s">
        <v>367</v>
      </c>
      <c r="K6" s="1">
        <f t="shared" si="2"/>
        <v>1275.5483073418077</v>
      </c>
      <c r="L6" s="1">
        <f t="shared" si="3"/>
        <v>104.62160972410835</v>
      </c>
      <c r="M6" s="1">
        <v>418028.14586599998</v>
      </c>
      <c r="N6" s="1">
        <v>37269883.284400001</v>
      </c>
      <c r="O6" s="2" t="s">
        <v>453</v>
      </c>
    </row>
    <row r="7" spans="1:15" x14ac:dyDescent="0.3">
      <c r="A7" s="1">
        <v>461.374961316</v>
      </c>
      <c r="B7" s="1">
        <v>3.1019325681000001</v>
      </c>
      <c r="C7" s="1">
        <v>0.37134458403800003</v>
      </c>
      <c r="D7" s="2" t="s">
        <v>368</v>
      </c>
      <c r="E7" s="1">
        <v>0.92729769765199999</v>
      </c>
      <c r="F7" s="1">
        <v>0.93481683174499997</v>
      </c>
      <c r="G7" s="1">
        <f t="shared" si="0"/>
        <v>1327.1058264442947</v>
      </c>
      <c r="H7" s="1">
        <f t="shared" si="1"/>
        <v>160.16131999322184</v>
      </c>
      <c r="I7" s="1">
        <v>150</v>
      </c>
      <c r="J7" s="2" t="s">
        <v>367</v>
      </c>
      <c r="K7" s="1">
        <f t="shared" si="2"/>
        <v>1431.154018611978</v>
      </c>
      <c r="L7" s="1">
        <f t="shared" si="3"/>
        <v>171.32909309543837</v>
      </c>
      <c r="M7" s="1">
        <v>193002.10673299999</v>
      </c>
      <c r="N7" s="1">
        <v>16864117.159899998</v>
      </c>
      <c r="O7" s="2" t="s">
        <v>453</v>
      </c>
    </row>
    <row r="8" spans="1:15" x14ac:dyDescent="0.3">
      <c r="A8" s="1">
        <v>365.75431192399998</v>
      </c>
      <c r="B8" s="1">
        <v>3.10297243617</v>
      </c>
      <c r="C8" s="1">
        <v>0.37141757091900002</v>
      </c>
      <c r="D8" s="2" t="s">
        <v>368</v>
      </c>
      <c r="E8" s="1">
        <v>0.99700188923999999</v>
      </c>
      <c r="F8" s="1">
        <v>0.99733046219599997</v>
      </c>
      <c r="G8" s="1">
        <f t="shared" si="0"/>
        <v>1131.5229158123077</v>
      </c>
      <c r="H8" s="1">
        <f t="shared" si="1"/>
        <v>135.48492784267467</v>
      </c>
      <c r="I8" s="1">
        <v>149</v>
      </c>
      <c r="J8" s="2" t="s">
        <v>367</v>
      </c>
      <c r="K8" s="1">
        <f t="shared" si="2"/>
        <v>1134.9255483104962</v>
      </c>
      <c r="L8" s="1">
        <f t="shared" si="3"/>
        <v>135.84757808796232</v>
      </c>
      <c r="M8" s="1">
        <v>79911.8523862</v>
      </c>
      <c r="N8" s="1">
        <v>5623401.3873600001</v>
      </c>
      <c r="O8" s="2" t="s">
        <v>453</v>
      </c>
    </row>
    <row r="9" spans="1:15" x14ac:dyDescent="0.3">
      <c r="A9" s="1">
        <v>918.01065827800005</v>
      </c>
      <c r="B9" s="1">
        <v>2.1075194332499998</v>
      </c>
      <c r="C9" s="1">
        <v>0.14189478372799999</v>
      </c>
      <c r="D9" s="2" t="s">
        <v>366</v>
      </c>
      <c r="E9" s="1">
        <v>0.83776588047199996</v>
      </c>
      <c r="F9" s="1">
        <v>0.85005357603599996</v>
      </c>
      <c r="G9" s="1">
        <f t="shared" si="0"/>
        <v>1620.8468463121924</v>
      </c>
      <c r="H9" s="1">
        <f t="shared" si="1"/>
        <v>110.72876410784615</v>
      </c>
      <c r="I9" s="1">
        <v>127</v>
      </c>
      <c r="J9" s="2" t="s">
        <v>365</v>
      </c>
      <c r="K9" s="1">
        <f t="shared" si="2"/>
        <v>1934.7253022515099</v>
      </c>
      <c r="L9" s="1">
        <f t="shared" si="3"/>
        <v>130.26092381635573</v>
      </c>
      <c r="M9" s="1">
        <v>467438.61580799997</v>
      </c>
      <c r="N9" s="1">
        <v>48542622.658200003</v>
      </c>
      <c r="O9" s="2" t="s">
        <v>453</v>
      </c>
    </row>
    <row r="10" spans="1:15" x14ac:dyDescent="0.3">
      <c r="A10" s="1">
        <v>34.9123071267</v>
      </c>
      <c r="B10" s="1">
        <v>2.4589066867099998</v>
      </c>
      <c r="C10" s="1">
        <v>0.17543032146500001</v>
      </c>
      <c r="D10" s="2" t="s">
        <v>366</v>
      </c>
      <c r="E10" s="1">
        <v>0.92729769765199999</v>
      </c>
      <c r="F10" s="1">
        <v>0.93481683174499997</v>
      </c>
      <c r="G10" s="1">
        <f t="shared" si="0"/>
        <v>79.604895929050272</v>
      </c>
      <c r="H10" s="1">
        <f t="shared" si="1"/>
        <v>5.7254513938242972</v>
      </c>
      <c r="I10" s="1">
        <v>150</v>
      </c>
      <c r="J10" s="2" t="s">
        <v>365</v>
      </c>
      <c r="K10" s="1">
        <f t="shared" si="2"/>
        <v>85.846105442315803</v>
      </c>
      <c r="L10" s="1">
        <f t="shared" si="3"/>
        <v>6.124677262321792</v>
      </c>
      <c r="M10" s="1">
        <v>139419.48800400001</v>
      </c>
      <c r="N10" s="1">
        <v>10595642.2763</v>
      </c>
      <c r="O10" s="2" t="s">
        <v>453</v>
      </c>
    </row>
    <row r="11" spans="1:15" x14ac:dyDescent="0.3">
      <c r="A11" s="1">
        <v>666.47070670300002</v>
      </c>
      <c r="B11" s="1">
        <v>2.4589220626400001</v>
      </c>
      <c r="C11" s="1">
        <v>0.17540992249199999</v>
      </c>
      <c r="D11" s="2" t="s">
        <v>366</v>
      </c>
      <c r="E11" s="1">
        <v>0.99700188923999999</v>
      </c>
      <c r="F11" s="1">
        <v>0.99733046219599997</v>
      </c>
      <c r="G11" s="1">
        <f t="shared" si="0"/>
        <v>1633.8862223264478</v>
      </c>
      <c r="H11" s="1">
        <f t="shared" si="1"/>
        <v>116.59349115398491</v>
      </c>
      <c r="I11" s="1">
        <v>149</v>
      </c>
      <c r="J11" s="2" t="s">
        <v>365</v>
      </c>
      <c r="K11" s="1">
        <f t="shared" si="2"/>
        <v>1638.7995248152793</v>
      </c>
      <c r="L11" s="1">
        <f t="shared" si="3"/>
        <v>116.90557500596169</v>
      </c>
      <c r="M11" s="1">
        <v>113526.12908499999</v>
      </c>
      <c r="N11" s="1">
        <v>6103813.6586600002</v>
      </c>
      <c r="O11" s="2" t="s">
        <v>453</v>
      </c>
    </row>
    <row r="12" spans="1:15" x14ac:dyDescent="0.3">
      <c r="A12" s="1">
        <v>492.94496646800002</v>
      </c>
      <c r="B12" s="1">
        <v>1.1946515900700001</v>
      </c>
      <c r="C12" s="1">
        <v>8.1191257294099997E-2</v>
      </c>
      <c r="D12" s="2" t="s">
        <v>362</v>
      </c>
      <c r="E12" s="1">
        <v>0.83776588047199996</v>
      </c>
      <c r="F12" s="1">
        <v>0.85005357603599996</v>
      </c>
      <c r="G12" s="1">
        <f t="shared" si="0"/>
        <v>493.35822254877036</v>
      </c>
      <c r="H12" s="1">
        <f t="shared" si="1"/>
        <v>34.021542627815748</v>
      </c>
      <c r="I12" s="1">
        <v>127</v>
      </c>
      <c r="J12" s="2" t="s">
        <v>361</v>
      </c>
      <c r="K12" s="1">
        <f t="shared" si="2"/>
        <v>588.89748800799907</v>
      </c>
      <c r="L12" s="1">
        <f t="shared" si="3"/>
        <v>40.022821604334887</v>
      </c>
      <c r="M12" s="1">
        <v>354048.542411</v>
      </c>
      <c r="N12" s="1">
        <v>43085795.280199997</v>
      </c>
      <c r="O12" s="2" t="s">
        <v>453</v>
      </c>
    </row>
    <row r="13" spans="1:15" x14ac:dyDescent="0.3">
      <c r="A13" s="1">
        <v>157.98699139499999</v>
      </c>
      <c r="B13" s="1">
        <v>1.34426708141</v>
      </c>
      <c r="C13" s="1">
        <v>9.2082183578999999E-2</v>
      </c>
      <c r="D13" s="2" t="s">
        <v>362</v>
      </c>
      <c r="E13" s="1">
        <v>0.92729769765199999</v>
      </c>
      <c r="F13" s="1">
        <v>0.93481683174499997</v>
      </c>
      <c r="G13" s="1">
        <f t="shared" si="0"/>
        <v>196.93643590865156</v>
      </c>
      <c r="H13" s="1">
        <f t="shared" si="1"/>
        <v>13.599516287535533</v>
      </c>
      <c r="I13" s="1">
        <v>150</v>
      </c>
      <c r="J13" s="2" t="s">
        <v>361</v>
      </c>
      <c r="K13" s="1">
        <f t="shared" si="2"/>
        <v>212.37671182330342</v>
      </c>
      <c r="L13" s="1">
        <f t="shared" si="3"/>
        <v>14.547787144728282</v>
      </c>
      <c r="M13" s="1">
        <v>168073.031831</v>
      </c>
      <c r="N13" s="1">
        <v>9595015.6650600005</v>
      </c>
      <c r="O13" s="2" t="s">
        <v>453</v>
      </c>
    </row>
    <row r="14" spans="1:15" x14ac:dyDescent="0.3">
      <c r="A14" s="1">
        <v>1047.06473925</v>
      </c>
      <c r="B14" s="1">
        <v>1.34437106214</v>
      </c>
      <c r="C14" s="1">
        <v>9.2082446145300006E-2</v>
      </c>
      <c r="D14" s="2" t="s">
        <v>362</v>
      </c>
      <c r="E14" s="1">
        <v>0.99700188923999999</v>
      </c>
      <c r="F14" s="1">
        <v>0.99733046219599997</v>
      </c>
      <c r="G14" s="1">
        <f t="shared" si="0"/>
        <v>1403.4232644044334</v>
      </c>
      <c r="H14" s="1">
        <f t="shared" si="1"/>
        <v>96.158895551675585</v>
      </c>
      <c r="I14" s="1">
        <v>149</v>
      </c>
      <c r="J14" s="2" t="s">
        <v>361</v>
      </c>
      <c r="K14" s="1">
        <f t="shared" si="2"/>
        <v>1407.6435356348647</v>
      </c>
      <c r="L14" s="1">
        <f t="shared" si="3"/>
        <v>96.416282462630718</v>
      </c>
      <c r="M14" s="1">
        <v>117395.981201</v>
      </c>
      <c r="N14" s="1">
        <v>7814410.2623300003</v>
      </c>
      <c r="O14" s="2" t="s">
        <v>453</v>
      </c>
    </row>
    <row r="15" spans="1:15" x14ac:dyDescent="0.3">
      <c r="A15" s="1">
        <v>6.4306203982100003E-3</v>
      </c>
      <c r="B15" s="1">
        <v>1.3903041969900001</v>
      </c>
      <c r="C15" s="1">
        <v>9.5549554159199995E-2</v>
      </c>
      <c r="D15" s="2" t="s">
        <v>362</v>
      </c>
      <c r="E15" s="1">
        <v>0.99688666979999996</v>
      </c>
      <c r="F15" s="1">
        <v>0.99673943669700005</v>
      </c>
      <c r="G15" s="1">
        <f t="shared" si="0"/>
        <v>8.9126837425412449E-3</v>
      </c>
      <c r="H15" s="1">
        <f t="shared" si="1"/>
        <v>6.1243948200531478E-4</v>
      </c>
      <c r="I15" s="1">
        <v>147</v>
      </c>
      <c r="J15" s="2" t="s">
        <v>361</v>
      </c>
      <c r="K15" s="1">
        <f t="shared" si="2"/>
        <v>8.9405185288808694E-3</v>
      </c>
      <c r="L15" s="1">
        <f t="shared" si="3"/>
        <v>6.1444291201602269E-4</v>
      </c>
      <c r="M15" s="1">
        <v>43969.241198099997</v>
      </c>
      <c r="N15" s="1">
        <v>2441634.28945</v>
      </c>
      <c r="O15" s="2" t="s">
        <v>453</v>
      </c>
    </row>
    <row r="16" spans="1:15" x14ac:dyDescent="0.3">
      <c r="A16" s="1">
        <f>SUM(A2:A15)</f>
        <v>5620.3754964833388</v>
      </c>
      <c r="G16" s="1">
        <f>SUM(G2:G15)</f>
        <v>26878.014459790887</v>
      </c>
      <c r="H16" s="1">
        <f>SUM(H2:H15)</f>
        <v>1682.4988249853291</v>
      </c>
      <c r="K16" s="1">
        <f>SUM(K2:K15)</f>
        <v>27983.923826779086</v>
      </c>
      <c r="L16" s="1">
        <f>SUM(L2:L15)</f>
        <v>1751.0546070299488</v>
      </c>
    </row>
    <row r="18" spans="1:15" x14ac:dyDescent="0.3">
      <c r="A18" s="1" t="s">
        <v>386</v>
      </c>
      <c r="B18" s="1" t="s">
        <v>385</v>
      </c>
      <c r="C18" s="1" t="s">
        <v>384</v>
      </c>
      <c r="D18" s="2" t="s">
        <v>383</v>
      </c>
      <c r="E18" s="1" t="s">
        <v>382</v>
      </c>
      <c r="F18" s="1" t="s">
        <v>381</v>
      </c>
      <c r="G18" s="1" t="s">
        <v>380</v>
      </c>
      <c r="H18" s="1" t="s">
        <v>379</v>
      </c>
      <c r="I18" s="1" t="s">
        <v>378</v>
      </c>
      <c r="J18" s="2" t="s">
        <v>377</v>
      </c>
      <c r="K18" s="1" t="s">
        <v>376</v>
      </c>
      <c r="L18" s="1" t="s">
        <v>375</v>
      </c>
      <c r="M18" s="1" t="s">
        <v>374</v>
      </c>
      <c r="N18" s="1" t="s">
        <v>373</v>
      </c>
    </row>
    <row r="19" spans="1:15" x14ac:dyDescent="0.3">
      <c r="A19" s="1">
        <v>97.534721868399998</v>
      </c>
      <c r="B19" s="1">
        <v>3.10297243617</v>
      </c>
      <c r="C19" s="1">
        <v>0.37141757091900002</v>
      </c>
      <c r="D19" s="2" t="s">
        <v>368</v>
      </c>
      <c r="E19" s="1">
        <v>0.83776588047199996</v>
      </c>
      <c r="F19" s="1">
        <v>0.85005357603599996</v>
      </c>
      <c r="G19" s="1">
        <f>A19*B19*E19</f>
        <v>253.54779415337168</v>
      </c>
      <c r="H19" s="1">
        <f>A19*C19*F19</f>
        <v>30.794133906473643</v>
      </c>
      <c r="I19" s="1">
        <v>127</v>
      </c>
      <c r="J19" s="2" t="s">
        <v>432</v>
      </c>
      <c r="K19" s="1">
        <f>A19*B19</f>
        <v>302.64755352715252</v>
      </c>
      <c r="L19" s="1">
        <f>A19*C19</f>
        <v>36.226109476621396</v>
      </c>
      <c r="M19" s="1">
        <v>136489.350019</v>
      </c>
      <c r="N19" s="1">
        <v>23114269.2139</v>
      </c>
      <c r="O19" s="2" t="s">
        <v>453</v>
      </c>
    </row>
    <row r="20" spans="1:15" x14ac:dyDescent="0.3">
      <c r="A20" s="1">
        <v>27.542829080200001</v>
      </c>
      <c r="B20" s="1">
        <v>3.10297243617</v>
      </c>
      <c r="C20" s="1">
        <v>0.37141757091900002</v>
      </c>
      <c r="D20" s="2" t="s">
        <v>368</v>
      </c>
      <c r="E20" s="1">
        <v>0.92729769765199999</v>
      </c>
      <c r="F20" s="1">
        <v>0.93481683174499997</v>
      </c>
      <c r="G20" s="1">
        <f t="shared" ref="G20:G32" si="4">A20*B20*E20</f>
        <v>79.251163392645253</v>
      </c>
      <c r="H20" s="1">
        <f t="shared" ref="H20:H32" si="5">A20*C20*F20</f>
        <v>9.563073988223298</v>
      </c>
      <c r="I20" s="1">
        <v>150</v>
      </c>
      <c r="J20" s="2" t="s">
        <v>432</v>
      </c>
      <c r="K20" s="1">
        <f t="shared" ref="K20:K32" si="6">A20*B20</f>
        <v>85.46463945000211</v>
      </c>
      <c r="L20" s="1">
        <f t="shared" ref="L20:L32" si="7">A20*C20</f>
        <v>10.22989067320508</v>
      </c>
      <c r="M20" s="1">
        <v>49733.969593299997</v>
      </c>
      <c r="N20" s="1">
        <v>6111622.0120000001</v>
      </c>
      <c r="O20" s="2" t="s">
        <v>453</v>
      </c>
    </row>
    <row r="21" spans="1:15" x14ac:dyDescent="0.3">
      <c r="A21" s="1">
        <v>875.40103567200003</v>
      </c>
      <c r="B21" s="1">
        <v>3.10297243617</v>
      </c>
      <c r="C21" s="1">
        <v>0.37141757091900002</v>
      </c>
      <c r="D21" s="2" t="s">
        <v>368</v>
      </c>
      <c r="E21" s="1">
        <v>0.99700188923999999</v>
      </c>
      <c r="F21" s="1">
        <v>0.99733046219599997</v>
      </c>
      <c r="G21" s="1">
        <f t="shared" si="4"/>
        <v>2708.2013802601973</v>
      </c>
      <c r="H21" s="1">
        <f t="shared" si="5"/>
        <v>324.27135452628164</v>
      </c>
      <c r="I21" s="1">
        <v>149</v>
      </c>
      <c r="J21" s="2" t="s">
        <v>432</v>
      </c>
      <c r="K21" s="1">
        <f t="shared" si="6"/>
        <v>2716.3452842848869</v>
      </c>
      <c r="L21" s="1">
        <f t="shared" si="7"/>
        <v>325.13932624927116</v>
      </c>
      <c r="M21" s="1">
        <v>54778.9707002</v>
      </c>
      <c r="N21" s="1">
        <v>5998629.21019</v>
      </c>
      <c r="O21" s="2" t="s">
        <v>453</v>
      </c>
    </row>
    <row r="22" spans="1:15" x14ac:dyDescent="0.3">
      <c r="A22" s="1">
        <v>0.18171582064</v>
      </c>
      <c r="B22" s="1">
        <v>3.10297243617</v>
      </c>
      <c r="C22" s="1">
        <v>0.37141757091900002</v>
      </c>
      <c r="D22" s="2" t="s">
        <v>368</v>
      </c>
      <c r="E22" s="1">
        <v>0.99700188923999999</v>
      </c>
      <c r="F22" s="1">
        <v>0.99733046219599997</v>
      </c>
      <c r="G22" s="1">
        <f t="shared" si="4"/>
        <v>0.56216867037926799</v>
      </c>
      <c r="H22" s="1">
        <f t="shared" si="5"/>
        <v>6.7312275056373216E-2</v>
      </c>
      <c r="I22" s="1">
        <v>149</v>
      </c>
      <c r="J22" s="2" t="s">
        <v>428</v>
      </c>
      <c r="K22" s="1">
        <f t="shared" si="6"/>
        <v>0.56385918266193158</v>
      </c>
      <c r="L22" s="1">
        <f t="shared" si="7"/>
        <v>6.7492448699661492E-2</v>
      </c>
      <c r="M22" s="1">
        <v>48380.259568599999</v>
      </c>
      <c r="N22" s="1">
        <v>2736378.4513599998</v>
      </c>
      <c r="O22" s="2" t="s">
        <v>453</v>
      </c>
    </row>
    <row r="23" spans="1:15" x14ac:dyDescent="0.3">
      <c r="A23" s="1">
        <v>475.18912096100001</v>
      </c>
      <c r="B23" s="1">
        <v>3.10297243617</v>
      </c>
      <c r="C23" s="1">
        <v>0.37141757091900002</v>
      </c>
      <c r="D23" s="2" t="s">
        <v>368</v>
      </c>
      <c r="E23" s="1">
        <v>0.83776588047199996</v>
      </c>
      <c r="F23" s="1">
        <v>0.85005357603599996</v>
      </c>
      <c r="G23" s="1">
        <f t="shared" si="4"/>
        <v>1235.2847387815873</v>
      </c>
      <c r="H23" s="1">
        <f t="shared" si="5"/>
        <v>150.02900650617894</v>
      </c>
      <c r="I23" s="1">
        <v>127</v>
      </c>
      <c r="J23" s="2" t="s">
        <v>367</v>
      </c>
      <c r="K23" s="1">
        <f t="shared" si="6"/>
        <v>1474.498744309835</v>
      </c>
      <c r="L23" s="1">
        <f t="shared" si="7"/>
        <v>176.49358903446949</v>
      </c>
      <c r="M23" s="1">
        <v>418028.14586599998</v>
      </c>
      <c r="N23" s="1">
        <v>37269883.284400001</v>
      </c>
      <c r="O23" s="2" t="s">
        <v>453</v>
      </c>
    </row>
    <row r="24" spans="1:15" x14ac:dyDescent="0.3">
      <c r="A24" s="1">
        <v>461.374961316</v>
      </c>
      <c r="B24" s="1">
        <v>3.10297243617</v>
      </c>
      <c r="C24" s="1">
        <v>0.37141757091900002</v>
      </c>
      <c r="D24" s="2" t="s">
        <v>368</v>
      </c>
      <c r="E24" s="1">
        <v>0.92729769765199999</v>
      </c>
      <c r="F24" s="1">
        <v>0.93481683174499997</v>
      </c>
      <c r="G24" s="1">
        <f t="shared" si="4"/>
        <v>1327.550715217385</v>
      </c>
      <c r="H24" s="1">
        <f t="shared" si="5"/>
        <v>160.19279931379262</v>
      </c>
      <c r="I24" s="1">
        <v>150</v>
      </c>
      <c r="J24" s="2" t="s">
        <v>367</v>
      </c>
      <c r="K24" s="1">
        <f t="shared" si="6"/>
        <v>1431.633787702548</v>
      </c>
      <c r="L24" s="1">
        <f t="shared" si="7"/>
        <v>171.36276741483633</v>
      </c>
      <c r="M24" s="1">
        <v>193002.10673299999</v>
      </c>
      <c r="N24" s="1">
        <v>16864117.159899998</v>
      </c>
      <c r="O24" s="2" t="s">
        <v>453</v>
      </c>
    </row>
    <row r="25" spans="1:15" x14ac:dyDescent="0.3">
      <c r="A25" s="1">
        <v>365.75431192399998</v>
      </c>
      <c r="B25" s="1">
        <v>3.10297243617</v>
      </c>
      <c r="C25" s="1">
        <v>0.37141757091900002</v>
      </c>
      <c r="D25" s="2" t="s">
        <v>368</v>
      </c>
      <c r="E25" s="1">
        <v>0.99700188923999999</v>
      </c>
      <c r="F25" s="1">
        <v>0.99733046219599997</v>
      </c>
      <c r="G25" s="1">
        <f t="shared" si="4"/>
        <v>1131.5229158123077</v>
      </c>
      <c r="H25" s="1">
        <f t="shared" si="5"/>
        <v>135.48492784267467</v>
      </c>
      <c r="I25" s="1">
        <v>149</v>
      </c>
      <c r="J25" s="2" t="s">
        <v>367</v>
      </c>
      <c r="K25" s="1">
        <f t="shared" si="6"/>
        <v>1134.9255483104962</v>
      </c>
      <c r="L25" s="1">
        <f t="shared" si="7"/>
        <v>135.84757808796232</v>
      </c>
      <c r="M25" s="1">
        <v>79911.8523862</v>
      </c>
      <c r="N25" s="1">
        <v>5623401.3873600001</v>
      </c>
      <c r="O25" s="2" t="s">
        <v>453</v>
      </c>
    </row>
    <row r="26" spans="1:15" x14ac:dyDescent="0.3">
      <c r="A26" s="1">
        <v>918.01065827800005</v>
      </c>
      <c r="B26" s="1">
        <v>2.1075194332499998</v>
      </c>
      <c r="C26" s="1">
        <v>0.14189478372799999</v>
      </c>
      <c r="D26" s="2" t="s">
        <v>366</v>
      </c>
      <c r="E26" s="1">
        <v>0.83776588047199996</v>
      </c>
      <c r="F26" s="1">
        <v>0.85005357603599996</v>
      </c>
      <c r="G26" s="1">
        <f t="shared" si="4"/>
        <v>1620.8468463121924</v>
      </c>
      <c r="H26" s="1">
        <f t="shared" si="5"/>
        <v>110.72876410784615</v>
      </c>
      <c r="I26" s="1">
        <v>127</v>
      </c>
      <c r="J26" s="2" t="s">
        <v>365</v>
      </c>
      <c r="K26" s="1">
        <f t="shared" si="6"/>
        <v>1934.7253022515099</v>
      </c>
      <c r="L26" s="1">
        <f t="shared" si="7"/>
        <v>130.26092381635573</v>
      </c>
      <c r="M26" s="1">
        <v>467438.61580799997</v>
      </c>
      <c r="N26" s="1">
        <v>48542622.658200003</v>
      </c>
      <c r="O26" s="2" t="s">
        <v>453</v>
      </c>
    </row>
    <row r="27" spans="1:15" x14ac:dyDescent="0.3">
      <c r="A27" s="1">
        <v>34.9123071267</v>
      </c>
      <c r="B27" s="1">
        <v>2.4589066867099998</v>
      </c>
      <c r="C27" s="1">
        <v>0.17543032146500001</v>
      </c>
      <c r="D27" s="2" t="s">
        <v>366</v>
      </c>
      <c r="E27" s="1">
        <v>0.92729769765199999</v>
      </c>
      <c r="F27" s="1">
        <v>0.93481683174499997</v>
      </c>
      <c r="G27" s="1">
        <f t="shared" si="4"/>
        <v>79.604895929050272</v>
      </c>
      <c r="H27" s="1">
        <f t="shared" si="5"/>
        <v>5.7254513938242972</v>
      </c>
      <c r="I27" s="1">
        <v>150</v>
      </c>
      <c r="J27" s="2" t="s">
        <v>365</v>
      </c>
      <c r="K27" s="1">
        <f t="shared" si="6"/>
        <v>85.846105442315803</v>
      </c>
      <c r="L27" s="1">
        <f t="shared" si="7"/>
        <v>6.124677262321792</v>
      </c>
      <c r="M27" s="1">
        <v>139419.48800400001</v>
      </c>
      <c r="N27" s="1">
        <v>10595642.2763</v>
      </c>
      <c r="O27" s="2" t="s">
        <v>453</v>
      </c>
    </row>
    <row r="28" spans="1:15" x14ac:dyDescent="0.3">
      <c r="A28" s="1">
        <v>666.47070670300002</v>
      </c>
      <c r="B28" s="1">
        <v>2.4589220626400001</v>
      </c>
      <c r="C28" s="1">
        <v>0.17540992249199999</v>
      </c>
      <c r="D28" s="2" t="s">
        <v>366</v>
      </c>
      <c r="E28" s="1">
        <v>0.99700188923999999</v>
      </c>
      <c r="F28" s="1">
        <v>0.99733046219599997</v>
      </c>
      <c r="G28" s="1">
        <f t="shared" si="4"/>
        <v>1633.8862223264478</v>
      </c>
      <c r="H28" s="1">
        <f t="shared" si="5"/>
        <v>116.59349115398491</v>
      </c>
      <c r="I28" s="1">
        <v>149</v>
      </c>
      <c r="J28" s="2" t="s">
        <v>365</v>
      </c>
      <c r="K28" s="1">
        <f t="shared" si="6"/>
        <v>1638.7995248152793</v>
      </c>
      <c r="L28" s="1">
        <f t="shared" si="7"/>
        <v>116.90557500596169</v>
      </c>
      <c r="M28" s="1">
        <v>113526.12908499999</v>
      </c>
      <c r="N28" s="1">
        <v>6103813.6586600002</v>
      </c>
      <c r="O28" s="2" t="s">
        <v>453</v>
      </c>
    </row>
    <row r="29" spans="1:15" x14ac:dyDescent="0.3">
      <c r="A29" s="1">
        <v>492.94496646800002</v>
      </c>
      <c r="B29" s="1">
        <v>1.1946515900700001</v>
      </c>
      <c r="C29" s="1">
        <v>8.1191257294099997E-2</v>
      </c>
      <c r="D29" s="2" t="s">
        <v>362</v>
      </c>
      <c r="E29" s="1">
        <v>0.83776588047199996</v>
      </c>
      <c r="F29" s="1">
        <v>0.85005357603599996</v>
      </c>
      <c r="G29" s="1">
        <f t="shared" si="4"/>
        <v>493.35822254877036</v>
      </c>
      <c r="H29" s="1">
        <f t="shared" si="5"/>
        <v>34.021542627815748</v>
      </c>
      <c r="I29" s="1">
        <v>127</v>
      </c>
      <c r="J29" s="2" t="s">
        <v>361</v>
      </c>
      <c r="K29" s="1">
        <f t="shared" si="6"/>
        <v>588.89748800799907</v>
      </c>
      <c r="L29" s="1">
        <f t="shared" si="7"/>
        <v>40.022821604334887</v>
      </c>
      <c r="M29" s="1">
        <v>354048.542411</v>
      </c>
      <c r="N29" s="1">
        <v>43085795.280199997</v>
      </c>
      <c r="O29" s="2" t="s">
        <v>453</v>
      </c>
    </row>
    <row r="30" spans="1:15" x14ac:dyDescent="0.3">
      <c r="A30" s="1">
        <v>157.98699139499999</v>
      </c>
      <c r="B30" s="1">
        <v>1.34426708141</v>
      </c>
      <c r="C30" s="1">
        <v>9.2082183578999999E-2</v>
      </c>
      <c r="D30" s="2" t="s">
        <v>362</v>
      </c>
      <c r="E30" s="1">
        <v>0.92729769765199999</v>
      </c>
      <c r="F30" s="1">
        <v>0.93481683174499997</v>
      </c>
      <c r="G30" s="1">
        <f t="shared" si="4"/>
        <v>196.93643590865156</v>
      </c>
      <c r="H30" s="1">
        <f t="shared" si="5"/>
        <v>13.599516287535533</v>
      </c>
      <c r="I30" s="1">
        <v>150</v>
      </c>
      <c r="J30" s="2" t="s">
        <v>361</v>
      </c>
      <c r="K30" s="1">
        <f t="shared" si="6"/>
        <v>212.37671182330342</v>
      </c>
      <c r="L30" s="1">
        <f t="shared" si="7"/>
        <v>14.547787144728282</v>
      </c>
      <c r="M30" s="1">
        <v>168073.031831</v>
      </c>
      <c r="N30" s="1">
        <v>9595015.6650600005</v>
      </c>
      <c r="O30" s="2" t="s">
        <v>453</v>
      </c>
    </row>
    <row r="31" spans="1:15" x14ac:dyDescent="0.3">
      <c r="A31" s="1">
        <v>1047.06473925</v>
      </c>
      <c r="B31" s="1">
        <v>1.34437106214</v>
      </c>
      <c r="C31" s="1">
        <v>9.2082446145300006E-2</v>
      </c>
      <c r="D31" s="2" t="s">
        <v>362</v>
      </c>
      <c r="E31" s="1">
        <v>0.99700188923999999</v>
      </c>
      <c r="F31" s="1">
        <v>0.99733046219599997</v>
      </c>
      <c r="G31" s="1">
        <f t="shared" si="4"/>
        <v>1403.4232644044334</v>
      </c>
      <c r="H31" s="1">
        <f t="shared" si="5"/>
        <v>96.158895551675585</v>
      </c>
      <c r="I31" s="1">
        <v>149</v>
      </c>
      <c r="J31" s="2" t="s">
        <v>361</v>
      </c>
      <c r="K31" s="1">
        <f t="shared" si="6"/>
        <v>1407.6435356348647</v>
      </c>
      <c r="L31" s="1">
        <f t="shared" si="7"/>
        <v>96.416282462630718</v>
      </c>
      <c r="M31" s="1">
        <v>117395.981201</v>
      </c>
      <c r="N31" s="1">
        <v>7814410.2623300003</v>
      </c>
      <c r="O31" s="2" t="s">
        <v>453</v>
      </c>
    </row>
    <row r="32" spans="1:15" x14ac:dyDescent="0.3">
      <c r="A32" s="1">
        <v>6.4306203982100003E-3</v>
      </c>
      <c r="B32" s="1">
        <v>1.3903041969900001</v>
      </c>
      <c r="C32" s="1">
        <v>9.5549554159199995E-2</v>
      </c>
      <c r="D32" s="2" t="s">
        <v>362</v>
      </c>
      <c r="E32" s="1">
        <v>0.99688666979999996</v>
      </c>
      <c r="F32" s="1">
        <v>0.99673943669700005</v>
      </c>
      <c r="G32" s="1">
        <f t="shared" si="4"/>
        <v>8.9126837425412449E-3</v>
      </c>
      <c r="H32" s="1">
        <f t="shared" si="5"/>
        <v>6.1243948200531478E-4</v>
      </c>
      <c r="I32" s="1">
        <v>147</v>
      </c>
      <c r="J32" s="2" t="s">
        <v>361</v>
      </c>
      <c r="K32" s="1">
        <f t="shared" si="6"/>
        <v>8.9405185288808694E-3</v>
      </c>
      <c r="L32" s="1">
        <f t="shared" si="7"/>
        <v>6.1444291201602269E-4</v>
      </c>
      <c r="M32" s="1">
        <v>43969.241198099997</v>
      </c>
      <c r="N32" s="1">
        <v>2441634.28945</v>
      </c>
      <c r="O32" s="2" t="s">
        <v>453</v>
      </c>
    </row>
    <row r="33" spans="1:12" x14ac:dyDescent="0.3">
      <c r="A33" s="1">
        <f>SUM(A19:A32)</f>
        <v>5620.3754964833388</v>
      </c>
      <c r="G33" s="1">
        <f>SUM(G19:G32)</f>
        <v>12163.985676401162</v>
      </c>
      <c r="H33" s="1">
        <f>SUM(H19:H32)</f>
        <v>1187.2308819208456</v>
      </c>
      <c r="K33" s="1">
        <f>SUM(K19:K32)</f>
        <v>13014.377025261383</v>
      </c>
      <c r="L33" s="1">
        <f>SUM(L19:L32)</f>
        <v>1259.6454351243106</v>
      </c>
    </row>
    <row r="34" spans="1:12" x14ac:dyDescent="0.3">
      <c r="F34" s="1" t="s">
        <v>449</v>
      </c>
      <c r="G34" s="1">
        <f>G16-G33</f>
        <v>14714.028783389726</v>
      </c>
      <c r="H34" s="1">
        <f t="shared" ref="H34:L34" si="8">H16-H33</f>
        <v>495.26794306448346</v>
      </c>
      <c r="J34" s="1"/>
      <c r="K34" s="1">
        <f>K16-K33</f>
        <v>14969.546801517703</v>
      </c>
      <c r="L34" s="1">
        <f t="shared" si="8"/>
        <v>491.40917190563823</v>
      </c>
    </row>
  </sheetData>
  <sortState ref="A2:N15">
    <sortCondition ref="D1"/>
  </sortState>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164E4-DB4B-4CF0-9871-FEB9ED8AFF40}">
  <dimension ref="A1:O18"/>
  <sheetViews>
    <sheetView workbookViewId="0">
      <selection activeCell="D1" sqref="D1"/>
    </sheetView>
  </sheetViews>
  <sheetFormatPr defaultRowHeight="14.4" x14ac:dyDescent="0.3"/>
  <cols>
    <col min="1" max="1" width="15.6640625" style="1" bestFit="1" customWidth="1"/>
    <col min="2" max="2" width="14.6640625" style="1" bestFit="1" customWidth="1"/>
    <col min="3" max="3" width="13.6640625" style="1" bestFit="1" customWidth="1"/>
    <col min="4" max="4" width="32.6640625" style="2" bestFit="1" customWidth="1"/>
    <col min="5" max="6" width="13.6640625" style="1" bestFit="1" customWidth="1"/>
    <col min="7" max="7" width="17.77734375" style="1" bestFit="1" customWidth="1"/>
    <col min="8" max="8" width="16.6640625" style="1" bestFit="1" customWidth="1"/>
    <col min="9" max="9" width="15.6640625" style="1" bestFit="1" customWidth="1"/>
    <col min="10" max="10" width="8.44140625" style="2" bestFit="1" customWidth="1"/>
    <col min="11" max="11" width="17.77734375" style="1" bestFit="1" customWidth="1"/>
    <col min="12" max="12" width="16.6640625" style="1" bestFit="1" customWidth="1"/>
    <col min="13" max="13" width="18.77734375" style="1" bestFit="1" customWidth="1"/>
    <col min="14" max="14" width="20.77734375" style="1" bestFit="1" customWidth="1"/>
    <col min="15" max="15" width="8.6640625"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130.974730311</v>
      </c>
      <c r="B2" s="1">
        <v>18.505440602899998</v>
      </c>
      <c r="C2" s="1">
        <v>0.89642029471399998</v>
      </c>
      <c r="D2" s="2" t="s">
        <v>433</v>
      </c>
      <c r="E2" s="1">
        <v>0.90307251621499995</v>
      </c>
      <c r="F2" s="1">
        <v>0.93718563080399997</v>
      </c>
      <c r="G2" s="1">
        <f>A2*B2*E2</f>
        <v>2188.8175791229187</v>
      </c>
      <c r="H2" s="1">
        <f>A2*C2*F2</f>
        <v>110.03347136257473</v>
      </c>
      <c r="I2" s="1">
        <v>139</v>
      </c>
      <c r="J2" s="2" t="s">
        <v>432</v>
      </c>
      <c r="K2" s="1">
        <f>A2*B2</f>
        <v>2423.7450922510566</v>
      </c>
      <c r="L2" s="1">
        <f>A2*C2</f>
        <v>117.40840634547328</v>
      </c>
      <c r="M2" s="1">
        <v>61949.0387233</v>
      </c>
      <c r="N2" s="1">
        <v>3747130.4549500002</v>
      </c>
      <c r="O2" s="2" t="s">
        <v>454</v>
      </c>
    </row>
    <row r="3" spans="1:15" x14ac:dyDescent="0.3">
      <c r="A3" s="1">
        <v>7.8771974867300001</v>
      </c>
      <c r="B3" s="1">
        <v>2.0356684350699998</v>
      </c>
      <c r="C3" s="1">
        <v>0.24723309183200001</v>
      </c>
      <c r="D3" s="2" t="s">
        <v>429</v>
      </c>
      <c r="E3" s="1">
        <v>0.90307251621499995</v>
      </c>
      <c r="F3" s="1">
        <v>0.93718563080399997</v>
      </c>
      <c r="G3" s="1">
        <f>A3*B3*E3</f>
        <v>14.481094963114481</v>
      </c>
      <c r="H3" s="1">
        <f>A3*C3*F3</f>
        <v>1.8251726612825627</v>
      </c>
      <c r="I3" s="1">
        <v>139</v>
      </c>
      <c r="J3" s="2" t="s">
        <v>428</v>
      </c>
      <c r="K3" s="1">
        <f>A3*B3</f>
        <v>16.035362280548995</v>
      </c>
      <c r="L3" s="1">
        <f>A3*C3</f>
        <v>1.9475038896155179</v>
      </c>
      <c r="M3" s="1">
        <v>154108.816877</v>
      </c>
      <c r="N3" s="1">
        <v>19655026.8572</v>
      </c>
      <c r="O3" s="2" t="s">
        <v>454</v>
      </c>
    </row>
    <row r="4" spans="1:15" x14ac:dyDescent="0.3">
      <c r="A4" s="1">
        <v>207.68686913299999</v>
      </c>
      <c r="B4" s="1">
        <v>3.1005087376899998</v>
      </c>
      <c r="C4" s="1">
        <v>0.33429150134800001</v>
      </c>
      <c r="D4" s="2" t="s">
        <v>368</v>
      </c>
      <c r="E4" s="1">
        <v>0.90307251621499995</v>
      </c>
      <c r="F4" s="1">
        <v>0.93718563080399997</v>
      </c>
      <c r="G4" s="1">
        <f>A4*B4*E4</f>
        <v>581.51995778812022</v>
      </c>
      <c r="H4" s="1">
        <f>A4*C4*F4</f>
        <v>65.06688207645486</v>
      </c>
      <c r="I4" s="1">
        <v>139</v>
      </c>
      <c r="J4" s="2" t="s">
        <v>367</v>
      </c>
      <c r="K4" s="1">
        <f>A4*B4</f>
        <v>643.93495245034592</v>
      </c>
      <c r="L4" s="1">
        <f>A4*C4</f>
        <v>69.427955292736172</v>
      </c>
      <c r="M4" s="1">
        <v>82427.712804800001</v>
      </c>
      <c r="N4" s="1">
        <v>4768967.0479699997</v>
      </c>
      <c r="O4" s="2" t="s">
        <v>454</v>
      </c>
    </row>
    <row r="5" spans="1:15" x14ac:dyDescent="0.3">
      <c r="A5" s="1">
        <v>160.14413448799999</v>
      </c>
      <c r="B5" s="1">
        <v>2.5442635874100001</v>
      </c>
      <c r="C5" s="1">
        <v>0.17913879134999999</v>
      </c>
      <c r="D5" s="2" t="s">
        <v>366</v>
      </c>
      <c r="E5" s="1">
        <v>0.90307251621499995</v>
      </c>
      <c r="F5" s="1">
        <v>0.93718563080399997</v>
      </c>
      <c r="G5" s="1">
        <f>A5*B5*E5</f>
        <v>367.95589442525994</v>
      </c>
      <c r="H5" s="1">
        <f>A5*C5*F5</f>
        <v>26.886006393712297</v>
      </c>
      <c r="I5" s="1">
        <v>139</v>
      </c>
      <c r="J5" s="2" t="s">
        <v>365</v>
      </c>
      <c r="K5" s="1">
        <f>A5*B5</f>
        <v>407.44889011510838</v>
      </c>
      <c r="L5" s="1">
        <f>A5*C5</f>
        <v>28.688026693972169</v>
      </c>
      <c r="M5" s="1">
        <v>105816.562578</v>
      </c>
      <c r="N5" s="1">
        <v>6314950.2246500002</v>
      </c>
      <c r="O5" s="2" t="s">
        <v>454</v>
      </c>
    </row>
    <row r="6" spans="1:15" x14ac:dyDescent="0.3">
      <c r="A6" s="1">
        <v>65.468109273699994</v>
      </c>
      <c r="B6" s="1">
        <v>1.39222663685</v>
      </c>
      <c r="C6" s="1">
        <v>9.5547921085599993E-2</v>
      </c>
      <c r="D6" s="2" t="s">
        <v>362</v>
      </c>
      <c r="E6" s="1">
        <v>0.90307251621499995</v>
      </c>
      <c r="F6" s="1">
        <v>0.93718563080399997</v>
      </c>
      <c r="G6" s="1">
        <f>A6*B6*E6</f>
        <v>82.31184996757689</v>
      </c>
      <c r="H6" s="1">
        <f>A6*C6*F6</f>
        <v>5.8624163930972015</v>
      </c>
      <c r="I6" s="1">
        <v>139</v>
      </c>
      <c r="J6" s="2" t="s">
        <v>361</v>
      </c>
      <c r="K6" s="1">
        <f>A6*B6</f>
        <v>91.146445595051645</v>
      </c>
      <c r="L6" s="1">
        <f>A6*C6</f>
        <v>6.2553417385069245</v>
      </c>
      <c r="M6" s="1">
        <v>156934.33881300001</v>
      </c>
      <c r="N6" s="1">
        <v>7092151.3386199996</v>
      </c>
      <c r="O6" s="2" t="s">
        <v>454</v>
      </c>
    </row>
    <row r="7" spans="1:15" x14ac:dyDescent="0.3">
      <c r="A7" s="1">
        <f>SUM(A2:A6)</f>
        <v>572.15104069242989</v>
      </c>
      <c r="G7" s="1">
        <f>SUM(G2:G6)</f>
        <v>3235.0863762669906</v>
      </c>
      <c r="H7" s="1">
        <f>SUM(H2:H6)</f>
        <v>209.67394888712164</v>
      </c>
      <c r="K7" s="1">
        <f>SUM(K2:K6)</f>
        <v>3582.3107426921119</v>
      </c>
      <c r="L7" s="1">
        <f>SUM(L2:L6)</f>
        <v>223.72723396030406</v>
      </c>
    </row>
    <row r="10" spans="1:15" x14ac:dyDescent="0.3">
      <c r="A10" s="1" t="s">
        <v>386</v>
      </c>
      <c r="B10" s="1" t="s">
        <v>385</v>
      </c>
      <c r="C10" s="1" t="s">
        <v>384</v>
      </c>
      <c r="D10" s="2" t="s">
        <v>383</v>
      </c>
      <c r="E10" s="1" t="s">
        <v>382</v>
      </c>
      <c r="F10" s="1" t="s">
        <v>381</v>
      </c>
      <c r="G10" s="1" t="s">
        <v>380</v>
      </c>
      <c r="H10" s="1" t="s">
        <v>379</v>
      </c>
      <c r="I10" s="1" t="s">
        <v>378</v>
      </c>
      <c r="J10" s="2" t="s">
        <v>377</v>
      </c>
      <c r="K10" s="1" t="s">
        <v>375</v>
      </c>
      <c r="L10" s="1" t="s">
        <v>376</v>
      </c>
      <c r="M10" s="1" t="s">
        <v>374</v>
      </c>
      <c r="N10" s="1" t="s">
        <v>373</v>
      </c>
      <c r="O10" s="2" t="s">
        <v>436</v>
      </c>
    </row>
    <row r="11" spans="1:15" x14ac:dyDescent="0.3">
      <c r="A11" s="1">
        <v>130.974730311</v>
      </c>
      <c r="B11" s="1">
        <v>3.1005087376899998</v>
      </c>
      <c r="C11" s="1">
        <v>0.33429150134800001</v>
      </c>
      <c r="D11" s="2" t="s">
        <v>368</v>
      </c>
      <c r="E11" s="1">
        <v>0.90307251621499995</v>
      </c>
      <c r="F11" s="1">
        <v>0.93718563080399997</v>
      </c>
      <c r="G11" s="1">
        <f>A11*B11*E11</f>
        <v>366.72717904466293</v>
      </c>
      <c r="H11" s="1">
        <f>A11*C11*F11</f>
        <v>41.033491273268027</v>
      </c>
      <c r="I11" s="1">
        <v>139</v>
      </c>
      <c r="J11" s="2" t="s">
        <v>432</v>
      </c>
      <c r="K11" s="1">
        <f>A11*B11</f>
        <v>406.08829574584678</v>
      </c>
      <c r="L11" s="1">
        <f>A11*C11</f>
        <v>43.783739234313593</v>
      </c>
      <c r="M11" s="1">
        <v>61949.0387233</v>
      </c>
      <c r="N11" s="1">
        <v>3747130.4549500002</v>
      </c>
      <c r="O11" s="2" t="s">
        <v>454</v>
      </c>
    </row>
    <row r="12" spans="1:15" x14ac:dyDescent="0.3">
      <c r="A12" s="1">
        <v>7.8771974867300001</v>
      </c>
      <c r="B12" s="1">
        <v>3.1005087376899998</v>
      </c>
      <c r="C12" s="1">
        <v>0.33429150134800001</v>
      </c>
      <c r="D12" s="2" t="s">
        <v>368</v>
      </c>
      <c r="E12" s="1">
        <v>0.90307251621499995</v>
      </c>
      <c r="F12" s="1">
        <v>0.93718563080399997</v>
      </c>
      <c r="G12" s="1">
        <f>A12*B12*E12</f>
        <v>22.056028718110561</v>
      </c>
      <c r="H12" s="1">
        <f>A12*C12*F12</f>
        <v>2.4678723411915873</v>
      </c>
      <c r="I12" s="1">
        <v>139</v>
      </c>
      <c r="J12" s="2" t="s">
        <v>428</v>
      </c>
      <c r="K12" s="1">
        <f>A12*B12</f>
        <v>24.423319636116073</v>
      </c>
      <c r="L12" s="1">
        <f>A12*C12</f>
        <v>2.633280174253664</v>
      </c>
      <c r="M12" s="1">
        <v>154108.816877</v>
      </c>
      <c r="N12" s="1">
        <v>19655026.8572</v>
      </c>
      <c r="O12" s="2" t="s">
        <v>454</v>
      </c>
    </row>
    <row r="13" spans="1:15" x14ac:dyDescent="0.3">
      <c r="A13" s="1">
        <v>207.68686913299999</v>
      </c>
      <c r="B13" s="1">
        <v>3.1005087376899998</v>
      </c>
      <c r="C13" s="1">
        <v>0.33429150134800001</v>
      </c>
      <c r="D13" s="2" t="s">
        <v>368</v>
      </c>
      <c r="E13" s="1">
        <v>0.90307251621499995</v>
      </c>
      <c r="F13" s="1">
        <v>0.93718563080399997</v>
      </c>
      <c r="G13" s="1">
        <f>A13*B13*E13</f>
        <v>581.51995778812022</v>
      </c>
      <c r="H13" s="1">
        <f>A13*C13*F13</f>
        <v>65.06688207645486</v>
      </c>
      <c r="I13" s="1">
        <v>139</v>
      </c>
      <c r="J13" s="2" t="s">
        <v>367</v>
      </c>
      <c r="K13" s="1">
        <f>A13*B13</f>
        <v>643.93495245034592</v>
      </c>
      <c r="L13" s="1">
        <f>A13*C13</f>
        <v>69.427955292736172</v>
      </c>
      <c r="M13" s="1">
        <v>82427.712804800001</v>
      </c>
      <c r="N13" s="1">
        <v>4768967.0479699997</v>
      </c>
      <c r="O13" s="2" t="s">
        <v>454</v>
      </c>
    </row>
    <row r="14" spans="1:15" x14ac:dyDescent="0.3">
      <c r="A14" s="1">
        <v>160.14413448799999</v>
      </c>
      <c r="B14" s="1">
        <v>2.5442635874100001</v>
      </c>
      <c r="C14" s="1">
        <v>0.17913879134999999</v>
      </c>
      <c r="D14" s="2" t="s">
        <v>366</v>
      </c>
      <c r="E14" s="1">
        <v>0.90307251621499995</v>
      </c>
      <c r="F14" s="1">
        <v>0.93718563080399997</v>
      </c>
      <c r="G14" s="1">
        <f>A14*B14*E14</f>
        <v>367.95589442525994</v>
      </c>
      <c r="H14" s="1">
        <f>A14*C14*F14</f>
        <v>26.886006393712297</v>
      </c>
      <c r="I14" s="1">
        <v>139</v>
      </c>
      <c r="J14" s="2" t="s">
        <v>365</v>
      </c>
      <c r="K14" s="1">
        <f>A14*B14</f>
        <v>407.44889011510838</v>
      </c>
      <c r="L14" s="1">
        <f>A14*C14</f>
        <v>28.688026693972169</v>
      </c>
      <c r="M14" s="1">
        <v>105816.562578</v>
      </c>
      <c r="N14" s="1">
        <v>6314950.2246500002</v>
      </c>
      <c r="O14" s="2" t="s">
        <v>454</v>
      </c>
    </row>
    <row r="15" spans="1:15" x14ac:dyDescent="0.3">
      <c r="A15" s="1">
        <v>65.468109273699994</v>
      </c>
      <c r="B15" s="1">
        <v>1.39222663685</v>
      </c>
      <c r="C15" s="1">
        <v>9.5547921085599993E-2</v>
      </c>
      <c r="D15" s="2" t="s">
        <v>362</v>
      </c>
      <c r="E15" s="1">
        <v>0.90307251621499995</v>
      </c>
      <c r="F15" s="1">
        <v>0.93718563080399997</v>
      </c>
      <c r="G15" s="1">
        <f>A15*B15*E15</f>
        <v>82.31184996757689</v>
      </c>
      <c r="H15" s="1">
        <f>A15*C15*F15</f>
        <v>5.8624163930972015</v>
      </c>
      <c r="I15" s="1">
        <v>139</v>
      </c>
      <c r="J15" s="2" t="s">
        <v>361</v>
      </c>
      <c r="K15" s="1">
        <f>A15*B15</f>
        <v>91.146445595051645</v>
      </c>
      <c r="L15" s="1">
        <f>A15*C15</f>
        <v>6.2553417385069245</v>
      </c>
      <c r="M15" s="1">
        <v>156934.33881300001</v>
      </c>
      <c r="N15" s="1">
        <v>7092151.3386199996</v>
      </c>
      <c r="O15" s="2" t="s">
        <v>454</v>
      </c>
    </row>
    <row r="16" spans="1:15" x14ac:dyDescent="0.3">
      <c r="A16" s="1">
        <f>SUM(A11:A15)</f>
        <v>572.15104069242989</v>
      </c>
      <c r="G16" s="1">
        <f>SUM(G11:G15)</f>
        <v>1420.5709099437304</v>
      </c>
      <c r="H16" s="1">
        <f>SUM(H11:H15)</f>
        <v>141.31666847772397</v>
      </c>
      <c r="K16" s="1">
        <f>SUM(K11:K15)</f>
        <v>1573.0419035424686</v>
      </c>
      <c r="L16" s="1">
        <f>SUM(L11:L15)</f>
        <v>150.78834313378252</v>
      </c>
    </row>
    <row r="18" spans="6:12" x14ac:dyDescent="0.3">
      <c r="F18" s="1" t="s">
        <v>449</v>
      </c>
      <c r="G18" s="1">
        <f>G7-G16</f>
        <v>1814.5154663232602</v>
      </c>
      <c r="H18" s="1">
        <f t="shared" ref="H18:L18" si="0">H7-H16</f>
        <v>68.357280409397674</v>
      </c>
      <c r="J18" s="1"/>
      <c r="K18" s="1">
        <f t="shared" si="0"/>
        <v>2009.2688391496433</v>
      </c>
      <c r="L18" s="1">
        <f t="shared" si="0"/>
        <v>72.938890826521543</v>
      </c>
    </row>
  </sheetData>
  <sortState ref="A2:N6">
    <sortCondition ref="D1"/>
  </sortState>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108C5-E1F2-4281-A05A-3AB285172909}">
  <dimension ref="A1:O89"/>
  <sheetViews>
    <sheetView workbookViewId="0">
      <pane ySplit="1" topLeftCell="A17" activePane="bottomLeft" state="frozen"/>
      <selection pane="bottomLeft" activeCell="D65" sqref="B65:D65"/>
    </sheetView>
  </sheetViews>
  <sheetFormatPr defaultRowHeight="14.4" x14ac:dyDescent="0.3"/>
  <cols>
    <col min="1" max="1" width="16.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6.6640625" style="1" bestFit="1" customWidth="1"/>
    <col min="8" max="9" width="15.6640625" style="1" bestFit="1" customWidth="1"/>
    <col min="10" max="10" width="8.44140625" style="2" bestFit="1" customWidth="1"/>
    <col min="11" max="11" width="15.6640625" style="1" bestFit="1" customWidth="1"/>
    <col min="12" max="12" width="14.6640625" style="1" bestFit="1" customWidth="1"/>
    <col min="13" max="13" width="18.77734375" style="1" bestFit="1" customWidth="1"/>
    <col min="14" max="14" width="20.77734375" style="1" bestFit="1" customWidth="1"/>
    <col min="15" max="15" width="23.332031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0.71180805011799997</v>
      </c>
      <c r="B2" s="1">
        <v>4.4035434548800003</v>
      </c>
      <c r="C2" s="1">
        <v>0.49061710631200001</v>
      </c>
      <c r="D2" s="2" t="s">
        <v>427</v>
      </c>
      <c r="E2" s="1">
        <v>0.92406077281999999</v>
      </c>
      <c r="F2" s="1">
        <v>0.96252675941700006</v>
      </c>
      <c r="G2" s="1">
        <v>2.8964478675800001</v>
      </c>
      <c r="H2" s="1">
        <v>0.336138605644</v>
      </c>
      <c r="I2" s="1">
        <v>118</v>
      </c>
      <c r="J2" s="2" t="s">
        <v>426</v>
      </c>
      <c r="K2" s="1">
        <v>3.1344776802299998</v>
      </c>
      <c r="L2" s="1">
        <v>0.34922520579799998</v>
      </c>
      <c r="M2" s="1">
        <v>5728.8071356</v>
      </c>
      <c r="N2" s="1">
        <v>225478.90823199999</v>
      </c>
      <c r="O2" s="2" t="s">
        <v>470</v>
      </c>
    </row>
    <row r="3" spans="1:15" x14ac:dyDescent="0.3">
      <c r="A3" s="1">
        <v>5.2623012499500001</v>
      </c>
      <c r="B3" s="1">
        <v>5.5454733876600004</v>
      </c>
      <c r="C3" s="1">
        <v>0.42403876016699998</v>
      </c>
      <c r="D3" s="2" t="s">
        <v>370</v>
      </c>
      <c r="E3" s="1">
        <v>0.92406077281999999</v>
      </c>
      <c r="F3" s="1">
        <v>0.96252675941700006</v>
      </c>
      <c r="G3" s="1">
        <v>26.965896691899999</v>
      </c>
      <c r="H3" s="1">
        <v>2.1478011704800002</v>
      </c>
      <c r="I3" s="1">
        <v>118</v>
      </c>
      <c r="J3" s="2" t="s">
        <v>369</v>
      </c>
      <c r="K3" s="1">
        <v>29.1819515394</v>
      </c>
      <c r="L3" s="1">
        <v>2.2314196976499998</v>
      </c>
      <c r="M3" s="1">
        <v>7397.9314518499996</v>
      </c>
      <c r="N3" s="1">
        <v>128604.812353</v>
      </c>
      <c r="O3" s="2" t="s">
        <v>470</v>
      </c>
    </row>
    <row r="4" spans="1:15" x14ac:dyDescent="0.3">
      <c r="A4" s="1">
        <v>56.996677030199997</v>
      </c>
      <c r="B4" s="1">
        <v>2.8478825827300001</v>
      </c>
      <c r="C4" s="1">
        <v>0.249629843529</v>
      </c>
      <c r="D4" s="2" t="s">
        <v>368</v>
      </c>
      <c r="E4" s="1">
        <v>0.92406077281999999</v>
      </c>
      <c r="F4" s="1">
        <v>0.96252675941700006</v>
      </c>
      <c r="G4" s="1">
        <v>149.99340029499999</v>
      </c>
      <c r="H4" s="1">
        <v>13.694899619799999</v>
      </c>
      <c r="I4" s="1">
        <v>118</v>
      </c>
      <c r="J4" s="2" t="s">
        <v>367</v>
      </c>
      <c r="K4" s="1">
        <v>162.31984378799999</v>
      </c>
      <c r="L4" s="1">
        <v>14.228071568700001</v>
      </c>
      <c r="M4" s="1">
        <v>16683.385419599999</v>
      </c>
      <c r="N4" s="1">
        <v>754464.51700899994</v>
      </c>
      <c r="O4" s="2" t="s">
        <v>470</v>
      </c>
    </row>
    <row r="5" spans="1:15" x14ac:dyDescent="0.3">
      <c r="A5" s="1">
        <v>96.484985146200003</v>
      </c>
      <c r="B5" s="1">
        <v>2.32890737006</v>
      </c>
      <c r="C5" s="1">
        <v>0.158819586628</v>
      </c>
      <c r="D5" s="2" t="s">
        <v>366</v>
      </c>
      <c r="E5" s="1">
        <v>0.92406077281999999</v>
      </c>
      <c r="F5" s="1">
        <v>0.96252675941700006</v>
      </c>
      <c r="G5" s="1">
        <v>207.64069986999999</v>
      </c>
      <c r="H5" s="1">
        <v>14.749476555499999</v>
      </c>
      <c r="I5" s="1">
        <v>118</v>
      </c>
      <c r="J5" s="2" t="s">
        <v>365</v>
      </c>
      <c r="K5" s="1">
        <v>224.704593007</v>
      </c>
      <c r="L5" s="1">
        <v>15.323705456700001</v>
      </c>
      <c r="M5" s="1">
        <v>21257.403237800001</v>
      </c>
      <c r="N5" s="1">
        <v>804419.15307500004</v>
      </c>
      <c r="O5" s="2" t="s">
        <v>470</v>
      </c>
    </row>
    <row r="6" spans="1:15" x14ac:dyDescent="0.3">
      <c r="A6" s="1">
        <v>0.93127974717200002</v>
      </c>
      <c r="B6" s="1">
        <v>1.38143463292</v>
      </c>
      <c r="C6" s="1">
        <v>0.10204258257399999</v>
      </c>
      <c r="D6" s="2" t="s">
        <v>364</v>
      </c>
      <c r="E6" s="1">
        <v>0.92406077281999999</v>
      </c>
      <c r="F6" s="1">
        <v>0.96252675941700006</v>
      </c>
      <c r="G6" s="1">
        <v>1.18880612077</v>
      </c>
      <c r="H6" s="1">
        <v>9.1469101309000003E-2</v>
      </c>
      <c r="I6" s="1">
        <v>118</v>
      </c>
      <c r="J6" s="2" t="s">
        <v>363</v>
      </c>
      <c r="K6" s="1">
        <v>1.28650209568</v>
      </c>
      <c r="L6" s="1">
        <v>9.5030190500299996E-2</v>
      </c>
      <c r="M6" s="1">
        <v>2888.3990328199998</v>
      </c>
      <c r="N6" s="1">
        <v>33307.537859099997</v>
      </c>
      <c r="O6" s="2" t="s">
        <v>470</v>
      </c>
    </row>
    <row r="7" spans="1:15" x14ac:dyDescent="0.3">
      <c r="A7" s="1">
        <v>162.648162222</v>
      </c>
      <c r="B7" s="1">
        <v>1.3231614511500001</v>
      </c>
      <c r="C7" s="1">
        <v>9.0180179934900004E-2</v>
      </c>
      <c r="D7" s="2" t="s">
        <v>362</v>
      </c>
      <c r="E7" s="1">
        <v>0.92406077281999999</v>
      </c>
      <c r="F7" s="1">
        <v>0.96252675941700006</v>
      </c>
      <c r="G7" s="1">
        <v>198.866914103</v>
      </c>
      <c r="H7" s="1">
        <v>14.1179965127</v>
      </c>
      <c r="I7" s="1">
        <v>118</v>
      </c>
      <c r="J7" s="2" t="s">
        <v>361</v>
      </c>
      <c r="K7" s="1">
        <v>215.20977835299999</v>
      </c>
      <c r="L7" s="1">
        <v>14.6676405353</v>
      </c>
      <c r="M7" s="1">
        <v>22810.709141899999</v>
      </c>
      <c r="N7" s="1">
        <v>985777.30608400004</v>
      </c>
      <c r="O7" s="2" t="s">
        <v>470</v>
      </c>
    </row>
    <row r="8" spans="1:15" x14ac:dyDescent="0.3">
      <c r="A8" s="1">
        <v>6.6925765134699999E-2</v>
      </c>
      <c r="B8" s="1">
        <v>2.3502581333500001</v>
      </c>
      <c r="C8" s="1">
        <v>1.0422881098000001</v>
      </c>
      <c r="D8" s="2" t="s">
        <v>429</v>
      </c>
      <c r="E8" s="1">
        <v>0.93720905225899998</v>
      </c>
      <c r="F8" s="1">
        <v>0.95038651352799997</v>
      </c>
      <c r="G8" s="1">
        <v>0.14741625835700001</v>
      </c>
      <c r="H8" s="1">
        <v>6.6295094387500003E-2</v>
      </c>
      <c r="I8" s="1">
        <v>117</v>
      </c>
      <c r="J8" s="2" t="s">
        <v>428</v>
      </c>
      <c r="K8" s="1">
        <v>0.15729282383900001</v>
      </c>
      <c r="L8" s="1">
        <v>6.9755929239200001E-2</v>
      </c>
      <c r="M8" s="1">
        <v>79211.431486600006</v>
      </c>
      <c r="N8" s="1">
        <v>7277949.93047</v>
      </c>
      <c r="O8" s="2" t="s">
        <v>470</v>
      </c>
    </row>
    <row r="9" spans="1:15" x14ac:dyDescent="0.3">
      <c r="A9" s="1">
        <v>7.7572243437099999</v>
      </c>
      <c r="B9" s="1">
        <v>2.8310314034599999</v>
      </c>
      <c r="C9" s="1">
        <v>0.247889293969</v>
      </c>
      <c r="D9" s="2" t="s">
        <v>368</v>
      </c>
      <c r="E9" s="1">
        <v>0.93720905225899998</v>
      </c>
      <c r="F9" s="1">
        <v>0.95038651352799997</v>
      </c>
      <c r="G9" s="1">
        <v>20.581997125600001</v>
      </c>
      <c r="H9" s="1">
        <v>1.827529462</v>
      </c>
      <c r="I9" s="1">
        <v>117</v>
      </c>
      <c r="J9" s="2" t="s">
        <v>367</v>
      </c>
      <c r="K9" s="1">
        <v>21.9609457207</v>
      </c>
      <c r="L9" s="1">
        <v>1.92293286572</v>
      </c>
      <c r="M9" s="1">
        <v>296556.28791700001</v>
      </c>
      <c r="N9" s="1">
        <v>20722597.045299999</v>
      </c>
      <c r="O9" s="2" t="s">
        <v>470</v>
      </c>
    </row>
    <row r="10" spans="1:15" x14ac:dyDescent="0.3">
      <c r="A10" s="1">
        <v>74.699916757699995</v>
      </c>
      <c r="B10" s="1">
        <v>2.3286527430000001</v>
      </c>
      <c r="C10" s="1">
        <v>0.15902197449300001</v>
      </c>
      <c r="D10" s="2" t="s">
        <v>366</v>
      </c>
      <c r="E10" s="1">
        <v>0.93720905225899998</v>
      </c>
      <c r="F10" s="1">
        <v>0.95038651352799997</v>
      </c>
      <c r="G10" s="1">
        <v>163.02767027300001</v>
      </c>
      <c r="H10" s="1">
        <v>11.2895732109</v>
      </c>
      <c r="I10" s="1">
        <v>117</v>
      </c>
      <c r="J10" s="2" t="s">
        <v>365</v>
      </c>
      <c r="K10" s="1">
        <v>173.95016605999999</v>
      </c>
      <c r="L10" s="1">
        <v>11.8789282573</v>
      </c>
      <c r="M10" s="1">
        <v>369883.80935</v>
      </c>
      <c r="N10" s="1">
        <v>24890521.888700001</v>
      </c>
      <c r="O10" s="2" t="s">
        <v>470</v>
      </c>
    </row>
    <row r="11" spans="1:15" x14ac:dyDescent="0.3">
      <c r="A11" s="1">
        <v>8.0355141978300004</v>
      </c>
      <c r="B11" s="1">
        <v>1.36665912535</v>
      </c>
      <c r="C11" s="1">
        <v>0.102160486483</v>
      </c>
      <c r="D11" s="2" t="s">
        <v>364</v>
      </c>
      <c r="E11" s="1">
        <v>0.93720905225899998</v>
      </c>
      <c r="F11" s="1">
        <v>0.95038651352799997</v>
      </c>
      <c r="G11" s="1">
        <v>10.292250622499999</v>
      </c>
      <c r="H11" s="1">
        <v>0.78018373121999995</v>
      </c>
      <c r="I11" s="1">
        <v>117</v>
      </c>
      <c r="J11" s="2" t="s">
        <v>363</v>
      </c>
      <c r="K11" s="1">
        <v>10.9818088053</v>
      </c>
      <c r="L11" s="1">
        <v>0.82091203959100001</v>
      </c>
      <c r="M11" s="1">
        <v>34606.86681</v>
      </c>
      <c r="N11" s="1">
        <v>943901.72184999997</v>
      </c>
      <c r="O11" s="2" t="s">
        <v>470</v>
      </c>
    </row>
    <row r="12" spans="1:15" x14ac:dyDescent="0.3">
      <c r="A12" s="1">
        <v>82.715531819000006</v>
      </c>
      <c r="B12" s="1">
        <v>1.3182469971099999</v>
      </c>
      <c r="C12" s="1">
        <v>9.0163688274600001E-2</v>
      </c>
      <c r="D12" s="2" t="s">
        <v>362</v>
      </c>
      <c r="E12" s="1">
        <v>0.93720905225899998</v>
      </c>
      <c r="F12" s="1">
        <v>0.95038651352799997</v>
      </c>
      <c r="G12" s="1">
        <v>102.192807798</v>
      </c>
      <c r="H12" s="1">
        <v>7.0879231487799998</v>
      </c>
      <c r="I12" s="1">
        <v>117</v>
      </c>
      <c r="J12" s="2" t="s">
        <v>361</v>
      </c>
      <c r="K12" s="1">
        <v>109.03950143500001</v>
      </c>
      <c r="L12" s="1">
        <v>7.4579374264</v>
      </c>
      <c r="M12" s="1">
        <v>395090.22692400002</v>
      </c>
      <c r="N12" s="1">
        <v>27376692.377300002</v>
      </c>
      <c r="O12" s="2" t="s">
        <v>470</v>
      </c>
    </row>
    <row r="13" spans="1:15" x14ac:dyDescent="0.3">
      <c r="A13" s="1">
        <v>6.0641872404999999</v>
      </c>
      <c r="B13" s="1">
        <v>5.6331809252899996</v>
      </c>
      <c r="C13" s="1">
        <v>0.43291702318500003</v>
      </c>
      <c r="D13" s="2" t="s">
        <v>370</v>
      </c>
      <c r="E13" s="1">
        <v>0.92821026038300003</v>
      </c>
      <c r="F13" s="1">
        <v>0.96550209488700001</v>
      </c>
      <c r="G13" s="1">
        <v>31.708278724700001</v>
      </c>
      <c r="H13" s="1">
        <v>2.53472288674</v>
      </c>
      <c r="I13" s="1">
        <v>119</v>
      </c>
      <c r="J13" s="2" t="s">
        <v>369</v>
      </c>
      <c r="K13" s="1">
        <v>34.160663890599999</v>
      </c>
      <c r="L13" s="1">
        <v>2.6252898881900002</v>
      </c>
      <c r="M13" s="1">
        <v>10673.066181599999</v>
      </c>
      <c r="N13" s="1">
        <v>415498.87217300001</v>
      </c>
      <c r="O13" s="2" t="s">
        <v>470</v>
      </c>
    </row>
    <row r="14" spans="1:15" x14ac:dyDescent="0.3">
      <c r="A14" s="1">
        <v>73.932264886599995</v>
      </c>
      <c r="B14" s="1">
        <v>2.8365559882400002</v>
      </c>
      <c r="C14" s="1">
        <v>0.248459925464</v>
      </c>
      <c r="D14" s="2" t="s">
        <v>368</v>
      </c>
      <c r="E14" s="1">
        <v>0.92821026038300003</v>
      </c>
      <c r="F14" s="1">
        <v>0.96550209488700001</v>
      </c>
      <c r="G14" s="1">
        <v>194.65776640000001</v>
      </c>
      <c r="H14" s="1">
        <v>17.735505931199999</v>
      </c>
      <c r="I14" s="1">
        <v>119</v>
      </c>
      <c r="J14" s="2" t="s">
        <v>367</v>
      </c>
      <c r="K14" s="1">
        <v>209.713008688</v>
      </c>
      <c r="L14" s="1">
        <v>18.369205023100001</v>
      </c>
      <c r="M14" s="1">
        <v>18166.477407800001</v>
      </c>
      <c r="N14" s="1">
        <v>1926669.7717500001</v>
      </c>
      <c r="O14" s="2" t="s">
        <v>470</v>
      </c>
    </row>
    <row r="15" spans="1:15" x14ac:dyDescent="0.3">
      <c r="A15" s="1">
        <v>5.4171111176400002</v>
      </c>
      <c r="B15" s="1">
        <v>2.3288505166900002</v>
      </c>
      <c r="C15" s="1">
        <v>0.15886477598099999</v>
      </c>
      <c r="D15" s="2" t="s">
        <v>366</v>
      </c>
      <c r="E15" s="1">
        <v>0.92821026038300003</v>
      </c>
      <c r="F15" s="1">
        <v>0.96550209488700001</v>
      </c>
      <c r="G15" s="1">
        <v>11.7099683692</v>
      </c>
      <c r="H15" s="1">
        <v>0.83089965602899996</v>
      </c>
      <c r="I15" s="1">
        <v>119</v>
      </c>
      <c r="J15" s="2" t="s">
        <v>365</v>
      </c>
      <c r="K15" s="1">
        <v>12.6156420253</v>
      </c>
      <c r="L15" s="1">
        <v>0.860588144168</v>
      </c>
      <c r="M15" s="1">
        <v>18138.139571700001</v>
      </c>
      <c r="N15" s="1">
        <v>856981.30079300003</v>
      </c>
      <c r="O15" s="2" t="s">
        <v>470</v>
      </c>
    </row>
    <row r="16" spans="1:15" x14ac:dyDescent="0.3">
      <c r="A16" s="1">
        <v>3.1229132373300001</v>
      </c>
      <c r="B16" s="1">
        <v>1.3742071527199999</v>
      </c>
      <c r="C16" s="1">
        <v>0.102100255596</v>
      </c>
      <c r="D16" s="2" t="s">
        <v>364</v>
      </c>
      <c r="E16" s="1">
        <v>0.92821026038300003</v>
      </c>
      <c r="F16" s="1">
        <v>0.96550209488700001</v>
      </c>
      <c r="G16" s="1">
        <v>3.9834419077600001</v>
      </c>
      <c r="H16" s="1">
        <v>0.30785057442000002</v>
      </c>
      <c r="I16" s="1">
        <v>119</v>
      </c>
      <c r="J16" s="2" t="s">
        <v>363</v>
      </c>
      <c r="K16" s="1">
        <v>4.2915297080599997</v>
      </c>
      <c r="L16" s="1">
        <v>0.31885023973600002</v>
      </c>
      <c r="M16" s="1">
        <v>6377.8218660299999</v>
      </c>
      <c r="N16" s="1">
        <v>155524.64992500001</v>
      </c>
      <c r="O16" s="2" t="s">
        <v>470</v>
      </c>
    </row>
    <row r="17" spans="1:15" x14ac:dyDescent="0.3">
      <c r="A17" s="1">
        <v>64.371541065299994</v>
      </c>
      <c r="B17" s="1">
        <v>1.32114777236</v>
      </c>
      <c r="C17" s="1">
        <v>9.0173422540000006E-2</v>
      </c>
      <c r="D17" s="2" t="s">
        <v>362</v>
      </c>
      <c r="E17" s="1">
        <v>0.92821026038300003</v>
      </c>
      <c r="F17" s="1">
        <v>0.96550209488700001</v>
      </c>
      <c r="G17" s="1">
        <v>78.939008630800004</v>
      </c>
      <c r="H17" s="1">
        <v>5.6043555570799999</v>
      </c>
      <c r="I17" s="1">
        <v>119</v>
      </c>
      <c r="J17" s="2" t="s">
        <v>361</v>
      </c>
      <c r="K17" s="1">
        <v>85.0443180818</v>
      </c>
      <c r="L17" s="1">
        <v>5.8046021720300001</v>
      </c>
      <c r="M17" s="1">
        <v>17167.825709600002</v>
      </c>
      <c r="N17" s="1">
        <v>824270.25351299997</v>
      </c>
      <c r="O17" s="2" t="s">
        <v>470</v>
      </c>
    </row>
    <row r="18" spans="1:15" x14ac:dyDescent="0.3">
      <c r="A18" s="1">
        <v>2.32091863551</v>
      </c>
      <c r="B18" s="1">
        <v>2.3474634992799999</v>
      </c>
      <c r="C18" s="1">
        <v>1.0450651503999999</v>
      </c>
      <c r="D18" s="2" t="s">
        <v>429</v>
      </c>
      <c r="E18" s="1">
        <v>0.90690488995600005</v>
      </c>
      <c r="F18" s="1">
        <v>0.91807468799500003</v>
      </c>
      <c r="G18" s="1">
        <v>4.9410643205999998</v>
      </c>
      <c r="H18" s="1">
        <v>2.2268004224600002</v>
      </c>
      <c r="I18" s="1">
        <v>120</v>
      </c>
      <c r="J18" s="2" t="s">
        <v>428</v>
      </c>
      <c r="K18" s="1">
        <v>5.4482717816599999</v>
      </c>
      <c r="L18" s="1">
        <v>2.4255111828899998</v>
      </c>
      <c r="M18" s="1">
        <v>45769.121970300002</v>
      </c>
      <c r="N18" s="1">
        <v>5237267.29165</v>
      </c>
      <c r="O18" s="2" t="s">
        <v>470</v>
      </c>
    </row>
    <row r="19" spans="1:15" x14ac:dyDescent="0.3">
      <c r="A19" s="1">
        <v>3.12060401964</v>
      </c>
      <c r="B19" s="1">
        <v>5.88852832216</v>
      </c>
      <c r="C19" s="1">
        <v>1.2941014639499999</v>
      </c>
      <c r="D19" s="2" t="s">
        <v>421</v>
      </c>
      <c r="E19" s="1">
        <v>0.90690488995600005</v>
      </c>
      <c r="F19" s="1">
        <v>0.91807468799500003</v>
      </c>
      <c r="G19" s="1">
        <v>16.665071272900001</v>
      </c>
      <c r="H19" s="1">
        <v>3.7075328337200002</v>
      </c>
      <c r="I19" s="1">
        <v>120</v>
      </c>
      <c r="J19" s="2" t="s">
        <v>420</v>
      </c>
      <c r="K19" s="1">
        <v>18.375765151900001</v>
      </c>
      <c r="L19" s="1">
        <v>4.0383782302200002</v>
      </c>
      <c r="M19" s="1">
        <v>18756.696905500001</v>
      </c>
      <c r="N19" s="1">
        <v>477290.312271</v>
      </c>
      <c r="O19" s="2" t="s">
        <v>470</v>
      </c>
    </row>
    <row r="20" spans="1:15" x14ac:dyDescent="0.3">
      <c r="A20" s="1">
        <v>3.4254293318300002</v>
      </c>
      <c r="B20" s="1">
        <v>5.6752426048300002</v>
      </c>
      <c r="C20" s="1">
        <v>0.43717474907800002</v>
      </c>
      <c r="D20" s="2" t="s">
        <v>370</v>
      </c>
      <c r="E20" s="1">
        <v>0.90690488995600005</v>
      </c>
      <c r="F20" s="1">
        <v>0.91807468799500003</v>
      </c>
      <c r="G20" s="1">
        <v>17.630360280000001</v>
      </c>
      <c r="H20" s="1">
        <v>1.3748271356299999</v>
      </c>
      <c r="I20" s="1">
        <v>120</v>
      </c>
      <c r="J20" s="2" t="s">
        <v>369</v>
      </c>
      <c r="K20" s="1">
        <v>19.440142483799999</v>
      </c>
      <c r="L20" s="1">
        <v>1.49751120863</v>
      </c>
      <c r="M20" s="1">
        <v>4707.2340089700001</v>
      </c>
      <c r="N20" s="1">
        <v>117259.327299</v>
      </c>
      <c r="O20" s="2" t="s">
        <v>470</v>
      </c>
    </row>
    <row r="21" spans="1:15" x14ac:dyDescent="0.3">
      <c r="A21" s="1">
        <v>62.457453831800002</v>
      </c>
      <c r="B21" s="1">
        <v>2.8307534184800001</v>
      </c>
      <c r="C21" s="1">
        <v>0.24786058104600001</v>
      </c>
      <c r="D21" s="2" t="s">
        <v>368</v>
      </c>
      <c r="E21" s="1">
        <v>0.90690488995600005</v>
      </c>
      <c r="F21" s="1">
        <v>0.91807468799500003</v>
      </c>
      <c r="G21" s="1">
        <v>160.34228179300001</v>
      </c>
      <c r="H21" s="1">
        <v>14.2124762775</v>
      </c>
      <c r="I21" s="1">
        <v>120</v>
      </c>
      <c r="J21" s="2" t="s">
        <v>367</v>
      </c>
      <c r="K21" s="1">
        <v>176.80165094399999</v>
      </c>
      <c r="L21" s="1">
        <v>15.480740797399999</v>
      </c>
      <c r="M21" s="1">
        <v>162872.45515600001</v>
      </c>
      <c r="N21" s="1">
        <v>12156349.5284</v>
      </c>
      <c r="O21" s="2" t="s">
        <v>470</v>
      </c>
    </row>
    <row r="22" spans="1:15" x14ac:dyDescent="0.3">
      <c r="A22" s="1">
        <v>6.6552565711699998</v>
      </c>
      <c r="B22" s="1">
        <v>2.3286283005200001</v>
      </c>
      <c r="C22" s="1">
        <v>0.159041402369</v>
      </c>
      <c r="D22" s="2" t="s">
        <v>366</v>
      </c>
      <c r="E22" s="1">
        <v>0.90690488995600005</v>
      </c>
      <c r="F22" s="1">
        <v>0.91807468799500003</v>
      </c>
      <c r="G22" s="1">
        <v>14.0548662713</v>
      </c>
      <c r="H22" s="1">
        <v>0.971746562827</v>
      </c>
      <c r="I22" s="1">
        <v>120</v>
      </c>
      <c r="J22" s="2" t="s">
        <v>365</v>
      </c>
      <c r="K22" s="1">
        <v>15.4976187988</v>
      </c>
      <c r="L22" s="1">
        <v>1.0584613382000001</v>
      </c>
      <c r="M22" s="1">
        <v>170459.32422899999</v>
      </c>
      <c r="N22" s="1">
        <v>10528672.8051</v>
      </c>
      <c r="O22" s="2" t="s">
        <v>470</v>
      </c>
    </row>
    <row r="23" spans="1:15" x14ac:dyDescent="0.3">
      <c r="A23" s="1">
        <v>3.3524615738199999</v>
      </c>
      <c r="B23" s="1">
        <v>1.3582148921899999</v>
      </c>
      <c r="C23" s="1">
        <v>0.10222786881199999</v>
      </c>
      <c r="D23" s="2" t="s">
        <v>364</v>
      </c>
      <c r="E23" s="1">
        <v>0.90690488995600005</v>
      </c>
      <c r="F23" s="1">
        <v>0.91807468799500003</v>
      </c>
      <c r="G23" s="1">
        <v>4.1294673836199998</v>
      </c>
      <c r="H23" s="1">
        <v>0.31463796850100001</v>
      </c>
      <c r="I23" s="1">
        <v>120</v>
      </c>
      <c r="J23" s="2" t="s">
        <v>363</v>
      </c>
      <c r="K23" s="1">
        <v>4.55336323506</v>
      </c>
      <c r="L23" s="1">
        <v>0.34271500196600002</v>
      </c>
      <c r="M23" s="1">
        <v>15256.4280163</v>
      </c>
      <c r="N23" s="1">
        <v>346015.54278900003</v>
      </c>
      <c r="O23" s="2" t="s">
        <v>470</v>
      </c>
    </row>
    <row r="24" spans="1:15" x14ac:dyDescent="0.3">
      <c r="A24" s="1">
        <v>64.331092537900005</v>
      </c>
      <c r="B24" s="1">
        <v>1.3183157838799999</v>
      </c>
      <c r="C24" s="1">
        <v>9.0163919105500007E-2</v>
      </c>
      <c r="D24" s="2" t="s">
        <v>362</v>
      </c>
      <c r="E24" s="1">
        <v>0.90690488995600005</v>
      </c>
      <c r="F24" s="1">
        <v>0.91807468799500003</v>
      </c>
      <c r="G24" s="1">
        <v>76.913419922399996</v>
      </c>
      <c r="H24" s="1">
        <v>5.3251484788400001</v>
      </c>
      <c r="I24" s="1">
        <v>120</v>
      </c>
      <c r="J24" s="2" t="s">
        <v>361</v>
      </c>
      <c r="K24" s="1">
        <v>84.808694686999999</v>
      </c>
      <c r="L24" s="1">
        <v>5.8003434235600002</v>
      </c>
      <c r="M24" s="1">
        <v>196783.717061</v>
      </c>
      <c r="N24" s="1">
        <v>13297875.6526</v>
      </c>
      <c r="O24" s="2" t="s">
        <v>470</v>
      </c>
    </row>
    <row r="25" spans="1:15" x14ac:dyDescent="0.3">
      <c r="A25" s="1">
        <v>0.28009881075499998</v>
      </c>
      <c r="B25" s="1">
        <v>2.0203462543800002</v>
      </c>
      <c r="C25" s="1">
        <v>0.247953508819</v>
      </c>
      <c r="D25" s="2" t="s">
        <v>429</v>
      </c>
      <c r="E25" s="1">
        <v>0.88380621691100003</v>
      </c>
      <c r="F25" s="1">
        <v>0.91496621920400001</v>
      </c>
      <c r="G25" s="1">
        <v>0.50014291833000002</v>
      </c>
      <c r="H25" s="1">
        <v>6.3545760766199999E-2</v>
      </c>
      <c r="I25" s="1">
        <v>121</v>
      </c>
      <c r="J25" s="2" t="s">
        <v>428</v>
      </c>
      <c r="K25" s="1">
        <v>0.56589658316500002</v>
      </c>
      <c r="L25" s="1">
        <v>6.9451482942699996E-2</v>
      </c>
      <c r="M25" s="1">
        <v>70153.653053899994</v>
      </c>
      <c r="N25" s="1">
        <v>5246625.1676000003</v>
      </c>
      <c r="O25" s="2" t="s">
        <v>470</v>
      </c>
    </row>
    <row r="26" spans="1:15" x14ac:dyDescent="0.3">
      <c r="A26" s="1">
        <v>12.520242575399999</v>
      </c>
      <c r="B26" s="1">
        <v>3.0730322027199999</v>
      </c>
      <c r="C26" s="1">
        <v>0.33201379298200001</v>
      </c>
      <c r="D26" s="2" t="s">
        <v>368</v>
      </c>
      <c r="E26" s="1">
        <v>0.88380621691100003</v>
      </c>
      <c r="F26" s="1">
        <v>0.91496621920400001</v>
      </c>
      <c r="G26" s="1">
        <v>34.004540194699999</v>
      </c>
      <c r="H26" s="1">
        <v>3.8034168790999998</v>
      </c>
      <c r="I26" s="1">
        <v>121</v>
      </c>
      <c r="J26" s="2" t="s">
        <v>367</v>
      </c>
      <c r="K26" s="1">
        <v>38.475108620100002</v>
      </c>
      <c r="L26" s="1">
        <v>4.1568932265100003</v>
      </c>
      <c r="M26" s="1">
        <v>63591.124232599999</v>
      </c>
      <c r="N26" s="1">
        <v>2339408.9196100002</v>
      </c>
      <c r="O26" s="2" t="s">
        <v>470</v>
      </c>
    </row>
    <row r="27" spans="1:15" x14ac:dyDescent="0.3">
      <c r="A27" s="1">
        <v>5.0839857186400002E-2</v>
      </c>
      <c r="B27" s="1">
        <v>2.5447042893599998</v>
      </c>
      <c r="C27" s="1">
        <v>0.17962836747899999</v>
      </c>
      <c r="D27" s="2" t="s">
        <v>366</v>
      </c>
      <c r="E27" s="1">
        <v>0.88380621691100003</v>
      </c>
      <c r="F27" s="1">
        <v>0.91496621920400001</v>
      </c>
      <c r="G27" s="1">
        <v>0.114340133761</v>
      </c>
      <c r="H27" s="1">
        <v>8.3557282068700001E-3</v>
      </c>
      <c r="I27" s="1">
        <v>121</v>
      </c>
      <c r="J27" s="2" t="s">
        <v>365</v>
      </c>
      <c r="K27" s="1">
        <v>0.12937240265300001</v>
      </c>
      <c r="L27" s="1">
        <v>9.1322805492599999E-3</v>
      </c>
      <c r="M27" s="1">
        <v>89732.769748799998</v>
      </c>
      <c r="N27" s="1">
        <v>4269585.1798</v>
      </c>
      <c r="O27" s="2" t="s">
        <v>470</v>
      </c>
    </row>
    <row r="28" spans="1:15" x14ac:dyDescent="0.3">
      <c r="A28" s="1">
        <v>1.6307106068399999</v>
      </c>
      <c r="B28" s="1">
        <v>1.40981042097</v>
      </c>
      <c r="C28" s="1">
        <v>0.106264978525</v>
      </c>
      <c r="D28" s="2" t="s">
        <v>364</v>
      </c>
      <c r="E28" s="1">
        <v>0.88380621691100003</v>
      </c>
      <c r="F28" s="1">
        <v>0.91496621920400001</v>
      </c>
      <c r="G28" s="1">
        <v>2.0318641355599998</v>
      </c>
      <c r="H28" s="1">
        <v>0.158552142482</v>
      </c>
      <c r="I28" s="1">
        <v>121</v>
      </c>
      <c r="J28" s="2" t="s">
        <v>363</v>
      </c>
      <c r="K28" s="1">
        <v>2.2989928071099999</v>
      </c>
      <c r="L28" s="1">
        <v>0.17328742761599999</v>
      </c>
      <c r="M28" s="1">
        <v>7753.6475711700004</v>
      </c>
      <c r="N28" s="1">
        <v>98091.971766300005</v>
      </c>
      <c r="O28" s="2" t="s">
        <v>470</v>
      </c>
    </row>
    <row r="29" spans="1:15" x14ac:dyDescent="0.3">
      <c r="A29" s="1">
        <v>0.81763967829700002</v>
      </c>
      <c r="B29" s="1">
        <v>1.39074523766</v>
      </c>
      <c r="C29" s="1">
        <v>9.5549179504099996E-2</v>
      </c>
      <c r="D29" s="2" t="s">
        <v>362</v>
      </c>
      <c r="E29" s="1">
        <v>0.88380621691100003</v>
      </c>
      <c r="F29" s="1">
        <v>0.91496621920400001</v>
      </c>
      <c r="G29" s="1">
        <v>1.00500122775</v>
      </c>
      <c r="H29" s="1">
        <v>7.1481553240099999E-2</v>
      </c>
      <c r="I29" s="1">
        <v>121</v>
      </c>
      <c r="J29" s="2" t="s">
        <v>361</v>
      </c>
      <c r="K29" s="1">
        <v>1.1371284887099999</v>
      </c>
      <c r="L29" s="1">
        <v>7.8124800391300001E-2</v>
      </c>
      <c r="M29" s="1">
        <v>77752.619613600007</v>
      </c>
      <c r="N29" s="1">
        <v>4317734.8114400003</v>
      </c>
      <c r="O29" s="2" t="s">
        <v>470</v>
      </c>
    </row>
    <row r="30" spans="1:15" x14ac:dyDescent="0.3">
      <c r="A30" s="1">
        <v>0.80334551864399995</v>
      </c>
      <c r="B30" s="1">
        <v>2.3966000386799999</v>
      </c>
      <c r="C30" s="1">
        <v>0.99623794747500005</v>
      </c>
      <c r="D30" s="2" t="s">
        <v>429</v>
      </c>
      <c r="E30" s="1">
        <v>0.970756830573</v>
      </c>
      <c r="F30" s="1">
        <v>0.99276666269400005</v>
      </c>
      <c r="G30" s="1">
        <v>1.8689960883400001</v>
      </c>
      <c r="H30" s="1">
        <v>0.79453428229199996</v>
      </c>
      <c r="I30" s="1">
        <v>116</v>
      </c>
      <c r="J30" s="2" t="s">
        <v>428</v>
      </c>
      <c r="K30" s="1">
        <v>1.92529790106</v>
      </c>
      <c r="L30" s="1">
        <v>0.80032329060700003</v>
      </c>
      <c r="M30" s="1">
        <v>29538.696498199999</v>
      </c>
      <c r="N30" s="1">
        <v>3558603.56831</v>
      </c>
      <c r="O30" s="2" t="s">
        <v>470</v>
      </c>
    </row>
    <row r="31" spans="1:15" x14ac:dyDescent="0.3">
      <c r="A31" s="1">
        <v>15.713900569</v>
      </c>
      <c r="B31" s="1">
        <v>2.3296505655600002</v>
      </c>
      <c r="C31" s="1">
        <v>0.158228864828</v>
      </c>
      <c r="D31" s="2" t="s">
        <v>366</v>
      </c>
      <c r="E31" s="1">
        <v>0.970756830573</v>
      </c>
      <c r="F31" s="1">
        <v>0.99276666269400005</v>
      </c>
      <c r="G31" s="1">
        <v>35.537366403199997</v>
      </c>
      <c r="H31" s="1">
        <v>2.4684077323500002</v>
      </c>
      <c r="I31" s="1">
        <v>116</v>
      </c>
      <c r="J31" s="2" t="s">
        <v>365</v>
      </c>
      <c r="K31" s="1">
        <v>36.607897347700003</v>
      </c>
      <c r="L31" s="1">
        <v>2.4863926490499999</v>
      </c>
      <c r="M31" s="1">
        <v>20786.275546699999</v>
      </c>
      <c r="N31" s="1">
        <v>1002760.69656</v>
      </c>
      <c r="O31" s="2" t="s">
        <v>470</v>
      </c>
    </row>
    <row r="32" spans="1:15" x14ac:dyDescent="0.3">
      <c r="A32" s="1">
        <v>0.153607757604</v>
      </c>
      <c r="B32" s="1">
        <v>1.5166028764399999</v>
      </c>
      <c r="C32" s="1">
        <v>0.10096398244800001</v>
      </c>
      <c r="D32" s="2" t="s">
        <v>364</v>
      </c>
      <c r="E32" s="1">
        <v>0.970756830573</v>
      </c>
      <c r="F32" s="1">
        <v>0.99276666269400005</v>
      </c>
      <c r="G32" s="1">
        <v>0.22614942075399999</v>
      </c>
      <c r="H32" s="1">
        <v>1.53966701925E-2</v>
      </c>
      <c r="I32" s="1">
        <v>116</v>
      </c>
      <c r="J32" s="2" t="s">
        <v>363</v>
      </c>
      <c r="K32" s="1">
        <v>0.232961967026</v>
      </c>
      <c r="L32" s="1">
        <v>1.5508850942599999E-2</v>
      </c>
      <c r="M32" s="1">
        <v>26063.395853400001</v>
      </c>
      <c r="N32" s="1">
        <v>270443.47508900001</v>
      </c>
      <c r="O32" s="2" t="s">
        <v>470</v>
      </c>
    </row>
    <row r="33" spans="1:15" x14ac:dyDescent="0.3">
      <c r="A33" s="1">
        <v>34.034826529500002</v>
      </c>
      <c r="B33" s="1">
        <v>1.3279198647799999</v>
      </c>
      <c r="C33" s="1">
        <v>9.0196147963199996E-2</v>
      </c>
      <c r="D33" s="2" t="s">
        <v>362</v>
      </c>
      <c r="E33" s="1">
        <v>0.970756830573</v>
      </c>
      <c r="F33" s="1">
        <v>0.99276666269400005</v>
      </c>
      <c r="G33" s="1">
        <v>43.8738619286</v>
      </c>
      <c r="H33" s="1">
        <v>3.0476052765600001</v>
      </c>
      <c r="I33" s="1">
        <v>116</v>
      </c>
      <c r="J33" s="2" t="s">
        <v>361</v>
      </c>
      <c r="K33" s="1">
        <v>45.195522242899997</v>
      </c>
      <c r="L33" s="1">
        <v>3.0698102495600001</v>
      </c>
      <c r="M33" s="1">
        <v>20458.1332717</v>
      </c>
      <c r="N33" s="1">
        <v>923525.03640900005</v>
      </c>
      <c r="O33" s="2" t="s">
        <v>470</v>
      </c>
    </row>
    <row r="34" spans="1:15" x14ac:dyDescent="0.3">
      <c r="A34" s="1">
        <v>0.18677036277799999</v>
      </c>
      <c r="B34" s="1">
        <v>2.0273752008599999</v>
      </c>
      <c r="C34" s="1">
        <v>0.24762302241199999</v>
      </c>
      <c r="D34" s="2" t="s">
        <v>429</v>
      </c>
      <c r="E34" s="1">
        <v>1</v>
      </c>
      <c r="F34" s="1">
        <v>1</v>
      </c>
      <c r="G34" s="1">
        <v>0.37865360175200002</v>
      </c>
      <c r="H34" s="1">
        <v>4.6248641728099997E-2</v>
      </c>
      <c r="I34" s="1">
        <v>122</v>
      </c>
      <c r="J34" s="2" t="s">
        <v>428</v>
      </c>
      <c r="K34" s="1">
        <v>0.37865360175200002</v>
      </c>
      <c r="L34" s="1">
        <v>4.6248641728099997E-2</v>
      </c>
      <c r="M34" s="1">
        <v>63248.251285999999</v>
      </c>
      <c r="N34" s="1">
        <v>4533467.4519999996</v>
      </c>
      <c r="O34" s="2" t="s">
        <v>470</v>
      </c>
    </row>
    <row r="35" spans="1:15" x14ac:dyDescent="0.3">
      <c r="A35" s="1">
        <v>1.3692778696900001</v>
      </c>
      <c r="B35" s="1">
        <v>4.48427833524</v>
      </c>
      <c r="C35" s="1">
        <v>0.58473092215599998</v>
      </c>
      <c r="D35" s="2" t="s">
        <v>427</v>
      </c>
      <c r="E35" s="1">
        <v>1</v>
      </c>
      <c r="F35" s="1">
        <v>1</v>
      </c>
      <c r="G35" s="1">
        <v>6.1402230859699998</v>
      </c>
      <c r="H35" s="1">
        <v>0.80065911143199997</v>
      </c>
      <c r="I35" s="1">
        <v>122</v>
      </c>
      <c r="J35" s="2" t="s">
        <v>426</v>
      </c>
      <c r="K35" s="1">
        <v>6.1402230859699998</v>
      </c>
      <c r="L35" s="1">
        <v>0.80065911143199997</v>
      </c>
      <c r="M35" s="1">
        <v>9048.4670498199994</v>
      </c>
      <c r="N35" s="1">
        <v>555552.09750200005</v>
      </c>
      <c r="O35" s="2" t="s">
        <v>470</v>
      </c>
    </row>
    <row r="36" spans="1:15" x14ac:dyDescent="0.3">
      <c r="A36" s="1">
        <v>4.3185067175699997E-2</v>
      </c>
      <c r="B36" s="1">
        <v>9.6015333286699995</v>
      </c>
      <c r="C36" s="1">
        <v>1.8887631651100001</v>
      </c>
      <c r="D36" s="2" t="s">
        <v>423</v>
      </c>
      <c r="E36" s="1">
        <v>1</v>
      </c>
      <c r="F36" s="1">
        <v>1</v>
      </c>
      <c r="G36" s="1">
        <v>0.41464286178799997</v>
      </c>
      <c r="H36" s="1">
        <v>8.1566364164300006E-2</v>
      </c>
      <c r="I36" s="1">
        <v>122</v>
      </c>
      <c r="J36" s="2" t="s">
        <v>422</v>
      </c>
      <c r="K36" s="1">
        <v>0.41464286178799997</v>
      </c>
      <c r="L36" s="1">
        <v>8.1566364164300006E-2</v>
      </c>
      <c r="M36" s="1">
        <v>9830.4513817499992</v>
      </c>
      <c r="N36" s="1">
        <v>538064.068723</v>
      </c>
      <c r="O36" s="2" t="s">
        <v>470</v>
      </c>
    </row>
    <row r="37" spans="1:15" x14ac:dyDescent="0.3">
      <c r="A37" s="1">
        <v>12.470642360999999</v>
      </c>
      <c r="B37" s="1">
        <v>5.90787456233</v>
      </c>
      <c r="C37" s="1">
        <v>0.45941714079899998</v>
      </c>
      <c r="D37" s="2" t="s">
        <v>370</v>
      </c>
      <c r="E37" s="1">
        <v>1</v>
      </c>
      <c r="F37" s="1">
        <v>1</v>
      </c>
      <c r="G37" s="1">
        <v>73.674990780499996</v>
      </c>
      <c r="H37" s="1">
        <v>5.7292268574199996</v>
      </c>
      <c r="I37" s="1">
        <v>122</v>
      </c>
      <c r="J37" s="2" t="s">
        <v>369</v>
      </c>
      <c r="K37" s="1">
        <v>73.674990780499996</v>
      </c>
      <c r="L37" s="1">
        <v>5.7292268574199996</v>
      </c>
      <c r="M37" s="1">
        <v>11085.341990000001</v>
      </c>
      <c r="N37" s="1">
        <v>357852.82228700002</v>
      </c>
      <c r="O37" s="2" t="s">
        <v>470</v>
      </c>
    </row>
    <row r="38" spans="1:15" x14ac:dyDescent="0.3">
      <c r="A38" s="1">
        <v>0.15670431802099999</v>
      </c>
      <c r="B38" s="1">
        <v>18.400503043200001</v>
      </c>
      <c r="C38" s="1">
        <v>0.89378914954999999</v>
      </c>
      <c r="D38" s="2" t="s">
        <v>433</v>
      </c>
      <c r="E38" s="1">
        <v>1</v>
      </c>
      <c r="F38" s="1">
        <v>1</v>
      </c>
      <c r="G38" s="1">
        <v>2.8834382806300001</v>
      </c>
      <c r="H38" s="1">
        <v>0.14006061913500001</v>
      </c>
      <c r="I38" s="1">
        <v>122</v>
      </c>
      <c r="J38" s="2" t="s">
        <v>432</v>
      </c>
      <c r="K38" s="1">
        <v>2.8834382806300001</v>
      </c>
      <c r="L38" s="1">
        <v>0.14006061913500001</v>
      </c>
      <c r="M38" s="1">
        <v>25316.523923100001</v>
      </c>
      <c r="N38" s="1">
        <v>1484928.08999</v>
      </c>
      <c r="O38" s="2" t="s">
        <v>470</v>
      </c>
    </row>
    <row r="39" spans="1:15" x14ac:dyDescent="0.3">
      <c r="A39" s="1">
        <v>110.563072893</v>
      </c>
      <c r="B39" s="1">
        <v>3.0931104549700001</v>
      </c>
      <c r="C39" s="1">
        <v>0.33367820966299999</v>
      </c>
      <c r="D39" s="2" t="s">
        <v>368</v>
      </c>
      <c r="E39" s="1">
        <v>1</v>
      </c>
      <c r="F39" s="1">
        <v>1</v>
      </c>
      <c r="G39" s="1">
        <v>341.98379669899998</v>
      </c>
      <c r="H39" s="1">
        <v>36.8924882178</v>
      </c>
      <c r="I39" s="1">
        <v>122</v>
      </c>
      <c r="J39" s="2" t="s">
        <v>367</v>
      </c>
      <c r="K39" s="1">
        <v>341.98379669899998</v>
      </c>
      <c r="L39" s="1">
        <v>36.8924882178</v>
      </c>
      <c r="M39" s="1">
        <v>23895.163633200002</v>
      </c>
      <c r="N39" s="1">
        <v>1305796.68365</v>
      </c>
      <c r="O39" s="2" t="s">
        <v>470</v>
      </c>
    </row>
    <row r="40" spans="1:15" x14ac:dyDescent="0.3">
      <c r="A40" s="1">
        <v>122.990974818</v>
      </c>
      <c r="B40" s="1">
        <v>2.54440694563</v>
      </c>
      <c r="C40" s="1">
        <v>0.17929804810300001</v>
      </c>
      <c r="D40" s="2" t="s">
        <v>366</v>
      </c>
      <c r="E40" s="1">
        <v>1</v>
      </c>
      <c r="F40" s="1">
        <v>1</v>
      </c>
      <c r="G40" s="1">
        <v>312.939090577</v>
      </c>
      <c r="H40" s="1">
        <v>22.052041719199998</v>
      </c>
      <c r="I40" s="1">
        <v>122</v>
      </c>
      <c r="J40" s="2" t="s">
        <v>365</v>
      </c>
      <c r="K40" s="1">
        <v>312.939090577</v>
      </c>
      <c r="L40" s="1">
        <v>22.052041719199998</v>
      </c>
      <c r="M40" s="1">
        <v>55908.946124399998</v>
      </c>
      <c r="N40" s="1">
        <v>2830337.73691</v>
      </c>
      <c r="O40" s="2" t="s">
        <v>470</v>
      </c>
    </row>
    <row r="41" spans="1:15" x14ac:dyDescent="0.3">
      <c r="A41" s="1">
        <v>3.0987130468499999</v>
      </c>
      <c r="B41" s="1">
        <v>1.4832674326099999</v>
      </c>
      <c r="C41" s="1">
        <v>0.105457725785</v>
      </c>
      <c r="D41" s="2" t="s">
        <v>364</v>
      </c>
      <c r="E41" s="1">
        <v>1</v>
      </c>
      <c r="F41" s="1">
        <v>1</v>
      </c>
      <c r="G41" s="1">
        <v>4.5962201454000002</v>
      </c>
      <c r="H41" s="1">
        <v>0.32678323078100002</v>
      </c>
      <c r="I41" s="1">
        <v>122</v>
      </c>
      <c r="J41" s="2" t="s">
        <v>363</v>
      </c>
      <c r="K41" s="1">
        <v>4.5962201454000002</v>
      </c>
      <c r="L41" s="1">
        <v>0.32678323078100002</v>
      </c>
      <c r="M41" s="1">
        <v>21983.901988599999</v>
      </c>
      <c r="N41" s="1">
        <v>323378.86335399997</v>
      </c>
      <c r="O41" s="2" t="s">
        <v>470</v>
      </c>
    </row>
    <row r="42" spans="1:15" x14ac:dyDescent="0.3">
      <c r="A42" s="1">
        <v>152.079375113</v>
      </c>
      <c r="B42" s="1">
        <v>1.3931870228200001</v>
      </c>
      <c r="C42" s="1">
        <v>9.5547105257200005E-2</v>
      </c>
      <c r="D42" s="2" t="s">
        <v>362</v>
      </c>
      <c r="E42" s="1">
        <v>1</v>
      </c>
      <c r="F42" s="1">
        <v>1</v>
      </c>
      <c r="G42" s="1">
        <v>211.87501184600001</v>
      </c>
      <c r="H42" s="1">
        <v>14.5307440614</v>
      </c>
      <c r="I42" s="1">
        <v>122</v>
      </c>
      <c r="J42" s="2" t="s">
        <v>361</v>
      </c>
      <c r="K42" s="1">
        <v>211.87501184600001</v>
      </c>
      <c r="L42" s="1">
        <v>14.5307440614</v>
      </c>
      <c r="M42" s="1">
        <v>37171.564796400002</v>
      </c>
      <c r="N42" s="1">
        <v>1752271.21441</v>
      </c>
      <c r="O42" s="2" t="s">
        <v>470</v>
      </c>
    </row>
    <row r="43" spans="1:15" x14ac:dyDescent="0.3">
      <c r="A43" s="1">
        <f>SUM(A2:A42)</f>
        <v>1263.845488130796</v>
      </c>
      <c r="G43" s="1">
        <f>SUM(G2:G42)</f>
        <v>2573.5176326310211</v>
      </c>
      <c r="H43" s="1">
        <f>SUM(H2:H42)</f>
        <v>212.36690534591759</v>
      </c>
      <c r="K43" s="1">
        <f>SUM(K2:K42)</f>
        <v>2704.1317770225933</v>
      </c>
      <c r="L43" s="1">
        <f>SUM(L2:L42)</f>
        <v>219.12649890421778</v>
      </c>
    </row>
    <row r="45" spans="1:15" x14ac:dyDescent="0.3">
      <c r="A45" s="1" t="s">
        <v>386</v>
      </c>
      <c r="B45" s="1" t="s">
        <v>385</v>
      </c>
      <c r="C45" s="1" t="s">
        <v>384</v>
      </c>
      <c r="D45" s="2" t="s">
        <v>383</v>
      </c>
      <c r="E45" s="1" t="s">
        <v>382</v>
      </c>
      <c r="F45" s="1" t="s">
        <v>381</v>
      </c>
      <c r="G45" s="1" t="s">
        <v>380</v>
      </c>
      <c r="H45" s="1" t="s">
        <v>379</v>
      </c>
      <c r="I45" s="1" t="s">
        <v>378</v>
      </c>
      <c r="J45" s="2" t="s">
        <v>377</v>
      </c>
      <c r="K45" s="1" t="s">
        <v>375</v>
      </c>
      <c r="L45" s="1" t="s">
        <v>376</v>
      </c>
      <c r="M45" s="1" t="s">
        <v>374</v>
      </c>
      <c r="N45" s="1" t="s">
        <v>373</v>
      </c>
      <c r="O45" s="2" t="s">
        <v>436</v>
      </c>
    </row>
    <row r="46" spans="1:15" x14ac:dyDescent="0.3">
      <c r="A46" s="1">
        <v>4.3185067175699997E-2</v>
      </c>
      <c r="B46" s="1">
        <v>2.8478825827300001</v>
      </c>
      <c r="C46" s="1">
        <v>0.249629843529</v>
      </c>
      <c r="D46" s="2" t="s">
        <v>368</v>
      </c>
      <c r="E46" s="1">
        <v>1</v>
      </c>
      <c r="F46" s="1">
        <v>1</v>
      </c>
      <c r="G46" s="1">
        <f>A46*B46*E46</f>
        <v>0.12298600064370106</v>
      </c>
      <c r="H46" s="1">
        <f>A46*C46*F46</f>
        <v>1.0780281561859345E-2</v>
      </c>
      <c r="I46" s="1">
        <v>122</v>
      </c>
      <c r="J46" s="2" t="s">
        <v>422</v>
      </c>
      <c r="K46" s="1">
        <f>A46*B46</f>
        <v>0.12298600064370106</v>
      </c>
      <c r="L46" s="1">
        <f>A46*C46</f>
        <v>1.0780281561859345E-2</v>
      </c>
      <c r="M46" s="1">
        <v>9830.4513817499992</v>
      </c>
      <c r="N46" s="1">
        <v>538064.068723</v>
      </c>
      <c r="O46" s="2" t="s">
        <v>470</v>
      </c>
    </row>
    <row r="47" spans="1:15" x14ac:dyDescent="0.3">
      <c r="A47" s="1">
        <v>5.2623012499500001</v>
      </c>
      <c r="B47" s="1">
        <v>2.8478825827300001</v>
      </c>
      <c r="C47" s="1">
        <v>0.249629843529</v>
      </c>
      <c r="D47" s="2" t="s">
        <v>368</v>
      </c>
      <c r="E47" s="1">
        <v>0.92406077281999999</v>
      </c>
      <c r="F47" s="1">
        <v>0.96252675941700006</v>
      </c>
      <c r="G47" s="1">
        <f t="shared" ref="G47:G86" si="0">A47*B47*E47</f>
        <v>13.848359219891844</v>
      </c>
      <c r="H47" s="1">
        <f t="shared" ref="H47:H86" si="1">A47*C47*F47</f>
        <v>1.2644015606208354</v>
      </c>
      <c r="I47" s="1">
        <v>118</v>
      </c>
      <c r="J47" s="2" t="s">
        <v>369</v>
      </c>
      <c r="K47" s="1">
        <f t="shared" ref="K47:K86" si="2">A47*B47</f>
        <v>14.986416074810913</v>
      </c>
      <c r="L47" s="1">
        <f t="shared" ref="L47:L85" si="3">A47*C47</f>
        <v>1.3136274376274797</v>
      </c>
      <c r="M47" s="1">
        <v>7397.9314518499996</v>
      </c>
      <c r="N47" s="1">
        <v>128604.812353</v>
      </c>
      <c r="O47" s="2" t="s">
        <v>470</v>
      </c>
    </row>
    <row r="48" spans="1:15" x14ac:dyDescent="0.3">
      <c r="A48" s="1">
        <v>6.0641872404999999</v>
      </c>
      <c r="B48" s="1">
        <v>2.8478825827300001</v>
      </c>
      <c r="C48" s="1">
        <v>0.249629843529</v>
      </c>
      <c r="D48" s="2" t="s">
        <v>368</v>
      </c>
      <c r="E48" s="1">
        <v>0.92821026038300003</v>
      </c>
      <c r="F48" s="1">
        <v>0.96550209488700001</v>
      </c>
      <c r="G48" s="1">
        <f t="shared" si="0"/>
        <v>16.030277725162861</v>
      </c>
      <c r="H48" s="1">
        <f t="shared" si="1"/>
        <v>1.4615791103577465</v>
      </c>
      <c r="I48" s="1">
        <v>119</v>
      </c>
      <c r="J48" s="2" t="s">
        <v>369</v>
      </c>
      <c r="K48" s="1">
        <f t="shared" si="2"/>
        <v>17.270093220633452</v>
      </c>
      <c r="L48" s="1">
        <f t="shared" si="3"/>
        <v>1.5138021119765732</v>
      </c>
      <c r="M48" s="1">
        <v>10673.066181599999</v>
      </c>
      <c r="N48" s="1">
        <v>415498.87217300001</v>
      </c>
      <c r="O48" s="2" t="s">
        <v>470</v>
      </c>
    </row>
    <row r="49" spans="1:15" x14ac:dyDescent="0.3">
      <c r="A49" s="1">
        <v>3.4254293318300002</v>
      </c>
      <c r="B49" s="1">
        <v>2.8478825827300001</v>
      </c>
      <c r="C49" s="1">
        <v>0.249629843529</v>
      </c>
      <c r="D49" s="2" t="s">
        <v>368</v>
      </c>
      <c r="E49" s="1">
        <v>0.90690488995600005</v>
      </c>
      <c r="F49" s="1">
        <v>0.91807468799500003</v>
      </c>
      <c r="G49" s="1">
        <f t="shared" si="0"/>
        <v>8.8470572035153712</v>
      </c>
      <c r="H49" s="1">
        <f t="shared" si="1"/>
        <v>0.78503592321011639</v>
      </c>
      <c r="I49" s="1">
        <v>120</v>
      </c>
      <c r="J49" s="2" t="s">
        <v>369</v>
      </c>
      <c r="K49" s="1">
        <f t="shared" si="2"/>
        <v>9.7552205324911192</v>
      </c>
      <c r="L49" s="1">
        <f t="shared" si="3"/>
        <v>0.85508938812436996</v>
      </c>
      <c r="M49" s="1">
        <v>4707.2340089700001</v>
      </c>
      <c r="N49" s="1">
        <v>117259.327299</v>
      </c>
      <c r="O49" s="2" t="s">
        <v>470</v>
      </c>
    </row>
    <row r="50" spans="1:15" x14ac:dyDescent="0.3">
      <c r="A50" s="1">
        <v>12.470642360999999</v>
      </c>
      <c r="B50" s="1">
        <v>2.8478825827300001</v>
      </c>
      <c r="C50" s="1">
        <v>0.249629843529</v>
      </c>
      <c r="D50" s="2" t="s">
        <v>368</v>
      </c>
      <c r="E50" s="1">
        <v>1</v>
      </c>
      <c r="F50" s="1">
        <v>1</v>
      </c>
      <c r="G50" s="1">
        <f t="shared" si="0"/>
        <v>35.514925175346825</v>
      </c>
      <c r="H50" s="1">
        <f t="shared" si="1"/>
        <v>3.1130445012825492</v>
      </c>
      <c r="I50" s="1">
        <v>122</v>
      </c>
      <c r="J50" s="2" t="s">
        <v>369</v>
      </c>
      <c r="K50" s="1">
        <f t="shared" si="2"/>
        <v>35.514925175346825</v>
      </c>
      <c r="L50" s="1">
        <f t="shared" si="3"/>
        <v>3.1130445012825492</v>
      </c>
      <c r="M50" s="1">
        <v>11085.341990000001</v>
      </c>
      <c r="N50" s="1">
        <v>357852.82228700002</v>
      </c>
      <c r="O50" s="2" t="s">
        <v>470</v>
      </c>
    </row>
    <row r="51" spans="1:15" x14ac:dyDescent="0.3">
      <c r="A51" s="1">
        <v>3.12060401964</v>
      </c>
      <c r="B51" s="1">
        <v>2.8478825827300001</v>
      </c>
      <c r="C51" s="1">
        <v>0.249629843529</v>
      </c>
      <c r="D51" s="2" t="s">
        <v>368</v>
      </c>
      <c r="E51" s="1">
        <v>0.90690488995600005</v>
      </c>
      <c r="F51" s="1">
        <v>0.91807468799500003</v>
      </c>
      <c r="G51" s="1">
        <f t="shared" si="0"/>
        <v>8.0597669946750017</v>
      </c>
      <c r="H51" s="1">
        <f t="shared" si="1"/>
        <v>0.71517641154269995</v>
      </c>
      <c r="I51" s="1">
        <v>120</v>
      </c>
      <c r="J51" s="2" t="s">
        <v>420</v>
      </c>
      <c r="K51" s="1">
        <f t="shared" si="2"/>
        <v>8.8871138351299823</v>
      </c>
      <c r="L51" s="1">
        <f t="shared" si="3"/>
        <v>0.77899589313870166</v>
      </c>
      <c r="M51" s="1">
        <v>18756.696905500001</v>
      </c>
      <c r="N51" s="1">
        <v>477290.312271</v>
      </c>
      <c r="O51" s="2" t="s">
        <v>470</v>
      </c>
    </row>
    <row r="52" spans="1:15" x14ac:dyDescent="0.3">
      <c r="A52" s="1">
        <v>0.15670431802099999</v>
      </c>
      <c r="B52" s="1">
        <v>2.8478825827300001</v>
      </c>
      <c r="C52" s="1">
        <v>0.249629843529</v>
      </c>
      <c r="D52" s="2" t="s">
        <v>368</v>
      </c>
      <c r="E52" s="1">
        <v>1</v>
      </c>
      <c r="F52" s="1">
        <v>1</v>
      </c>
      <c r="G52" s="1">
        <f t="shared" si="0"/>
        <v>0.44627549793058874</v>
      </c>
      <c r="H52" s="1">
        <f t="shared" si="1"/>
        <v>3.9118074387900881E-2</v>
      </c>
      <c r="I52" s="1">
        <v>122</v>
      </c>
      <c r="J52" s="2" t="s">
        <v>432</v>
      </c>
      <c r="K52" s="1">
        <f t="shared" si="2"/>
        <v>0.44627549793058874</v>
      </c>
      <c r="L52" s="1">
        <f t="shared" si="3"/>
        <v>3.9118074387900881E-2</v>
      </c>
      <c r="M52" s="1">
        <v>25316.523923100001</v>
      </c>
      <c r="N52" s="1">
        <v>1484928.08999</v>
      </c>
      <c r="O52" s="2" t="s">
        <v>470</v>
      </c>
    </row>
    <row r="53" spans="1:15" x14ac:dyDescent="0.3">
      <c r="A53" s="1">
        <v>6.6925765134699999E-2</v>
      </c>
      <c r="B53" s="1">
        <v>2.8478825827300001</v>
      </c>
      <c r="C53" s="1">
        <v>0.249629843529</v>
      </c>
      <c r="D53" s="2" t="s">
        <v>368</v>
      </c>
      <c r="E53" s="1">
        <v>0.93720905225899998</v>
      </c>
      <c r="F53" s="1">
        <v>0.95038651352799997</v>
      </c>
      <c r="G53" s="1">
        <f t="shared" si="0"/>
        <v>0.17862897212367679</v>
      </c>
      <c r="H53" s="1">
        <f t="shared" si="1"/>
        <v>1.5877792217999575E-2</v>
      </c>
      <c r="I53" s="1">
        <v>117</v>
      </c>
      <c r="J53" s="2" t="s">
        <v>428</v>
      </c>
      <c r="K53" s="1">
        <f t="shared" si="2"/>
        <v>0.19059672086299081</v>
      </c>
      <c r="L53" s="1">
        <f t="shared" si="3"/>
        <v>1.6706668278633763E-2</v>
      </c>
      <c r="M53" s="1">
        <v>79211.431486600006</v>
      </c>
      <c r="N53" s="1">
        <v>7277949.93047</v>
      </c>
      <c r="O53" s="2" t="s">
        <v>470</v>
      </c>
    </row>
    <row r="54" spans="1:15" x14ac:dyDescent="0.3">
      <c r="A54" s="1">
        <v>2.32091863551</v>
      </c>
      <c r="B54" s="1">
        <v>2.8478825827300001</v>
      </c>
      <c r="C54" s="1">
        <v>0.249629843529</v>
      </c>
      <c r="D54" s="2" t="s">
        <v>368</v>
      </c>
      <c r="E54" s="1">
        <v>0.90690488995600005</v>
      </c>
      <c r="F54" s="1">
        <v>0.91807468799500003</v>
      </c>
      <c r="G54" s="1">
        <f t="shared" si="0"/>
        <v>5.9943726592929325</v>
      </c>
      <c r="H54" s="1">
        <f t="shared" si="1"/>
        <v>0.53190544227335423</v>
      </c>
      <c r="I54" s="1">
        <v>120</v>
      </c>
      <c r="J54" s="2" t="s">
        <v>428</v>
      </c>
      <c r="K54" s="1">
        <f t="shared" si="2"/>
        <v>6.6097037580024063</v>
      </c>
      <c r="L54" s="1">
        <f t="shared" si="3"/>
        <v>0.57937055582590147</v>
      </c>
      <c r="M54" s="1">
        <v>45769.121970300002</v>
      </c>
      <c r="N54" s="1">
        <v>5237267.29165</v>
      </c>
      <c r="O54" s="2" t="s">
        <v>470</v>
      </c>
    </row>
    <row r="55" spans="1:15" x14ac:dyDescent="0.3">
      <c r="A55" s="1">
        <v>0.28009881075499998</v>
      </c>
      <c r="B55" s="1">
        <v>2.8478825827300001</v>
      </c>
      <c r="C55" s="1">
        <v>0.249629843529</v>
      </c>
      <c r="D55" s="2" t="s">
        <v>368</v>
      </c>
      <c r="E55" s="1">
        <v>0.88380621691100003</v>
      </c>
      <c r="F55" s="1">
        <v>0.91496621920400001</v>
      </c>
      <c r="G55" s="1">
        <f t="shared" si="0"/>
        <v>0.70500207719345964</v>
      </c>
      <c r="H55" s="1">
        <f t="shared" si="1"/>
        <v>6.3975373418017636E-2</v>
      </c>
      <c r="I55" s="1">
        <v>121</v>
      </c>
      <c r="J55" s="2" t="s">
        <v>428</v>
      </c>
      <c r="K55" s="1">
        <f t="shared" si="2"/>
        <v>0.79768852459255091</v>
      </c>
      <c r="L55" s="1">
        <f t="shared" si="3"/>
        <v>6.9921022301429631E-2</v>
      </c>
      <c r="M55" s="1">
        <v>70153.653053899994</v>
      </c>
      <c r="N55" s="1">
        <v>5246625.1676000003</v>
      </c>
      <c r="O55" s="2" t="s">
        <v>470</v>
      </c>
    </row>
    <row r="56" spans="1:15" x14ac:dyDescent="0.3">
      <c r="A56" s="1">
        <v>0.80334551864399995</v>
      </c>
      <c r="B56" s="1">
        <v>2.8478825827300001</v>
      </c>
      <c r="C56" s="1">
        <v>0.249629843529</v>
      </c>
      <c r="D56" s="2" t="s">
        <v>368</v>
      </c>
      <c r="E56" s="1">
        <v>0.970756830573</v>
      </c>
      <c r="F56" s="1">
        <v>0.99276666269400005</v>
      </c>
      <c r="G56" s="1">
        <f t="shared" si="0"/>
        <v>2.220930201644649</v>
      </c>
      <c r="H56" s="1">
        <f t="shared" si="1"/>
        <v>0.19908844977222423</v>
      </c>
      <c r="I56" s="1">
        <v>116</v>
      </c>
      <c r="J56" s="2" t="s">
        <v>428</v>
      </c>
      <c r="K56" s="1">
        <f t="shared" si="2"/>
        <v>2.287833710460446</v>
      </c>
      <c r="L56" s="1">
        <f t="shared" si="3"/>
        <v>0.20053901611882505</v>
      </c>
      <c r="M56" s="1">
        <v>29538.696498199999</v>
      </c>
      <c r="N56" s="1">
        <v>3558603.56831</v>
      </c>
      <c r="O56" s="2" t="s">
        <v>470</v>
      </c>
    </row>
    <row r="57" spans="1:15" x14ac:dyDescent="0.3">
      <c r="A57" s="1">
        <v>0.18677036277799999</v>
      </c>
      <c r="B57" s="1">
        <v>2.8478825827300001</v>
      </c>
      <c r="C57" s="1">
        <v>0.249629843529</v>
      </c>
      <c r="D57" s="2" t="s">
        <v>368</v>
      </c>
      <c r="E57" s="1">
        <v>1</v>
      </c>
      <c r="F57" s="1">
        <v>1</v>
      </c>
      <c r="G57" s="1">
        <f t="shared" si="0"/>
        <v>0.53190006312562965</v>
      </c>
      <c r="H57" s="1">
        <f t="shared" si="1"/>
        <v>4.6623456436126705E-2</v>
      </c>
      <c r="I57" s="1">
        <v>122</v>
      </c>
      <c r="J57" s="2" t="s">
        <v>428</v>
      </c>
      <c r="K57" s="1">
        <f t="shared" si="2"/>
        <v>0.53190006312562965</v>
      </c>
      <c r="L57" s="1">
        <f t="shared" si="3"/>
        <v>4.6623456436126705E-2</v>
      </c>
      <c r="M57" s="1">
        <v>63248.251285999999</v>
      </c>
      <c r="N57" s="1">
        <v>4533467.4519999996</v>
      </c>
      <c r="O57" s="2" t="s">
        <v>470</v>
      </c>
    </row>
    <row r="58" spans="1:15" x14ac:dyDescent="0.3">
      <c r="A58" s="1">
        <v>0.71180805011799997</v>
      </c>
      <c r="B58" s="1">
        <v>2.8478825827300001</v>
      </c>
      <c r="C58" s="1">
        <v>0.249629843529</v>
      </c>
      <c r="D58" s="2" t="s">
        <v>368</v>
      </c>
      <c r="E58" s="1">
        <v>0.92406077281999999</v>
      </c>
      <c r="F58" s="1">
        <v>0.96252675941700006</v>
      </c>
      <c r="G58" s="1">
        <f t="shared" si="0"/>
        <v>1.8732058666801905</v>
      </c>
      <c r="H58" s="1">
        <f t="shared" si="1"/>
        <v>0.17102996705865603</v>
      </c>
      <c r="I58" s="1">
        <v>118</v>
      </c>
      <c r="J58" s="2" t="s">
        <v>426</v>
      </c>
      <c r="K58" s="1">
        <f t="shared" si="2"/>
        <v>2.027145748178055</v>
      </c>
      <c r="L58" s="1">
        <f t="shared" si="3"/>
        <v>0.17768853217363892</v>
      </c>
      <c r="M58" s="1">
        <v>5728.8071356</v>
      </c>
      <c r="N58" s="1">
        <v>225478.90823199999</v>
      </c>
      <c r="O58" s="2" t="s">
        <v>470</v>
      </c>
    </row>
    <row r="59" spans="1:15" x14ac:dyDescent="0.3">
      <c r="A59" s="1">
        <v>1.3692778696900001</v>
      </c>
      <c r="B59" s="1">
        <v>2.8478825827300001</v>
      </c>
      <c r="C59" s="1">
        <v>0.249629843529</v>
      </c>
      <c r="D59" s="2" t="s">
        <v>368</v>
      </c>
      <c r="E59" s="1">
        <v>1</v>
      </c>
      <c r="F59" s="1">
        <v>1</v>
      </c>
      <c r="G59" s="1">
        <f t="shared" si="0"/>
        <v>3.8995425960077901</v>
      </c>
      <c r="H59" s="1">
        <f t="shared" si="1"/>
        <v>0.34181262035843718</v>
      </c>
      <c r="I59" s="1">
        <v>122</v>
      </c>
      <c r="J59" s="2" t="s">
        <v>426</v>
      </c>
      <c r="K59" s="1">
        <f t="shared" si="2"/>
        <v>3.8995425960077901</v>
      </c>
      <c r="L59" s="1">
        <f t="shared" si="3"/>
        <v>0.34181262035843718</v>
      </c>
      <c r="M59" s="1">
        <v>9048.4670498199994</v>
      </c>
      <c r="N59" s="1">
        <v>555552.09750200005</v>
      </c>
      <c r="O59" s="2" t="s">
        <v>470</v>
      </c>
    </row>
    <row r="60" spans="1:15" x14ac:dyDescent="0.3">
      <c r="A60" s="1">
        <v>56.996677030199997</v>
      </c>
      <c r="B60" s="1">
        <v>2.8478825827300001</v>
      </c>
      <c r="C60" s="1">
        <v>0.249629843529</v>
      </c>
      <c r="D60" s="2" t="s">
        <v>368</v>
      </c>
      <c r="E60" s="1">
        <v>0.92406077281999999</v>
      </c>
      <c r="F60" s="1">
        <v>0.96252675941700006</v>
      </c>
      <c r="G60" s="1">
        <f t="shared" si="0"/>
        <v>149.99340029457028</v>
      </c>
      <c r="H60" s="1">
        <f t="shared" si="1"/>
        <v>13.694899619794921</v>
      </c>
      <c r="I60" s="1">
        <v>118</v>
      </c>
      <c r="J60" s="2" t="s">
        <v>367</v>
      </c>
      <c r="K60" s="1">
        <f t="shared" si="2"/>
        <v>162.31984378779364</v>
      </c>
      <c r="L60" s="1">
        <f t="shared" si="3"/>
        <v>14.228071568721774</v>
      </c>
      <c r="M60" s="1">
        <v>16683.385419599999</v>
      </c>
      <c r="N60" s="1">
        <v>754464.51700899994</v>
      </c>
      <c r="O60" s="2" t="s">
        <v>470</v>
      </c>
    </row>
    <row r="61" spans="1:15" x14ac:dyDescent="0.3">
      <c r="A61" s="1">
        <v>7.7572243437099999</v>
      </c>
      <c r="B61" s="1">
        <v>2.8310314034599999</v>
      </c>
      <c r="C61" s="1">
        <v>0.247889293969</v>
      </c>
      <c r="D61" s="2" t="s">
        <v>368</v>
      </c>
      <c r="E61" s="1">
        <v>0.93720905225899998</v>
      </c>
      <c r="F61" s="1">
        <v>0.95038651352799997</v>
      </c>
      <c r="G61" s="1">
        <f t="shared" si="0"/>
        <v>20.581997125634267</v>
      </c>
      <c r="H61" s="1">
        <f t="shared" si="1"/>
        <v>1.8275294620013778</v>
      </c>
      <c r="I61" s="1">
        <v>117</v>
      </c>
      <c r="J61" s="2" t="s">
        <v>367</v>
      </c>
      <c r="K61" s="1">
        <f t="shared" si="2"/>
        <v>21.960945720727398</v>
      </c>
      <c r="L61" s="1">
        <f t="shared" si="3"/>
        <v>1.9229328657214113</v>
      </c>
      <c r="M61" s="1">
        <v>296556.28791700001</v>
      </c>
      <c r="N61" s="1">
        <v>20722597.045299999</v>
      </c>
      <c r="O61" s="2" t="s">
        <v>470</v>
      </c>
    </row>
    <row r="62" spans="1:15" x14ac:dyDescent="0.3">
      <c r="A62" s="1">
        <v>73.932264886599995</v>
      </c>
      <c r="B62" s="1">
        <v>2.8365559882400002</v>
      </c>
      <c r="C62" s="1">
        <v>0.248459925464</v>
      </c>
      <c r="D62" s="2" t="s">
        <v>368</v>
      </c>
      <c r="E62" s="1">
        <v>0.92821026038300003</v>
      </c>
      <c r="F62" s="1">
        <v>0.96550209488700001</v>
      </c>
      <c r="G62" s="1">
        <f t="shared" si="0"/>
        <v>194.65776640020536</v>
      </c>
      <c r="H62" s="1">
        <f t="shared" si="1"/>
        <v>17.735505931220871</v>
      </c>
      <c r="I62" s="1">
        <v>119</v>
      </c>
      <c r="J62" s="2" t="s">
        <v>367</v>
      </c>
      <c r="K62" s="1">
        <f t="shared" si="2"/>
        <v>209.71300868823113</v>
      </c>
      <c r="L62" s="1">
        <f t="shared" si="3"/>
        <v>18.369205023109341</v>
      </c>
      <c r="M62" s="1">
        <v>18166.477407800001</v>
      </c>
      <c r="N62" s="1">
        <v>1926669.7717500001</v>
      </c>
      <c r="O62" s="2" t="s">
        <v>470</v>
      </c>
    </row>
    <row r="63" spans="1:15" x14ac:dyDescent="0.3">
      <c r="A63" s="1">
        <v>62.457453831800002</v>
      </c>
      <c r="B63" s="1">
        <v>2.8307534184800001</v>
      </c>
      <c r="C63" s="1">
        <v>0.24786058104600001</v>
      </c>
      <c r="D63" s="2" t="s">
        <v>368</v>
      </c>
      <c r="E63" s="1">
        <v>0.90690488995600005</v>
      </c>
      <c r="F63" s="1">
        <v>0.91807468799500003</v>
      </c>
      <c r="G63" s="1">
        <f t="shared" si="0"/>
        <v>160.34228179333911</v>
      </c>
      <c r="H63" s="1">
        <f t="shared" si="1"/>
        <v>14.212476277507839</v>
      </c>
      <c r="I63" s="1">
        <v>120</v>
      </c>
      <c r="J63" s="2" t="s">
        <v>367</v>
      </c>
      <c r="K63" s="1">
        <f t="shared" si="2"/>
        <v>176.80165094392464</v>
      </c>
      <c r="L63" s="1">
        <f t="shared" si="3"/>
        <v>15.480740797403667</v>
      </c>
      <c r="M63" s="1">
        <v>162872.45515600001</v>
      </c>
      <c r="N63" s="1">
        <v>12156349.5284</v>
      </c>
      <c r="O63" s="2" t="s">
        <v>470</v>
      </c>
    </row>
    <row r="64" spans="1:15" x14ac:dyDescent="0.3">
      <c r="A64" s="1">
        <v>12.520242575399999</v>
      </c>
      <c r="B64" s="1">
        <v>3.0730322027199999</v>
      </c>
      <c r="C64" s="1">
        <v>0.33201379298200001</v>
      </c>
      <c r="D64" s="2" t="s">
        <v>368</v>
      </c>
      <c r="E64" s="1">
        <v>0.88380621691100003</v>
      </c>
      <c r="F64" s="1">
        <v>0.91496621920400001</v>
      </c>
      <c r="G64" s="1">
        <f t="shared" si="0"/>
        <v>34.004540194744031</v>
      </c>
      <c r="H64" s="1">
        <f t="shared" si="1"/>
        <v>3.8034168790975706</v>
      </c>
      <c r="I64" s="1">
        <v>121</v>
      </c>
      <c r="J64" s="2" t="s">
        <v>367</v>
      </c>
      <c r="K64" s="1">
        <f t="shared" si="2"/>
        <v>38.475108620070181</v>
      </c>
      <c r="L64" s="1">
        <f t="shared" si="3"/>
        <v>4.1568932265132776</v>
      </c>
      <c r="M64" s="1">
        <v>63591.124232599999</v>
      </c>
      <c r="N64" s="1">
        <v>2339408.9196100002</v>
      </c>
      <c r="O64" s="2" t="s">
        <v>470</v>
      </c>
    </row>
    <row r="65" spans="1:15" x14ac:dyDescent="0.3">
      <c r="A65" s="1">
        <v>110.563072893</v>
      </c>
      <c r="B65" s="1">
        <v>3.0931104549700001</v>
      </c>
      <c r="C65" s="1">
        <v>0.33367820966299999</v>
      </c>
      <c r="D65" s="2" t="s">
        <v>368</v>
      </c>
      <c r="E65" s="1">
        <v>1</v>
      </c>
      <c r="F65" s="1">
        <v>1</v>
      </c>
      <c r="G65" s="1">
        <f t="shared" si="0"/>
        <v>341.98379669894854</v>
      </c>
      <c r="H65" s="1">
        <f t="shared" si="1"/>
        <v>36.892488217776005</v>
      </c>
      <c r="I65" s="1">
        <v>122</v>
      </c>
      <c r="J65" s="2" t="s">
        <v>367</v>
      </c>
      <c r="K65" s="1">
        <f t="shared" si="2"/>
        <v>341.98379669894854</v>
      </c>
      <c r="L65" s="1">
        <f t="shared" si="3"/>
        <v>36.892488217776005</v>
      </c>
      <c r="M65" s="1">
        <v>23895.163633200002</v>
      </c>
      <c r="N65" s="1">
        <v>1305796.68365</v>
      </c>
      <c r="O65" s="2" t="s">
        <v>470</v>
      </c>
    </row>
    <row r="66" spans="1:15" x14ac:dyDescent="0.3">
      <c r="A66" s="1">
        <v>96.484985146200003</v>
      </c>
      <c r="B66" s="1">
        <v>2.32890737006</v>
      </c>
      <c r="C66" s="1">
        <v>0.158819586628</v>
      </c>
      <c r="D66" s="2" t="s">
        <v>366</v>
      </c>
      <c r="E66" s="1">
        <v>0.92406077281999999</v>
      </c>
      <c r="F66" s="1">
        <v>0.96252675941700006</v>
      </c>
      <c r="G66" s="1">
        <f t="shared" si="0"/>
        <v>207.64069987035808</v>
      </c>
      <c r="H66" s="1">
        <f t="shared" si="1"/>
        <v>14.749476555525199</v>
      </c>
      <c r="I66" s="1">
        <v>118</v>
      </c>
      <c r="J66" s="2" t="s">
        <v>365</v>
      </c>
      <c r="K66" s="1">
        <f t="shared" si="2"/>
        <v>224.70459300711482</v>
      </c>
      <c r="L66" s="1">
        <f t="shared" si="3"/>
        <v>15.323705456728204</v>
      </c>
      <c r="M66" s="1">
        <v>21257.403237800001</v>
      </c>
      <c r="N66" s="1">
        <v>804419.15307500004</v>
      </c>
      <c r="O66" s="2" t="s">
        <v>470</v>
      </c>
    </row>
    <row r="67" spans="1:15" x14ac:dyDescent="0.3">
      <c r="A67" s="1">
        <v>74.699916757699995</v>
      </c>
      <c r="B67" s="1">
        <v>2.3286527430000001</v>
      </c>
      <c r="C67" s="1">
        <v>0.15902197449300001</v>
      </c>
      <c r="D67" s="2" t="s">
        <v>366</v>
      </c>
      <c r="E67" s="1">
        <v>0.93720905225899998</v>
      </c>
      <c r="F67" s="1">
        <v>0.95038651352799997</v>
      </c>
      <c r="G67" s="1">
        <f t="shared" si="0"/>
        <v>163.0276702730975</v>
      </c>
      <c r="H67" s="1">
        <f t="shared" si="1"/>
        <v>11.28957321087816</v>
      </c>
      <c r="I67" s="1">
        <v>117</v>
      </c>
      <c r="J67" s="2" t="s">
        <v>365</v>
      </c>
      <c r="K67" s="1">
        <f t="shared" si="2"/>
        <v>173.95016605968976</v>
      </c>
      <c r="L67" s="1">
        <f t="shared" si="3"/>
        <v>11.878928257272193</v>
      </c>
      <c r="M67" s="1">
        <v>369883.80935</v>
      </c>
      <c r="N67" s="1">
        <v>24890521.888700001</v>
      </c>
      <c r="O67" s="2" t="s">
        <v>470</v>
      </c>
    </row>
    <row r="68" spans="1:15" x14ac:dyDescent="0.3">
      <c r="A68" s="1">
        <v>5.4171111176400002</v>
      </c>
      <c r="B68" s="1">
        <v>2.3288505166900002</v>
      </c>
      <c r="C68" s="1">
        <v>0.15886477598099999</v>
      </c>
      <c r="D68" s="2" t="s">
        <v>366</v>
      </c>
      <c r="E68" s="1">
        <v>0.92821026038300003</v>
      </c>
      <c r="F68" s="1">
        <v>0.96550209488700001</v>
      </c>
      <c r="G68" s="1">
        <f t="shared" si="0"/>
        <v>11.709968369186706</v>
      </c>
      <c r="H68" s="1">
        <f t="shared" si="1"/>
        <v>0.83089965602918048</v>
      </c>
      <c r="I68" s="1">
        <v>119</v>
      </c>
      <c r="J68" s="2" t="s">
        <v>365</v>
      </c>
      <c r="K68" s="1">
        <f t="shared" si="2"/>
        <v>12.615642025283059</v>
      </c>
      <c r="L68" s="1">
        <f t="shared" si="3"/>
        <v>0.86058814416806306</v>
      </c>
      <c r="M68" s="1">
        <v>18138.139571700001</v>
      </c>
      <c r="N68" s="1">
        <v>856981.30079300003</v>
      </c>
      <c r="O68" s="2" t="s">
        <v>470</v>
      </c>
    </row>
    <row r="69" spans="1:15" x14ac:dyDescent="0.3">
      <c r="A69" s="1">
        <v>6.6552565711699998</v>
      </c>
      <c r="B69" s="1">
        <v>2.3286283005200001</v>
      </c>
      <c r="C69" s="1">
        <v>0.159041402369</v>
      </c>
      <c r="D69" s="2" t="s">
        <v>366</v>
      </c>
      <c r="E69" s="1">
        <v>0.90690488995600005</v>
      </c>
      <c r="F69" s="1">
        <v>0.91807468799500003</v>
      </c>
      <c r="G69" s="1">
        <f t="shared" si="0"/>
        <v>14.054866271349429</v>
      </c>
      <c r="H69" s="1">
        <f t="shared" si="1"/>
        <v>0.97174656282675564</v>
      </c>
      <c r="I69" s="1">
        <v>120</v>
      </c>
      <c r="J69" s="2" t="s">
        <v>365</v>
      </c>
      <c r="K69" s="1">
        <f t="shared" si="2"/>
        <v>15.49761879884816</v>
      </c>
      <c r="L69" s="1">
        <f t="shared" si="3"/>
        <v>1.0584613382043793</v>
      </c>
      <c r="M69" s="1">
        <v>170459.32422899999</v>
      </c>
      <c r="N69" s="1">
        <v>10528672.8051</v>
      </c>
      <c r="O69" s="2" t="s">
        <v>470</v>
      </c>
    </row>
    <row r="70" spans="1:15" x14ac:dyDescent="0.3">
      <c r="A70" s="1">
        <v>5.0839857186400002E-2</v>
      </c>
      <c r="B70" s="1">
        <v>2.5447042893599998</v>
      </c>
      <c r="C70" s="1">
        <v>0.17962836747899999</v>
      </c>
      <c r="D70" s="2" t="s">
        <v>366</v>
      </c>
      <c r="E70" s="1">
        <v>0.88380621691100003</v>
      </c>
      <c r="F70" s="1">
        <v>0.91496621920400001</v>
      </c>
      <c r="G70" s="1">
        <f t="shared" si="0"/>
        <v>0.11434013376115341</v>
      </c>
      <c r="H70" s="1">
        <f t="shared" si="1"/>
        <v>8.3557282068653128E-3</v>
      </c>
      <c r="I70" s="1">
        <v>121</v>
      </c>
      <c r="J70" s="2" t="s">
        <v>365</v>
      </c>
      <c r="K70" s="1">
        <f t="shared" si="2"/>
        <v>0.12937240265268191</v>
      </c>
      <c r="L70" s="1">
        <f t="shared" si="3"/>
        <v>9.1322805492585375E-3</v>
      </c>
      <c r="M70" s="1">
        <v>89732.769748799998</v>
      </c>
      <c r="N70" s="1">
        <v>4269585.1798</v>
      </c>
      <c r="O70" s="2" t="s">
        <v>470</v>
      </c>
    </row>
    <row r="71" spans="1:15" x14ac:dyDescent="0.3">
      <c r="A71" s="1">
        <v>15.713900569</v>
      </c>
      <c r="B71" s="1">
        <v>2.3296505655600002</v>
      </c>
      <c r="C71" s="1">
        <v>0.158228864828</v>
      </c>
      <c r="D71" s="2" t="s">
        <v>366</v>
      </c>
      <c r="E71" s="1">
        <v>0.970756830573</v>
      </c>
      <c r="F71" s="1">
        <v>0.99276666269400005</v>
      </c>
      <c r="G71" s="1">
        <f t="shared" si="0"/>
        <v>35.537366403218726</v>
      </c>
      <c r="H71" s="1">
        <f t="shared" si="1"/>
        <v>2.4684077323471745</v>
      </c>
      <c r="I71" s="1">
        <v>116</v>
      </c>
      <c r="J71" s="2" t="s">
        <v>365</v>
      </c>
      <c r="K71" s="1">
        <f t="shared" si="2"/>
        <v>36.60789734772446</v>
      </c>
      <c r="L71" s="1">
        <f t="shared" si="3"/>
        <v>2.4863926490529331</v>
      </c>
      <c r="M71" s="1">
        <v>20786.275546699999</v>
      </c>
      <c r="N71" s="1">
        <v>1002760.69656</v>
      </c>
      <c r="O71" s="2" t="s">
        <v>470</v>
      </c>
    </row>
    <row r="72" spans="1:15" x14ac:dyDescent="0.3">
      <c r="A72" s="1">
        <v>122.990974818</v>
      </c>
      <c r="B72" s="1">
        <v>2.54440694563</v>
      </c>
      <c r="C72" s="1">
        <v>0.17929804810300001</v>
      </c>
      <c r="D72" s="2" t="s">
        <v>366</v>
      </c>
      <c r="E72" s="1">
        <v>1</v>
      </c>
      <c r="F72" s="1">
        <v>1</v>
      </c>
      <c r="G72" s="1">
        <f t="shared" si="0"/>
        <v>312.93909057672363</v>
      </c>
      <c r="H72" s="1">
        <f t="shared" si="1"/>
        <v>22.052041719152626</v>
      </c>
      <c r="I72" s="1">
        <v>122</v>
      </c>
      <c r="J72" s="2" t="s">
        <v>365</v>
      </c>
      <c r="K72" s="1">
        <f t="shared" si="2"/>
        <v>312.93909057672363</v>
      </c>
      <c r="L72" s="1">
        <f t="shared" si="3"/>
        <v>22.052041719152626</v>
      </c>
      <c r="M72" s="1">
        <v>55908.946124399998</v>
      </c>
      <c r="N72" s="1">
        <v>2830337.73691</v>
      </c>
      <c r="O72" s="2" t="s">
        <v>470</v>
      </c>
    </row>
    <row r="73" spans="1:15" x14ac:dyDescent="0.3">
      <c r="A73" s="1">
        <v>0.93127974717200002</v>
      </c>
      <c r="B73" s="1">
        <v>1.38143463292</v>
      </c>
      <c r="C73" s="1">
        <v>0.10204258257399999</v>
      </c>
      <c r="D73" s="2" t="s">
        <v>364</v>
      </c>
      <c r="E73" s="1">
        <v>0.92406077281999999</v>
      </c>
      <c r="F73" s="1">
        <v>0.96252675941700006</v>
      </c>
      <c r="G73" s="1">
        <f t="shared" si="0"/>
        <v>1.1888061207689637</v>
      </c>
      <c r="H73" s="1">
        <f t="shared" si="1"/>
        <v>9.1469101309026871E-2</v>
      </c>
      <c r="I73" s="1">
        <v>118</v>
      </c>
      <c r="J73" s="2" t="s">
        <v>363</v>
      </c>
      <c r="K73" s="1">
        <f t="shared" si="2"/>
        <v>1.2865020956803823</v>
      </c>
      <c r="L73" s="1">
        <f t="shared" si="3"/>
        <v>9.5030190500292655E-2</v>
      </c>
      <c r="M73" s="1">
        <v>2888.3990328199998</v>
      </c>
      <c r="N73" s="1">
        <v>33307.537859099997</v>
      </c>
      <c r="O73" s="2" t="s">
        <v>470</v>
      </c>
    </row>
    <row r="74" spans="1:15" x14ac:dyDescent="0.3">
      <c r="A74" s="1">
        <v>8.0355141978300004</v>
      </c>
      <c r="B74" s="1">
        <v>1.36665912535</v>
      </c>
      <c r="C74" s="1">
        <v>0.102160486483</v>
      </c>
      <c r="D74" s="2" t="s">
        <v>364</v>
      </c>
      <c r="E74" s="1">
        <v>0.93720905225899998</v>
      </c>
      <c r="F74" s="1">
        <v>0.95038651352799997</v>
      </c>
      <c r="G74" s="1">
        <f t="shared" si="0"/>
        <v>10.292250622545854</v>
      </c>
      <c r="H74" s="1">
        <f t="shared" si="1"/>
        <v>0.78018373122039808</v>
      </c>
      <c r="I74" s="1">
        <v>117</v>
      </c>
      <c r="J74" s="2" t="s">
        <v>363</v>
      </c>
      <c r="K74" s="1">
        <f t="shared" si="2"/>
        <v>10.981808805343855</v>
      </c>
      <c r="L74" s="1">
        <f t="shared" si="3"/>
        <v>0.82091203959136627</v>
      </c>
      <c r="M74" s="1">
        <v>34606.86681</v>
      </c>
      <c r="N74" s="1">
        <v>943901.72184999997</v>
      </c>
      <c r="O74" s="2" t="s">
        <v>470</v>
      </c>
    </row>
    <row r="75" spans="1:15" x14ac:dyDescent="0.3">
      <c r="A75" s="1">
        <v>3.1229132373300001</v>
      </c>
      <c r="B75" s="1">
        <v>1.3742071527199999</v>
      </c>
      <c r="C75" s="1">
        <v>0.102100255596</v>
      </c>
      <c r="D75" s="2" t="s">
        <v>364</v>
      </c>
      <c r="E75" s="1">
        <v>0.92821026038300003</v>
      </c>
      <c r="F75" s="1">
        <v>0.96550209488700001</v>
      </c>
      <c r="G75" s="1">
        <f t="shared" si="0"/>
        <v>3.9834419077624044</v>
      </c>
      <c r="H75" s="1">
        <f t="shared" si="1"/>
        <v>0.3078505744198714</v>
      </c>
      <c r="I75" s="1">
        <v>119</v>
      </c>
      <c r="J75" s="2" t="s">
        <v>363</v>
      </c>
      <c r="K75" s="1">
        <f t="shared" si="2"/>
        <v>4.2915297080628569</v>
      </c>
      <c r="L75" s="1">
        <f t="shared" si="3"/>
        <v>0.31885023973552484</v>
      </c>
      <c r="M75" s="1">
        <v>6377.8218660299999</v>
      </c>
      <c r="N75" s="1">
        <v>155524.64992500001</v>
      </c>
      <c r="O75" s="2" t="s">
        <v>470</v>
      </c>
    </row>
    <row r="76" spans="1:15" x14ac:dyDescent="0.3">
      <c r="A76" s="1">
        <v>3.3524615738199999</v>
      </c>
      <c r="B76" s="1">
        <v>1.3582148921899999</v>
      </c>
      <c r="C76" s="1">
        <v>0.10222786881199999</v>
      </c>
      <c r="D76" s="2" t="s">
        <v>364</v>
      </c>
      <c r="E76" s="1">
        <v>0.90690488995600005</v>
      </c>
      <c r="F76" s="1">
        <v>0.91807468799500003</v>
      </c>
      <c r="G76" s="1">
        <f t="shared" si="0"/>
        <v>4.1294673836191089</v>
      </c>
      <c r="H76" s="1">
        <f t="shared" si="1"/>
        <v>0.31463796850090442</v>
      </c>
      <c r="I76" s="1">
        <v>120</v>
      </c>
      <c r="J76" s="2" t="s">
        <v>363</v>
      </c>
      <c r="K76" s="1">
        <f t="shared" si="2"/>
        <v>4.5533632350570485</v>
      </c>
      <c r="L76" s="1">
        <f t="shared" si="3"/>
        <v>0.34271500196574201</v>
      </c>
      <c r="M76" s="1">
        <v>15256.4280163</v>
      </c>
      <c r="N76" s="1">
        <v>346015.54278900003</v>
      </c>
      <c r="O76" s="2" t="s">
        <v>470</v>
      </c>
    </row>
    <row r="77" spans="1:15" x14ac:dyDescent="0.3">
      <c r="A77" s="1">
        <v>1.6307106068399999</v>
      </c>
      <c r="B77" s="1">
        <v>1.40981042097</v>
      </c>
      <c r="C77" s="1">
        <v>0.106264978525</v>
      </c>
      <c r="D77" s="2" t="s">
        <v>364</v>
      </c>
      <c r="E77" s="1">
        <v>0.88380621691100003</v>
      </c>
      <c r="F77" s="1">
        <v>0.91496621920400001</v>
      </c>
      <c r="G77" s="1">
        <f t="shared" si="0"/>
        <v>2.0318641355569103</v>
      </c>
      <c r="H77" s="1">
        <f t="shared" si="1"/>
        <v>0.15855214248171154</v>
      </c>
      <c r="I77" s="1">
        <v>121</v>
      </c>
      <c r="J77" s="2" t="s">
        <v>363</v>
      </c>
      <c r="K77" s="1">
        <f t="shared" si="2"/>
        <v>2.2989928071093444</v>
      </c>
      <c r="L77" s="1">
        <f t="shared" si="3"/>
        <v>0.1732874276163423</v>
      </c>
      <c r="M77" s="1">
        <v>7753.6475711700004</v>
      </c>
      <c r="N77" s="1">
        <v>98091.971766300005</v>
      </c>
      <c r="O77" s="2" t="s">
        <v>470</v>
      </c>
    </row>
    <row r="78" spans="1:15" x14ac:dyDescent="0.3">
      <c r="A78" s="1">
        <v>0.153607757604</v>
      </c>
      <c r="B78" s="1">
        <v>1.5166028764399999</v>
      </c>
      <c r="C78" s="1">
        <v>0.10096398244800001</v>
      </c>
      <c r="D78" s="2" t="s">
        <v>364</v>
      </c>
      <c r="E78" s="1">
        <v>0.970756830573</v>
      </c>
      <c r="F78" s="1">
        <v>0.99276666269400005</v>
      </c>
      <c r="G78" s="1">
        <f t="shared" si="0"/>
        <v>0.2261494207539442</v>
      </c>
      <c r="H78" s="1">
        <f t="shared" si="1"/>
        <v>1.5396670192510543E-2</v>
      </c>
      <c r="I78" s="1">
        <v>116</v>
      </c>
      <c r="J78" s="2" t="s">
        <v>363</v>
      </c>
      <c r="K78" s="1">
        <f t="shared" si="2"/>
        <v>0.23296196702572466</v>
      </c>
      <c r="L78" s="1">
        <f t="shared" si="3"/>
        <v>1.5508850942606895E-2</v>
      </c>
      <c r="M78" s="1">
        <v>26063.395853400001</v>
      </c>
      <c r="N78" s="1">
        <v>270443.47508900001</v>
      </c>
      <c r="O78" s="2" t="s">
        <v>470</v>
      </c>
    </row>
    <row r="79" spans="1:15" x14ac:dyDescent="0.3">
      <c r="A79" s="1">
        <v>3.0987130468499999</v>
      </c>
      <c r="B79" s="1">
        <v>1.4832674326099999</v>
      </c>
      <c r="C79" s="1">
        <v>0.105457725785</v>
      </c>
      <c r="D79" s="2" t="s">
        <v>364</v>
      </c>
      <c r="E79" s="1">
        <v>1</v>
      </c>
      <c r="F79" s="1">
        <v>1</v>
      </c>
      <c r="G79" s="1">
        <f t="shared" si="0"/>
        <v>4.5962201453963099</v>
      </c>
      <c r="H79" s="1">
        <f t="shared" si="1"/>
        <v>0.32678323078110916</v>
      </c>
      <c r="I79" s="1">
        <v>122</v>
      </c>
      <c r="J79" s="2" t="s">
        <v>363</v>
      </c>
      <c r="K79" s="1">
        <f t="shared" si="2"/>
        <v>4.5962201453963099</v>
      </c>
      <c r="L79" s="1">
        <f t="shared" si="3"/>
        <v>0.32678323078110916</v>
      </c>
      <c r="M79" s="1">
        <v>21983.901988599999</v>
      </c>
      <c r="N79" s="1">
        <v>323378.86335399997</v>
      </c>
      <c r="O79" s="2" t="s">
        <v>470</v>
      </c>
    </row>
    <row r="80" spans="1:15" x14ac:dyDescent="0.3">
      <c r="A80" s="1">
        <v>162.648162222</v>
      </c>
      <c r="B80" s="1">
        <v>1.3231614511500001</v>
      </c>
      <c r="C80" s="1">
        <v>9.0180179934900004E-2</v>
      </c>
      <c r="D80" s="2" t="s">
        <v>362</v>
      </c>
      <c r="E80" s="1">
        <v>0.92406077281999999</v>
      </c>
      <c r="F80" s="1">
        <v>0.96252675941700006</v>
      </c>
      <c r="G80" s="1">
        <f t="shared" si="0"/>
        <v>198.86691410287099</v>
      </c>
      <c r="H80" s="1">
        <f t="shared" si="1"/>
        <v>14.117996512697976</v>
      </c>
      <c r="I80" s="1">
        <v>118</v>
      </c>
      <c r="J80" s="2" t="s">
        <v>361</v>
      </c>
      <c r="K80" s="1">
        <f t="shared" si="2"/>
        <v>215.20977835254214</v>
      </c>
      <c r="L80" s="1">
        <f t="shared" si="3"/>
        <v>14.667640535260764</v>
      </c>
      <c r="M80" s="1">
        <v>22810.709141899999</v>
      </c>
      <c r="N80" s="1">
        <v>985777.30608400004</v>
      </c>
      <c r="O80" s="2" t="s">
        <v>470</v>
      </c>
    </row>
    <row r="81" spans="1:15" x14ac:dyDescent="0.3">
      <c r="A81" s="1">
        <v>82.715531819000006</v>
      </c>
      <c r="B81" s="1">
        <v>1.3182469971099999</v>
      </c>
      <c r="C81" s="1">
        <v>9.0163688274600001E-2</v>
      </c>
      <c r="D81" s="2" t="s">
        <v>362</v>
      </c>
      <c r="E81" s="1">
        <v>0.93720905225899998</v>
      </c>
      <c r="F81" s="1">
        <v>0.95038651352799997</v>
      </c>
      <c r="G81" s="1">
        <f t="shared" si="0"/>
        <v>102.1928077984591</v>
      </c>
      <c r="H81" s="1">
        <f t="shared" si="1"/>
        <v>7.0879231487825498</v>
      </c>
      <c r="I81" s="1">
        <v>117</v>
      </c>
      <c r="J81" s="2" t="s">
        <v>361</v>
      </c>
      <c r="K81" s="1">
        <f t="shared" si="2"/>
        <v>109.0395014347534</v>
      </c>
      <c r="L81" s="1">
        <f t="shared" si="3"/>
        <v>7.4579374263960743</v>
      </c>
      <c r="M81" s="1">
        <v>395090.22692400002</v>
      </c>
      <c r="N81" s="1">
        <v>27376692.377300002</v>
      </c>
      <c r="O81" s="2" t="s">
        <v>470</v>
      </c>
    </row>
    <row r="82" spans="1:15" x14ac:dyDescent="0.3">
      <c r="A82" s="1">
        <v>64.371541065299994</v>
      </c>
      <c r="B82" s="1">
        <v>1.32114777236</v>
      </c>
      <c r="C82" s="1">
        <v>9.0173422540000006E-2</v>
      </c>
      <c r="D82" s="2" t="s">
        <v>362</v>
      </c>
      <c r="E82" s="1">
        <v>0.92821026038300003</v>
      </c>
      <c r="F82" s="1">
        <v>0.96550209488700001</v>
      </c>
      <c r="G82" s="1">
        <f t="shared" si="0"/>
        <v>78.939008630803514</v>
      </c>
      <c r="H82" s="1">
        <f t="shared" si="1"/>
        <v>5.6043555570827763</v>
      </c>
      <c r="I82" s="1">
        <v>119</v>
      </c>
      <c r="J82" s="2" t="s">
        <v>361</v>
      </c>
      <c r="K82" s="1">
        <f t="shared" si="2"/>
        <v>85.04431808180135</v>
      </c>
      <c r="L82" s="1">
        <f t="shared" si="3"/>
        <v>5.8046021720322587</v>
      </c>
      <c r="M82" s="1">
        <v>17167.825709600002</v>
      </c>
      <c r="N82" s="1">
        <v>824270.25351299997</v>
      </c>
      <c r="O82" s="2" t="s">
        <v>470</v>
      </c>
    </row>
    <row r="83" spans="1:15" x14ac:dyDescent="0.3">
      <c r="A83" s="1">
        <v>64.331092537900005</v>
      </c>
      <c r="B83" s="1">
        <v>1.3183157838799999</v>
      </c>
      <c r="C83" s="1">
        <v>9.0163919105500007E-2</v>
      </c>
      <c r="D83" s="2" t="s">
        <v>362</v>
      </c>
      <c r="E83" s="1">
        <v>0.90690488995600005</v>
      </c>
      <c r="F83" s="1">
        <v>0.91807468799500003</v>
      </c>
      <c r="G83" s="1">
        <f t="shared" si="0"/>
        <v>76.913419922388073</v>
      </c>
      <c r="H83" s="1">
        <f t="shared" si="1"/>
        <v>5.3251484788447048</v>
      </c>
      <c r="I83" s="1">
        <v>120</v>
      </c>
      <c r="J83" s="2" t="s">
        <v>361</v>
      </c>
      <c r="K83" s="1">
        <f t="shared" si="2"/>
        <v>84.808694686958461</v>
      </c>
      <c r="L83" s="1">
        <f t="shared" si="3"/>
        <v>5.8003434235556508</v>
      </c>
      <c r="M83" s="1">
        <v>196783.717061</v>
      </c>
      <c r="N83" s="1">
        <v>13297875.6526</v>
      </c>
      <c r="O83" s="2" t="s">
        <v>470</v>
      </c>
    </row>
    <row r="84" spans="1:15" x14ac:dyDescent="0.3">
      <c r="A84" s="1">
        <v>0.81763967829700002</v>
      </c>
      <c r="B84" s="1">
        <v>1.39074523766</v>
      </c>
      <c r="C84" s="1">
        <v>9.5549179504099996E-2</v>
      </c>
      <c r="D84" s="2" t="s">
        <v>362</v>
      </c>
      <c r="E84" s="1">
        <v>0.88380621691100003</v>
      </c>
      <c r="F84" s="1">
        <v>0.91496621920400001</v>
      </c>
      <c r="G84" s="1">
        <f t="shared" si="0"/>
        <v>1.0050012277515192</v>
      </c>
      <c r="H84" s="1">
        <f t="shared" si="1"/>
        <v>7.148155324007173E-2</v>
      </c>
      <c r="I84" s="1">
        <v>121</v>
      </c>
      <c r="J84" s="2" t="s">
        <v>361</v>
      </c>
      <c r="K84" s="1">
        <f t="shared" si="2"/>
        <v>1.1371284887134072</v>
      </c>
      <c r="L84" s="1">
        <f t="shared" si="3"/>
        <v>7.8124800391274632E-2</v>
      </c>
      <c r="M84" s="1">
        <v>77752.619613600007</v>
      </c>
      <c r="N84" s="1">
        <v>4317734.8114400003</v>
      </c>
      <c r="O84" s="2" t="s">
        <v>470</v>
      </c>
    </row>
    <row r="85" spans="1:15" x14ac:dyDescent="0.3">
      <c r="A85" s="1">
        <v>34.034826529500002</v>
      </c>
      <c r="B85" s="1">
        <v>1.3279198647799999</v>
      </c>
      <c r="C85" s="1">
        <v>9.0196147963199996E-2</v>
      </c>
      <c r="D85" s="2" t="s">
        <v>362</v>
      </c>
      <c r="E85" s="1">
        <v>0.970756830573</v>
      </c>
      <c r="F85" s="1">
        <v>0.99276666269400005</v>
      </c>
      <c r="G85" s="1">
        <f t="shared" si="0"/>
        <v>43.87386192857457</v>
      </c>
      <c r="H85" s="1">
        <f t="shared" si="1"/>
        <v>3.0476052765561681</v>
      </c>
      <c r="I85" s="1">
        <v>116</v>
      </c>
      <c r="J85" s="2" t="s">
        <v>361</v>
      </c>
      <c r="K85" s="1">
        <f t="shared" si="2"/>
        <v>45.195522242864399</v>
      </c>
      <c r="L85" s="1">
        <f t="shared" si="3"/>
        <v>3.0698102495566268</v>
      </c>
      <c r="M85" s="1">
        <v>20458.1332717</v>
      </c>
      <c r="N85" s="1">
        <v>923525.03640900005</v>
      </c>
      <c r="O85" s="2" t="s">
        <v>470</v>
      </c>
    </row>
    <row r="86" spans="1:15" x14ac:dyDescent="0.3">
      <c r="A86" s="1">
        <v>152.079375113</v>
      </c>
      <c r="B86" s="1">
        <v>1.3931870228200001</v>
      </c>
      <c r="C86" s="1">
        <v>9.5547105257200005E-2</v>
      </c>
      <c r="D86" s="2" t="s">
        <v>362</v>
      </c>
      <c r="E86" s="1">
        <v>1</v>
      </c>
      <c r="F86" s="1">
        <v>1</v>
      </c>
      <c r="G86" s="1">
        <f t="shared" si="0"/>
        <v>211.87501184600649</v>
      </c>
      <c r="H86" s="1">
        <f t="shared" si="1"/>
        <v>14.530744061371013</v>
      </c>
      <c r="I86" s="1">
        <v>122</v>
      </c>
      <c r="J86" s="2" t="s">
        <v>361</v>
      </c>
      <c r="K86" s="1">
        <f t="shared" si="2"/>
        <v>211.87501184600649</v>
      </c>
      <c r="L86" s="1">
        <f>A86*C86</f>
        <v>14.530744061371013</v>
      </c>
      <c r="M86" s="1">
        <v>37171.564796400002</v>
      </c>
      <c r="N86" s="1">
        <v>1752271.21441</v>
      </c>
      <c r="O86" s="2" t="s">
        <v>470</v>
      </c>
    </row>
    <row r="87" spans="1:15" x14ac:dyDescent="0.3">
      <c r="A87" s="1">
        <f>SUM(A46:A86)</f>
        <v>1263.8454881307957</v>
      </c>
      <c r="G87" s="1">
        <f>SUM(G46:G86)</f>
        <v>2484.9752398516293</v>
      </c>
      <c r="H87" s="1">
        <f>SUM(H46:H86)</f>
        <v>201.07639452434384</v>
      </c>
      <c r="K87" s="1">
        <f>SUM(K46:K86)</f>
        <v>2611.5775100332639</v>
      </c>
      <c r="L87" s="1">
        <f>SUM(L46:L86)</f>
        <v>207.27899075366227</v>
      </c>
    </row>
    <row r="89" spans="1:15" x14ac:dyDescent="0.3">
      <c r="F89" s="1" t="s">
        <v>449</v>
      </c>
      <c r="G89" s="1">
        <f>G43-G87</f>
        <v>88.542392779391776</v>
      </c>
      <c r="H89" s="1">
        <f t="shared" ref="H89:L89" si="4">H43-H87</f>
        <v>11.290510821573747</v>
      </c>
      <c r="J89" s="1"/>
      <c r="K89" s="1">
        <f t="shared" si="4"/>
        <v>92.554266989329335</v>
      </c>
      <c r="L89" s="1">
        <f t="shared" si="4"/>
        <v>11.847508150555512</v>
      </c>
    </row>
  </sheetData>
  <sortState ref="A46:O87">
    <sortCondition ref="D4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A00B6-65C5-48D9-BAB4-0433CCCA58D8}">
  <dimension ref="A1:O10"/>
  <sheetViews>
    <sheetView workbookViewId="0">
      <selection activeCell="K1" sqref="K1:K1048576"/>
    </sheetView>
  </sheetViews>
  <sheetFormatPr defaultRowHeight="14.4" x14ac:dyDescent="0.3"/>
  <cols>
    <col min="1" max="1" width="15.6640625" style="1" bestFit="1" customWidth="1"/>
    <col min="2" max="3" width="14.6640625" style="1" bestFit="1" customWidth="1"/>
    <col min="4" max="4" width="34.21875" style="2" bestFit="1" customWidth="1"/>
    <col min="5" max="6" width="13.6640625" style="1" bestFit="1" customWidth="1"/>
    <col min="7" max="8" width="16.6640625" style="1" bestFit="1" customWidth="1"/>
    <col min="9" max="9" width="15.6640625" style="1" bestFit="1" customWidth="1"/>
    <col min="10" max="10" width="8.44140625" style="2" bestFit="1" customWidth="1"/>
    <col min="11" max="12" width="16.6640625" style="1" bestFit="1" customWidth="1"/>
    <col min="13" max="13" width="18.77734375" style="1" bestFit="1" customWidth="1"/>
    <col min="14" max="14" width="20.77734375" style="1" bestFit="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144.35709488000001</v>
      </c>
      <c r="B2" s="1">
        <v>11.188366113900001</v>
      </c>
      <c r="C2" s="1">
        <v>15.688573419000001</v>
      </c>
      <c r="D2" s="2" t="s">
        <v>429</v>
      </c>
      <c r="E2" s="1">
        <v>0.88326287339599996</v>
      </c>
      <c r="F2" s="1">
        <v>0.96644574047800003</v>
      </c>
      <c r="G2" s="1">
        <v>1426.5755573900001</v>
      </c>
      <c r="H2" s="1">
        <v>2188.7646414199999</v>
      </c>
      <c r="I2" s="1">
        <v>101</v>
      </c>
      <c r="J2" s="2" t="s">
        <v>428</v>
      </c>
      <c r="K2" s="1">
        <v>1615.1200286599999</v>
      </c>
      <c r="L2" s="1">
        <v>2264.75688158</v>
      </c>
      <c r="M2" s="1">
        <v>28405.828368499999</v>
      </c>
      <c r="N2" s="1">
        <v>1930596.7867000001</v>
      </c>
      <c r="O2" s="2" t="s">
        <v>475</v>
      </c>
    </row>
    <row r="3" spans="1:15" x14ac:dyDescent="0.3">
      <c r="A3" s="1">
        <v>632.45564407100005</v>
      </c>
      <c r="B3" s="1">
        <v>4.7256563114099999</v>
      </c>
      <c r="C3" s="1">
        <v>0.57701985593000005</v>
      </c>
      <c r="D3" s="2" t="s">
        <v>427</v>
      </c>
      <c r="E3" s="1">
        <v>0.88326287339599996</v>
      </c>
      <c r="F3" s="1">
        <v>0.96644574047800003</v>
      </c>
      <c r="G3" s="1">
        <v>2639.8678169700001</v>
      </c>
      <c r="H3" s="1">
        <v>352.69419111799999</v>
      </c>
      <c r="I3" s="1">
        <v>101</v>
      </c>
      <c r="J3" s="2" t="s">
        <v>426</v>
      </c>
      <c r="K3" s="1">
        <v>2988.7680060900002</v>
      </c>
      <c r="L3" s="1">
        <v>364.93946462399998</v>
      </c>
      <c r="M3" s="1">
        <v>231939.22028199999</v>
      </c>
      <c r="N3" s="1">
        <v>19726972.186299998</v>
      </c>
      <c r="O3" s="2" t="s">
        <v>475</v>
      </c>
    </row>
    <row r="4" spans="1:15" x14ac:dyDescent="0.3">
      <c r="A4" s="1">
        <v>9.3001222997900008</v>
      </c>
      <c r="B4" s="1">
        <v>12.9900572587</v>
      </c>
      <c r="C4" s="1">
        <v>3.2019358918399998</v>
      </c>
      <c r="D4" s="2" t="s">
        <v>425</v>
      </c>
      <c r="E4" s="1">
        <v>0.88326287339599996</v>
      </c>
      <c r="F4" s="1">
        <v>0.96644574047800003</v>
      </c>
      <c r="G4" s="1">
        <v>106.706211512</v>
      </c>
      <c r="H4" s="1">
        <v>28.7792033831</v>
      </c>
      <c r="I4" s="1">
        <v>101</v>
      </c>
      <c r="J4" s="2" t="s">
        <v>424</v>
      </c>
      <c r="K4" s="1">
        <v>120.809121187</v>
      </c>
      <c r="L4" s="1">
        <v>29.7783953902</v>
      </c>
      <c r="M4" s="1">
        <v>18492.409985900002</v>
      </c>
      <c r="N4" s="1">
        <v>1016688.14685</v>
      </c>
      <c r="O4" s="2" t="s">
        <v>475</v>
      </c>
    </row>
    <row r="5" spans="1:15" x14ac:dyDescent="0.3">
      <c r="A5" s="1">
        <v>7.4244475001600003</v>
      </c>
      <c r="B5" s="1">
        <v>10.260324064200001</v>
      </c>
      <c r="C5" s="1">
        <v>1.94089773453</v>
      </c>
      <c r="D5" s="2" t="s">
        <v>423</v>
      </c>
      <c r="E5" s="1">
        <v>0.88326287339599996</v>
      </c>
      <c r="F5" s="1">
        <v>0.96644574047800003</v>
      </c>
      <c r="G5" s="1">
        <v>67.2845255485</v>
      </c>
      <c r="H5" s="1">
        <v>13.926573321799999</v>
      </c>
      <c r="I5" s="1">
        <v>101</v>
      </c>
      <c r="J5" s="2" t="s">
        <v>422</v>
      </c>
      <c r="K5" s="1">
        <v>76.1772373493</v>
      </c>
      <c r="L5" s="1">
        <v>14.410093333200001</v>
      </c>
      <c r="M5" s="1">
        <v>11742.133442300001</v>
      </c>
      <c r="N5" s="1">
        <v>853239.56374300004</v>
      </c>
      <c r="O5" s="2" t="s">
        <v>475</v>
      </c>
    </row>
    <row r="6" spans="1:15" x14ac:dyDescent="0.3">
      <c r="A6" s="1">
        <v>33.873324018799998</v>
      </c>
      <c r="B6" s="1">
        <v>5.60211556384</v>
      </c>
      <c r="C6" s="1">
        <v>0.42741772701399999</v>
      </c>
      <c r="D6" s="2" t="s">
        <v>370</v>
      </c>
      <c r="E6" s="1">
        <v>0.88326287339599996</v>
      </c>
      <c r="F6" s="1">
        <v>0.96644574047800003</v>
      </c>
      <c r="G6" s="1">
        <v>167.60997288300001</v>
      </c>
      <c r="H6" s="1">
        <v>13.9922586041</v>
      </c>
      <c r="I6" s="1">
        <v>101</v>
      </c>
      <c r="J6" s="2" t="s">
        <v>369</v>
      </c>
      <c r="K6" s="1">
        <v>189.76227568499999</v>
      </c>
      <c r="L6" s="1">
        <v>14.478059158500001</v>
      </c>
      <c r="M6" s="1">
        <v>39496.841193699998</v>
      </c>
      <c r="N6" s="1">
        <v>1576594.37903</v>
      </c>
      <c r="O6" s="2" t="s">
        <v>475</v>
      </c>
    </row>
    <row r="7" spans="1:15" x14ac:dyDescent="0.3">
      <c r="A7" s="1">
        <v>9.0593637236400006</v>
      </c>
      <c r="B7" s="1">
        <v>3.0139324221499999</v>
      </c>
      <c r="C7" s="1">
        <v>0.2200949388</v>
      </c>
      <c r="D7" s="2" t="s">
        <v>366</v>
      </c>
      <c r="E7" s="1">
        <v>0.88326287339599996</v>
      </c>
      <c r="F7" s="1">
        <v>0.96644574047800003</v>
      </c>
      <c r="G7" s="1">
        <v>24.1168833515</v>
      </c>
      <c r="H7" s="1">
        <v>1.92701559167</v>
      </c>
      <c r="I7" s="1">
        <v>101</v>
      </c>
      <c r="J7" s="2" t="s">
        <v>365</v>
      </c>
      <c r="K7" s="1">
        <v>27.3043100507</v>
      </c>
      <c r="L7" s="1">
        <v>1.9939201043200001</v>
      </c>
      <c r="M7" s="1">
        <v>6413.6421524799998</v>
      </c>
      <c r="N7" s="1">
        <v>412349.092496</v>
      </c>
      <c r="O7" s="2" t="s">
        <v>475</v>
      </c>
    </row>
    <row r="8" spans="1:15" x14ac:dyDescent="0.3">
      <c r="A8" s="1">
        <v>10.9150295479</v>
      </c>
      <c r="B8" s="1">
        <v>1.6739955770999999</v>
      </c>
      <c r="C8" s="1">
        <v>0.118299408673</v>
      </c>
      <c r="D8" s="2" t="s">
        <v>364</v>
      </c>
      <c r="E8" s="1">
        <v>0.88326287339599996</v>
      </c>
      <c r="F8" s="1">
        <v>0.96644574047800003</v>
      </c>
      <c r="G8" s="1">
        <v>16.138724125</v>
      </c>
      <c r="H8" s="1">
        <v>1.2479148873899999</v>
      </c>
      <c r="I8" s="1">
        <v>101</v>
      </c>
      <c r="J8" s="2" t="s">
        <v>363</v>
      </c>
      <c r="K8" s="1">
        <v>18.271711187099999</v>
      </c>
      <c r="L8" s="1">
        <v>1.29124154116</v>
      </c>
      <c r="M8" s="1">
        <v>292253.242555</v>
      </c>
      <c r="N8" s="1">
        <v>6153433.5510200001</v>
      </c>
      <c r="O8" s="2" t="s">
        <v>475</v>
      </c>
    </row>
    <row r="9" spans="1:15" x14ac:dyDescent="0.3">
      <c r="A9" s="1">
        <v>9.1108202037200006E-2</v>
      </c>
      <c r="B9" s="1">
        <v>1.5729280570099999</v>
      </c>
      <c r="C9" s="1">
        <v>0.10821529006199999</v>
      </c>
      <c r="D9" s="2" t="s">
        <v>362</v>
      </c>
      <c r="E9" s="1">
        <v>0.88326287339599996</v>
      </c>
      <c r="F9" s="1">
        <v>0.96644574047800003</v>
      </c>
      <c r="G9" s="1">
        <v>0.12657744099000001</v>
      </c>
      <c r="H9" s="1">
        <v>9.5284789824499998E-3</v>
      </c>
      <c r="I9" s="1">
        <v>101</v>
      </c>
      <c r="J9" s="2" t="s">
        <v>361</v>
      </c>
      <c r="K9" s="1">
        <v>0.14330664720799999</v>
      </c>
      <c r="L9" s="1">
        <v>9.8593005104799999E-3</v>
      </c>
      <c r="M9" s="1">
        <v>112100.933924</v>
      </c>
      <c r="N9" s="1">
        <v>15755075.576400001</v>
      </c>
      <c r="O9" s="2" t="s">
        <v>475</v>
      </c>
    </row>
    <row r="10" spans="1:15" x14ac:dyDescent="0.3">
      <c r="A10" s="1">
        <f>SUM(A2:A9)</f>
        <v>847.47613424332712</v>
      </c>
      <c r="G10" s="1">
        <f>SUM(G2:G9)</f>
        <v>4448.4262692209913</v>
      </c>
      <c r="H10" s="1">
        <f>SUM(H2:H9)</f>
        <v>2601.3413268050422</v>
      </c>
      <c r="K10" s="1">
        <f>SUM(K2:K9)</f>
        <v>5036.3559968563077</v>
      </c>
      <c r="L10" s="1">
        <f>SUM(L2:L9)</f>
        <v>2691.6579150318903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19C1-642B-49AF-9BEC-73F7A33D382A}">
  <dimension ref="A1:O34"/>
  <sheetViews>
    <sheetView topLeftCell="A10" workbookViewId="0">
      <selection activeCell="I34" sqref="I34:J34"/>
    </sheetView>
  </sheetViews>
  <sheetFormatPr defaultRowHeight="14.4" x14ac:dyDescent="0.3"/>
  <cols>
    <col min="1" max="1" width="15.6640625" style="1" bestFit="1" customWidth="1"/>
    <col min="2" max="3" width="14.6640625" style="1" bestFit="1" customWidth="1"/>
    <col min="4" max="4" width="28.664062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7.77734375" style="1" bestFit="1" customWidth="1"/>
    <col min="14" max="14" width="19.77734375" style="1" customWidth="1"/>
    <col min="15" max="15" width="17.218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4.1767314349899998E-4</v>
      </c>
      <c r="B2" s="1">
        <v>4.78440026097</v>
      </c>
      <c r="C2" s="1">
        <v>0.56215976114199995</v>
      </c>
      <c r="D2" s="2" t="s">
        <v>427</v>
      </c>
      <c r="E2" s="1">
        <v>1</v>
      </c>
      <c r="F2" s="1">
        <v>1</v>
      </c>
      <c r="G2" s="1">
        <v>1.99831549676E-3</v>
      </c>
      <c r="H2" s="1">
        <v>2.3479903458500001E-4</v>
      </c>
      <c r="I2" s="1">
        <v>131</v>
      </c>
      <c r="J2" s="2" t="s">
        <v>426</v>
      </c>
      <c r="K2" s="1">
        <v>1.99831549676E-3</v>
      </c>
      <c r="L2" s="1">
        <v>2.3479903458500001E-4</v>
      </c>
      <c r="M2" s="1">
        <v>20332.321757599999</v>
      </c>
      <c r="N2" s="1">
        <v>866472.56894300005</v>
      </c>
      <c r="O2" s="2" t="s">
        <v>471</v>
      </c>
    </row>
    <row r="3" spans="1:15" x14ac:dyDescent="0.3">
      <c r="A3" s="1">
        <v>8.1275250256699991E-3</v>
      </c>
      <c r="B3" s="1">
        <v>8.6855862614199992</v>
      </c>
      <c r="C3" s="1">
        <v>1.8201864700199999</v>
      </c>
      <c r="D3" s="2" t="s">
        <v>372</v>
      </c>
      <c r="E3" s="1">
        <v>1</v>
      </c>
      <c r="F3" s="1">
        <v>1</v>
      </c>
      <c r="G3" s="1">
        <v>7.0592319702299997E-2</v>
      </c>
      <c r="H3" s="1">
        <v>1.47936110865E-2</v>
      </c>
      <c r="I3" s="1">
        <v>131</v>
      </c>
      <c r="J3" s="2" t="s">
        <v>371</v>
      </c>
      <c r="K3" s="1">
        <v>7.0592319702299997E-2</v>
      </c>
      <c r="L3" s="1">
        <v>1.47936110865E-2</v>
      </c>
      <c r="M3" s="1">
        <v>3288.6713743</v>
      </c>
      <c r="N3" s="1">
        <v>18733.367404299999</v>
      </c>
      <c r="O3" s="2" t="s">
        <v>471</v>
      </c>
    </row>
    <row r="4" spans="1:15" x14ac:dyDescent="0.3">
      <c r="A4" s="1">
        <v>1.11333274577</v>
      </c>
      <c r="B4" s="1">
        <v>2.8080001936799999</v>
      </c>
      <c r="C4" s="1">
        <v>0.188625639791</v>
      </c>
      <c r="D4" s="2" t="s">
        <v>366</v>
      </c>
      <c r="E4" s="1">
        <v>1</v>
      </c>
      <c r="F4" s="1">
        <v>1</v>
      </c>
      <c r="G4" s="1">
        <v>3.12623856575</v>
      </c>
      <c r="H4" s="1">
        <v>0.21000310147099999</v>
      </c>
      <c r="I4" s="1">
        <v>131</v>
      </c>
      <c r="J4" s="2" t="s">
        <v>365</v>
      </c>
      <c r="K4" s="1">
        <v>3.12623856575</v>
      </c>
      <c r="L4" s="1">
        <v>0.21000310147099999</v>
      </c>
      <c r="M4" s="1">
        <v>605.18696362499998</v>
      </c>
      <c r="N4" s="1">
        <v>5575.1543420799999</v>
      </c>
      <c r="O4" s="2" t="s">
        <v>471</v>
      </c>
    </row>
    <row r="5" spans="1:15" x14ac:dyDescent="0.3">
      <c r="A5" s="1">
        <v>0.43755789188200001</v>
      </c>
      <c r="B5" s="1">
        <v>1.69324339357</v>
      </c>
      <c r="C5" s="1">
        <v>0.12121079075799999</v>
      </c>
      <c r="D5" s="2" t="s">
        <v>364</v>
      </c>
      <c r="E5" s="1">
        <v>1</v>
      </c>
      <c r="F5" s="1">
        <v>1</v>
      </c>
      <c r="G5" s="1">
        <v>0.74089200973400005</v>
      </c>
      <c r="H5" s="1">
        <v>5.3036738077400003E-2</v>
      </c>
      <c r="I5" s="1">
        <v>131</v>
      </c>
      <c r="J5" s="2" t="s">
        <v>363</v>
      </c>
      <c r="K5" s="1">
        <v>0.74089200973400005</v>
      </c>
      <c r="L5" s="1">
        <v>5.3036738077400003E-2</v>
      </c>
      <c r="M5" s="1">
        <v>29363.4498203</v>
      </c>
      <c r="N5" s="1">
        <v>591535.02364300005</v>
      </c>
      <c r="O5" s="2" t="s">
        <v>471</v>
      </c>
    </row>
    <row r="6" spans="1:15" x14ac:dyDescent="0.3">
      <c r="A6" s="1">
        <v>0.88219126868099995</v>
      </c>
      <c r="B6" s="1">
        <v>1.62030094596</v>
      </c>
      <c r="C6" s="1">
        <v>0.110607637159</v>
      </c>
      <c r="D6" s="2" t="s">
        <v>362</v>
      </c>
      <c r="E6" s="1">
        <v>1</v>
      </c>
      <c r="F6" s="1">
        <v>1</v>
      </c>
      <c r="G6" s="1">
        <v>1.42941534716</v>
      </c>
      <c r="H6" s="1">
        <v>9.7577091751100006E-2</v>
      </c>
      <c r="I6" s="1">
        <v>131</v>
      </c>
      <c r="J6" s="2" t="s">
        <v>361</v>
      </c>
      <c r="K6" s="1">
        <v>1.42941534716</v>
      </c>
      <c r="L6" s="1">
        <v>9.7577091751100006E-2</v>
      </c>
      <c r="M6" s="1">
        <v>6660.52766015</v>
      </c>
      <c r="N6" s="1">
        <v>218790.293875</v>
      </c>
      <c r="O6" s="2" t="s">
        <v>471</v>
      </c>
    </row>
    <row r="7" spans="1:15" x14ac:dyDescent="0.3">
      <c r="A7" s="1">
        <v>3.5853214823299999E-2</v>
      </c>
      <c r="B7" s="1">
        <v>32.339587466300003</v>
      </c>
      <c r="C7" s="1">
        <v>79.239945967899999</v>
      </c>
      <c r="D7" s="2" t="s">
        <v>429</v>
      </c>
      <c r="E7" s="1">
        <v>0.88735960297100003</v>
      </c>
      <c r="F7" s="1">
        <v>0.98357416905600004</v>
      </c>
      <c r="G7" s="1">
        <v>1.0288740945499999</v>
      </c>
      <c r="H7" s="1">
        <v>2.7943409078800001</v>
      </c>
      <c r="I7" s="1">
        <v>132</v>
      </c>
      <c r="J7" s="2" t="s">
        <v>428</v>
      </c>
      <c r="K7" s="1">
        <v>1.15947817673</v>
      </c>
      <c r="L7" s="1">
        <v>2.8410068053700002</v>
      </c>
      <c r="M7" s="1">
        <v>3624.9928555900001</v>
      </c>
      <c r="N7" s="1">
        <v>137994.402952</v>
      </c>
      <c r="O7" s="2" t="s">
        <v>471</v>
      </c>
    </row>
    <row r="8" spans="1:15" x14ac:dyDescent="0.3">
      <c r="A8" s="1">
        <v>0.45371634733100003</v>
      </c>
      <c r="B8" s="1">
        <v>4.73623852446</v>
      </c>
      <c r="C8" s="1">
        <v>0.57263822391700003</v>
      </c>
      <c r="D8" s="2" t="s">
        <v>427</v>
      </c>
      <c r="E8" s="1">
        <v>0.88735960297100003</v>
      </c>
      <c r="F8" s="1">
        <v>0.98357416905600004</v>
      </c>
      <c r="G8" s="1">
        <v>1.90685489811</v>
      </c>
      <c r="H8" s="1">
        <v>0.255547640721</v>
      </c>
      <c r="I8" s="1">
        <v>132</v>
      </c>
      <c r="J8" s="2" t="s">
        <v>426</v>
      </c>
      <c r="K8" s="1">
        <v>2.1489088434100001</v>
      </c>
      <c r="L8" s="1">
        <v>0.259815323298</v>
      </c>
      <c r="M8" s="1">
        <v>48840.156318599998</v>
      </c>
      <c r="N8" s="1">
        <v>3021777.1969099999</v>
      </c>
      <c r="O8" s="2" t="s">
        <v>471</v>
      </c>
    </row>
    <row r="9" spans="1:15" x14ac:dyDescent="0.3">
      <c r="A9" s="1">
        <v>9.5780936871700008E-3</v>
      </c>
      <c r="B9" s="1">
        <v>12.858012176700001</v>
      </c>
      <c r="C9" s="1">
        <v>3.0939108912200002</v>
      </c>
      <c r="D9" s="2" t="s">
        <v>425</v>
      </c>
      <c r="E9" s="1">
        <v>0.88735960297100003</v>
      </c>
      <c r="F9" s="1">
        <v>0.98357416905600004</v>
      </c>
      <c r="G9" s="1">
        <v>0.109282989537</v>
      </c>
      <c r="H9" s="1">
        <v>2.9147009106300002E-2</v>
      </c>
      <c r="I9" s="1">
        <v>132</v>
      </c>
      <c r="J9" s="2" t="s">
        <v>424</v>
      </c>
      <c r="K9" s="1">
        <v>0.123155245259</v>
      </c>
      <c r="L9" s="1">
        <v>2.96337683759E-2</v>
      </c>
      <c r="M9" s="1">
        <v>65519.360701400001</v>
      </c>
      <c r="N9" s="1">
        <v>4050685.2333</v>
      </c>
      <c r="O9" s="2" t="s">
        <v>471</v>
      </c>
    </row>
    <row r="10" spans="1:15" x14ac:dyDescent="0.3">
      <c r="A10" s="1">
        <v>4.8135533128999999E-2</v>
      </c>
      <c r="B10" s="1">
        <v>7.3383384271300001</v>
      </c>
      <c r="C10" s="1">
        <v>1.4192527510899999</v>
      </c>
      <c r="D10" s="2" t="s">
        <v>421</v>
      </c>
      <c r="E10" s="1">
        <v>0.88735960297100003</v>
      </c>
      <c r="F10" s="1">
        <v>0.98357416905600004</v>
      </c>
      <c r="G10" s="1">
        <v>0.31344632069700001</v>
      </c>
      <c r="H10" s="1">
        <v>6.7194332738900006E-2</v>
      </c>
      <c r="I10" s="1">
        <v>132</v>
      </c>
      <c r="J10" s="2" t="s">
        <v>420</v>
      </c>
      <c r="K10" s="1">
        <v>0.35323483247100002</v>
      </c>
      <c r="L10" s="1">
        <v>6.8316487818499999E-2</v>
      </c>
      <c r="M10" s="1">
        <v>13676.8339096</v>
      </c>
      <c r="N10" s="1">
        <v>239804.72820300001</v>
      </c>
      <c r="O10" s="2" t="s">
        <v>471</v>
      </c>
    </row>
    <row r="11" spans="1:15" x14ac:dyDescent="0.3">
      <c r="A11" s="1">
        <v>0.44191167902900003</v>
      </c>
      <c r="B11" s="1">
        <v>8.7421356383200006</v>
      </c>
      <c r="C11" s="1">
        <v>1.5008403099300001</v>
      </c>
      <c r="D11" s="2" t="s">
        <v>372</v>
      </c>
      <c r="E11" s="1">
        <v>0.88735960297100003</v>
      </c>
      <c r="F11" s="1">
        <v>0.98357416905600004</v>
      </c>
      <c r="G11" s="1">
        <v>3.4280936173500001</v>
      </c>
      <c r="H11" s="1">
        <v>0.65234461190399995</v>
      </c>
      <c r="I11" s="1">
        <v>132</v>
      </c>
      <c r="J11" s="2" t="s">
        <v>371</v>
      </c>
      <c r="K11" s="1">
        <v>3.8632518382300001</v>
      </c>
      <c r="L11" s="1">
        <v>0.66323886131599996</v>
      </c>
      <c r="M11" s="1">
        <v>22876.2500616</v>
      </c>
      <c r="N11" s="1">
        <v>486788.02870000002</v>
      </c>
      <c r="O11" s="2" t="s">
        <v>471</v>
      </c>
    </row>
    <row r="12" spans="1:15" x14ac:dyDescent="0.3">
      <c r="A12" s="1">
        <v>54.735635873699998</v>
      </c>
      <c r="B12" s="1">
        <v>5.9743490641600001</v>
      </c>
      <c r="C12" s="1">
        <v>0.46262566645999997</v>
      </c>
      <c r="D12" s="2" t="s">
        <v>370</v>
      </c>
      <c r="E12" s="1">
        <v>0.88735960297100003</v>
      </c>
      <c r="F12" s="1">
        <v>0.98357416905600004</v>
      </c>
      <c r="G12" s="1">
        <v>290.17528182199999</v>
      </c>
      <c r="H12" s="1">
        <v>24.906173326800001</v>
      </c>
      <c r="I12" s="1">
        <v>132</v>
      </c>
      <c r="J12" s="2" t="s">
        <v>369</v>
      </c>
      <c r="K12" s="1">
        <v>327.00979495799999</v>
      </c>
      <c r="L12" s="1">
        <v>25.322110025200001</v>
      </c>
      <c r="M12" s="1">
        <v>30620.812361699998</v>
      </c>
      <c r="N12" s="1">
        <v>1522820.41665</v>
      </c>
      <c r="O12" s="2" t="s">
        <v>471</v>
      </c>
    </row>
    <row r="13" spans="1:15" x14ac:dyDescent="0.3">
      <c r="A13" s="1">
        <v>40.856940176499997</v>
      </c>
      <c r="B13" s="1">
        <v>2.8486959138199999</v>
      </c>
      <c r="C13" s="1">
        <v>0.19785121394499999</v>
      </c>
      <c r="D13" s="2" t="s">
        <v>366</v>
      </c>
      <c r="E13" s="1">
        <v>0.88735960297100003</v>
      </c>
      <c r="F13" s="1">
        <v>0.98357416905600004</v>
      </c>
      <c r="G13" s="1">
        <v>103.27889552800001</v>
      </c>
      <c r="H13" s="1">
        <v>7.9508154436299998</v>
      </c>
      <c r="I13" s="1">
        <v>132</v>
      </c>
      <c r="J13" s="2" t="s">
        <v>365</v>
      </c>
      <c r="K13" s="1">
        <v>116.388998532</v>
      </c>
      <c r="L13" s="1">
        <v>8.0835952120000005</v>
      </c>
      <c r="M13" s="1">
        <v>35580.119411699998</v>
      </c>
      <c r="N13" s="1">
        <v>1264668.5530999999</v>
      </c>
      <c r="O13" s="2" t="s">
        <v>471</v>
      </c>
    </row>
    <row r="14" spans="1:15" x14ac:dyDescent="0.3">
      <c r="A14" s="1">
        <v>2.0836413927700002</v>
      </c>
      <c r="B14" s="1">
        <v>1.6915826113800001</v>
      </c>
      <c r="C14" s="1">
        <v>0.121269649625</v>
      </c>
      <c r="D14" s="2" t="s">
        <v>364</v>
      </c>
      <c r="E14" s="1">
        <v>0.88735960297100003</v>
      </c>
      <c r="F14" s="1">
        <v>0.98357416905600004</v>
      </c>
      <c r="G14" s="1">
        <v>3.12763339857</v>
      </c>
      <c r="H14" s="1">
        <v>0.24853194224799999</v>
      </c>
      <c r="I14" s="1">
        <v>132</v>
      </c>
      <c r="J14" s="2" t="s">
        <v>363</v>
      </c>
      <c r="K14" s="1">
        <v>3.5246515483600001</v>
      </c>
      <c r="L14" s="1">
        <v>0.25268246164500002</v>
      </c>
      <c r="M14" s="1">
        <v>70757.761071600005</v>
      </c>
      <c r="N14" s="1">
        <v>1915792.77985</v>
      </c>
      <c r="O14" s="2" t="s">
        <v>471</v>
      </c>
    </row>
    <row r="15" spans="1:15" x14ac:dyDescent="0.3">
      <c r="A15" s="1">
        <v>172.083642583</v>
      </c>
      <c r="B15" s="1">
        <v>1.6305896682100001</v>
      </c>
      <c r="C15" s="1">
        <v>0.110417004263</v>
      </c>
      <c r="D15" s="2" t="s">
        <v>362</v>
      </c>
      <c r="E15" s="1">
        <v>0.88735960297100003</v>
      </c>
      <c r="F15" s="1">
        <v>0.98357416905600004</v>
      </c>
      <c r="G15" s="1">
        <v>248.99116097800001</v>
      </c>
      <c r="H15" s="1">
        <v>18.6888537351</v>
      </c>
      <c r="I15" s="1">
        <v>132</v>
      </c>
      <c r="J15" s="2" t="s">
        <v>361</v>
      </c>
      <c r="K15" s="1">
        <v>280.59780966400001</v>
      </c>
      <c r="L15" s="1">
        <v>19.000960296700001</v>
      </c>
      <c r="M15" s="1">
        <v>34267.246871299998</v>
      </c>
      <c r="N15" s="1">
        <v>2189075.9208800001</v>
      </c>
      <c r="O15" s="2" t="s">
        <v>471</v>
      </c>
    </row>
    <row r="16" spans="1:15" x14ac:dyDescent="0.3">
      <c r="A16" s="1">
        <f>SUM(A2:A15)</f>
        <v>273.19068199847163</v>
      </c>
      <c r="G16" s="1">
        <f>SUM(G2:G15)</f>
        <v>657.7286602046571</v>
      </c>
      <c r="H16" s="1">
        <f>SUM(H2:H15)</f>
        <v>55.968594291548783</v>
      </c>
      <c r="K16" s="1">
        <f>SUM(K2:K15)</f>
        <v>740.53842019630315</v>
      </c>
      <c r="L16" s="1">
        <f>SUM(L2:L15)</f>
        <v>56.897004583143989</v>
      </c>
    </row>
    <row r="18" spans="1:15" x14ac:dyDescent="0.3">
      <c r="A18" s="1" t="s">
        <v>386</v>
      </c>
      <c r="B18" s="1" t="s">
        <v>385</v>
      </c>
      <c r="C18" s="1" t="s">
        <v>384</v>
      </c>
      <c r="D18" s="2" t="s">
        <v>383</v>
      </c>
      <c r="E18" s="1" t="s">
        <v>382</v>
      </c>
      <c r="F18" s="1" t="s">
        <v>381</v>
      </c>
      <c r="G18" s="1" t="s">
        <v>380</v>
      </c>
      <c r="H18" s="1" t="s">
        <v>379</v>
      </c>
      <c r="I18" s="1" t="s">
        <v>378</v>
      </c>
      <c r="J18" s="2" t="s">
        <v>377</v>
      </c>
      <c r="K18" s="1" t="s">
        <v>375</v>
      </c>
      <c r="L18" s="1" t="s">
        <v>376</v>
      </c>
      <c r="M18" s="1" t="s">
        <v>374</v>
      </c>
      <c r="N18" s="1" t="s">
        <v>373</v>
      </c>
      <c r="O18" s="2" t="s">
        <v>436</v>
      </c>
    </row>
    <row r="19" spans="1:15" x14ac:dyDescent="0.3">
      <c r="A19" s="1">
        <v>54.735635873699998</v>
      </c>
      <c r="B19" s="1">
        <v>3.0931104549700001</v>
      </c>
      <c r="C19" s="1">
        <v>0.33367820966299999</v>
      </c>
      <c r="D19" s="2" t="s">
        <v>368</v>
      </c>
      <c r="E19" s="1">
        <v>0.88735960297100003</v>
      </c>
      <c r="F19" s="1">
        <v>0.98357416905600004</v>
      </c>
      <c r="G19" s="1">
        <f>A19*B19*E19</f>
        <v>150.23296903777256</v>
      </c>
      <c r="H19" s="1">
        <f>A19*C19*F19</f>
        <v>17.964086145119484</v>
      </c>
      <c r="I19" s="1">
        <v>132</v>
      </c>
      <c r="J19" s="2" t="s">
        <v>369</v>
      </c>
      <c r="K19" s="1">
        <f>A19*B19</f>
        <v>169.30336758037245</v>
      </c>
      <c r="L19" s="1">
        <f>A19*C19</f>
        <v>18.264088983102091</v>
      </c>
      <c r="M19" s="1">
        <v>30620.812361699998</v>
      </c>
      <c r="N19" s="1">
        <v>1522820.41665</v>
      </c>
      <c r="O19" s="2" t="s">
        <v>471</v>
      </c>
    </row>
    <row r="20" spans="1:15" x14ac:dyDescent="0.3">
      <c r="A20" s="1">
        <v>4.8135533128999999E-2</v>
      </c>
      <c r="B20" s="1">
        <v>3.0931104549700001</v>
      </c>
      <c r="C20" s="1">
        <v>0.33367820966299999</v>
      </c>
      <c r="D20" s="2" t="s">
        <v>368</v>
      </c>
      <c r="E20" s="1">
        <v>0.88735960297100003</v>
      </c>
      <c r="F20" s="1">
        <v>0.98357416905600004</v>
      </c>
      <c r="G20" s="1">
        <f t="shared" ref="G20:G32" si="0">A20*B20*E20</f>
        <v>0.13211765868349815</v>
      </c>
      <c r="H20" s="1">
        <f t="shared" ref="H20:H32" si="1">A20*C20*F20</f>
        <v>1.5797950457100564E-2</v>
      </c>
      <c r="I20" s="1">
        <v>132</v>
      </c>
      <c r="J20" s="2" t="s">
        <v>420</v>
      </c>
      <c r="K20" s="1">
        <f t="shared" ref="K20:K32" si="2">A20*B20</f>
        <v>0.14888852077686471</v>
      </c>
      <c r="L20" s="1">
        <f t="shared" ref="L20:L32" si="3">A20*C20</f>
        <v>1.6061778515658744E-2</v>
      </c>
      <c r="M20" s="1">
        <v>13676.8339096</v>
      </c>
      <c r="N20" s="1">
        <v>239804.72820300001</v>
      </c>
      <c r="O20" s="2" t="s">
        <v>471</v>
      </c>
    </row>
    <row r="21" spans="1:15" x14ac:dyDescent="0.3">
      <c r="A21" s="1">
        <v>9.5780936871700008E-3</v>
      </c>
      <c r="B21" s="1">
        <v>3.0931104549700001</v>
      </c>
      <c r="C21" s="1">
        <v>0.33367820966299999</v>
      </c>
      <c r="D21" s="2" t="s">
        <v>368</v>
      </c>
      <c r="E21" s="1">
        <v>0.88735960297100003</v>
      </c>
      <c r="F21" s="1">
        <v>0.98357416905600004</v>
      </c>
      <c r="G21" s="1">
        <f t="shared" si="0"/>
        <v>2.6289005862027388E-2</v>
      </c>
      <c r="H21" s="1">
        <f t="shared" si="1"/>
        <v>3.14350417887483E-3</v>
      </c>
      <c r="I21" s="1">
        <v>132</v>
      </c>
      <c r="J21" s="2" t="s">
        <v>424</v>
      </c>
      <c r="K21" s="1">
        <f t="shared" si="2"/>
        <v>2.9626101722467688E-2</v>
      </c>
      <c r="L21" s="1">
        <f t="shared" si="3"/>
        <v>3.1960011535193682E-3</v>
      </c>
      <c r="M21" s="1">
        <v>65519.360701400001</v>
      </c>
      <c r="N21" s="1">
        <v>4050685.2333</v>
      </c>
      <c r="O21" s="2" t="s">
        <v>471</v>
      </c>
    </row>
    <row r="22" spans="1:15" x14ac:dyDescent="0.3">
      <c r="A22" s="1">
        <v>8.1275250256699991E-3</v>
      </c>
      <c r="B22" s="1">
        <v>3.0931104549700001</v>
      </c>
      <c r="C22" s="1">
        <v>0.33367820966299999</v>
      </c>
      <c r="D22" s="2" t="s">
        <v>368</v>
      </c>
      <c r="E22" s="1">
        <v>1</v>
      </c>
      <c r="F22" s="1">
        <v>1</v>
      </c>
      <c r="G22" s="1">
        <f t="shared" si="0"/>
        <v>2.5139332629930192E-2</v>
      </c>
      <c r="H22" s="1">
        <f t="shared" si="1"/>
        <v>2.7119779995567932E-3</v>
      </c>
      <c r="I22" s="1">
        <v>131</v>
      </c>
      <c r="J22" s="2" t="s">
        <v>371</v>
      </c>
      <c r="K22" s="1">
        <f t="shared" si="2"/>
        <v>2.5139332629930192E-2</v>
      </c>
      <c r="L22" s="1">
        <f t="shared" si="3"/>
        <v>2.7119779995567932E-3</v>
      </c>
      <c r="M22" s="1">
        <v>3288.6713743</v>
      </c>
      <c r="N22" s="1">
        <v>18733.367404299999</v>
      </c>
      <c r="O22" s="2" t="s">
        <v>471</v>
      </c>
    </row>
    <row r="23" spans="1:15" x14ac:dyDescent="0.3">
      <c r="A23" s="1">
        <v>0.44191167902900003</v>
      </c>
      <c r="B23" s="1">
        <v>3.0931104549700001</v>
      </c>
      <c r="C23" s="1">
        <v>0.33367820966299999</v>
      </c>
      <c r="D23" s="2" t="s">
        <v>368</v>
      </c>
      <c r="E23" s="1">
        <v>0.88735960297100003</v>
      </c>
      <c r="F23" s="1">
        <v>0.98357416905600004</v>
      </c>
      <c r="G23" s="1">
        <f t="shared" si="0"/>
        <v>1.2129155445674384</v>
      </c>
      <c r="H23" s="1">
        <f t="shared" si="1"/>
        <v>0.14503420566683775</v>
      </c>
      <c r="I23" s="1">
        <v>132</v>
      </c>
      <c r="J23" s="2" t="s">
        <v>371</v>
      </c>
      <c r="K23" s="1">
        <f t="shared" si="2"/>
        <v>1.3668816345779469</v>
      </c>
      <c r="L23" s="1">
        <f t="shared" si="3"/>
        <v>0.14745629788756703</v>
      </c>
      <c r="M23" s="1">
        <v>22876.2500616</v>
      </c>
      <c r="N23" s="1">
        <v>486788.02870000002</v>
      </c>
      <c r="O23" s="2" t="s">
        <v>471</v>
      </c>
    </row>
    <row r="24" spans="1:15" x14ac:dyDescent="0.3">
      <c r="A24" s="1">
        <v>3.5853214823299999E-2</v>
      </c>
      <c r="B24" s="1">
        <v>3.0931104549700001</v>
      </c>
      <c r="C24" s="1">
        <v>0.33367820966299999</v>
      </c>
      <c r="D24" s="2" t="s">
        <v>368</v>
      </c>
      <c r="E24" s="1">
        <v>0.88735960297100003</v>
      </c>
      <c r="F24" s="1">
        <v>0.98357416905600004</v>
      </c>
      <c r="G24" s="1">
        <f t="shared" si="0"/>
        <v>9.8406364089423604E-2</v>
      </c>
      <c r="H24" s="1">
        <f t="shared" si="1"/>
        <v>1.176692714690296E-2</v>
      </c>
      <c r="I24" s="1">
        <v>132</v>
      </c>
      <c r="J24" s="2" t="s">
        <v>428</v>
      </c>
      <c r="K24" s="1">
        <f t="shared" si="2"/>
        <v>0.11089795361423462</v>
      </c>
      <c r="L24" s="1">
        <f t="shared" si="3"/>
        <v>1.1963436532901677E-2</v>
      </c>
      <c r="M24" s="1">
        <v>3624.9928555900001</v>
      </c>
      <c r="N24" s="1">
        <v>137994.402952</v>
      </c>
      <c r="O24" s="2" t="s">
        <v>471</v>
      </c>
    </row>
    <row r="25" spans="1:15" x14ac:dyDescent="0.3">
      <c r="A25" s="1">
        <v>4.1767314349899998E-4</v>
      </c>
      <c r="B25" s="1">
        <v>3.0931104549700001</v>
      </c>
      <c r="C25" s="1">
        <v>0.33367820966299999</v>
      </c>
      <c r="D25" s="2" t="s">
        <v>368</v>
      </c>
      <c r="E25" s="1">
        <v>1</v>
      </c>
      <c r="F25" s="1">
        <v>1</v>
      </c>
      <c r="G25" s="1">
        <f t="shared" si="0"/>
        <v>1.291909166916942E-3</v>
      </c>
      <c r="H25" s="1">
        <f t="shared" si="1"/>
        <v>1.3936842674706359E-4</v>
      </c>
      <c r="I25" s="1">
        <v>131</v>
      </c>
      <c r="J25" s="2" t="s">
        <v>426</v>
      </c>
      <c r="K25" s="1">
        <f t="shared" si="2"/>
        <v>1.291909166916942E-3</v>
      </c>
      <c r="L25" s="1">
        <f t="shared" si="3"/>
        <v>1.3936842674706359E-4</v>
      </c>
      <c r="M25" s="1">
        <v>20332.321757599999</v>
      </c>
      <c r="N25" s="1">
        <v>866472.56894300005</v>
      </c>
      <c r="O25" s="2" t="s">
        <v>471</v>
      </c>
    </row>
    <row r="26" spans="1:15" x14ac:dyDescent="0.3">
      <c r="A26" s="1">
        <v>0.45371634733100003</v>
      </c>
      <c r="B26" s="1">
        <v>3.0931104549700001</v>
      </c>
      <c r="C26" s="1">
        <v>0.33367820966299999</v>
      </c>
      <c r="D26" s="2" t="s">
        <v>368</v>
      </c>
      <c r="E26" s="1">
        <v>0.88735960297100003</v>
      </c>
      <c r="F26" s="1">
        <v>0.98357416905600004</v>
      </c>
      <c r="G26" s="1">
        <f t="shared" si="0"/>
        <v>1.2453158325920026</v>
      </c>
      <c r="H26" s="1">
        <f t="shared" si="1"/>
        <v>0.14890846555085568</v>
      </c>
      <c r="I26" s="1">
        <v>132</v>
      </c>
      <c r="J26" s="2" t="s">
        <v>426</v>
      </c>
      <c r="K26" s="1">
        <f t="shared" si="2"/>
        <v>1.4033947775203162</v>
      </c>
      <c r="L26" s="1">
        <f t="shared" si="3"/>
        <v>0.15139525847224394</v>
      </c>
      <c r="M26" s="1">
        <v>48840.156318599998</v>
      </c>
      <c r="N26" s="1">
        <v>3021777.1969099999</v>
      </c>
      <c r="O26" s="2" t="s">
        <v>471</v>
      </c>
    </row>
    <row r="27" spans="1:15" x14ac:dyDescent="0.3">
      <c r="A27" s="1">
        <v>1.11333274577</v>
      </c>
      <c r="B27" s="1">
        <v>2.8080001936799999</v>
      </c>
      <c r="C27" s="1">
        <v>0.188625639791</v>
      </c>
      <c r="D27" s="2" t="s">
        <v>366</v>
      </c>
      <c r="E27" s="1">
        <v>1</v>
      </c>
      <c r="F27" s="1">
        <v>1</v>
      </c>
      <c r="G27" s="1">
        <f t="shared" si="0"/>
        <v>3.1262385657524461</v>
      </c>
      <c r="H27" s="1">
        <f t="shared" si="1"/>
        <v>0.21000310147113699</v>
      </c>
      <c r="I27" s="1">
        <v>131</v>
      </c>
      <c r="J27" s="2" t="s">
        <v>365</v>
      </c>
      <c r="K27" s="1">
        <f t="shared" si="2"/>
        <v>3.1262385657524461</v>
      </c>
      <c r="L27" s="1">
        <f t="shared" si="3"/>
        <v>0.21000310147113699</v>
      </c>
      <c r="M27" s="1">
        <v>605.18696362499998</v>
      </c>
      <c r="N27" s="1">
        <v>5575.1543420799999</v>
      </c>
      <c r="O27" s="2" t="s">
        <v>471</v>
      </c>
    </row>
    <row r="28" spans="1:15" x14ac:dyDescent="0.3">
      <c r="A28" s="1">
        <v>40.856940176499997</v>
      </c>
      <c r="B28" s="1">
        <v>2.8486959138199999</v>
      </c>
      <c r="C28" s="1">
        <v>0.19785121394499999</v>
      </c>
      <c r="D28" s="2" t="s">
        <v>366</v>
      </c>
      <c r="E28" s="1">
        <v>0.88735960297100003</v>
      </c>
      <c r="F28" s="1">
        <v>0.98357416905600004</v>
      </c>
      <c r="G28" s="1">
        <f t="shared" si="0"/>
        <v>103.27889552753339</v>
      </c>
      <c r="H28" s="1">
        <f t="shared" si="1"/>
        <v>7.9508154436267464</v>
      </c>
      <c r="I28" s="1">
        <v>132</v>
      </c>
      <c r="J28" s="2" t="s">
        <v>365</v>
      </c>
      <c r="K28" s="1">
        <f t="shared" si="2"/>
        <v>116.38899853198373</v>
      </c>
      <c r="L28" s="1">
        <f t="shared" si="3"/>
        <v>8.083595211998766</v>
      </c>
      <c r="M28" s="1">
        <v>35580.119411699998</v>
      </c>
      <c r="N28" s="1">
        <v>1264668.5530999999</v>
      </c>
      <c r="O28" s="2" t="s">
        <v>471</v>
      </c>
    </row>
    <row r="29" spans="1:15" x14ac:dyDescent="0.3">
      <c r="A29" s="1">
        <v>0.43755789188200001</v>
      </c>
      <c r="B29" s="1">
        <v>1.69324339357</v>
      </c>
      <c r="C29" s="1">
        <v>0.12121079075799999</v>
      </c>
      <c r="D29" s="2" t="s">
        <v>364</v>
      </c>
      <c r="E29" s="1">
        <v>1</v>
      </c>
      <c r="F29" s="1">
        <v>1</v>
      </c>
      <c r="G29" s="1">
        <f t="shared" si="0"/>
        <v>0.7408920097336128</v>
      </c>
      <c r="H29" s="1">
        <f t="shared" si="1"/>
        <v>5.3036738077420688E-2</v>
      </c>
      <c r="I29" s="1">
        <v>131</v>
      </c>
      <c r="J29" s="2" t="s">
        <v>363</v>
      </c>
      <c r="K29" s="1">
        <f t="shared" si="2"/>
        <v>0.7408920097336128</v>
      </c>
      <c r="L29" s="1">
        <f t="shared" si="3"/>
        <v>5.3036738077420688E-2</v>
      </c>
      <c r="M29" s="1">
        <v>29363.4498203</v>
      </c>
      <c r="N29" s="1">
        <v>591535.02364300005</v>
      </c>
      <c r="O29" s="2" t="s">
        <v>471</v>
      </c>
    </row>
    <row r="30" spans="1:15" x14ac:dyDescent="0.3">
      <c r="A30" s="1">
        <v>2.0836413927700002</v>
      </c>
      <c r="B30" s="1">
        <v>1.6915826113800001</v>
      </c>
      <c r="C30" s="1">
        <v>0.121269649625</v>
      </c>
      <c r="D30" s="2" t="s">
        <v>364</v>
      </c>
      <c r="E30" s="1">
        <v>0.88735960297100003</v>
      </c>
      <c r="F30" s="1">
        <v>0.98357416905600004</v>
      </c>
      <c r="G30" s="1">
        <f t="shared" si="0"/>
        <v>3.1276333985650369</v>
      </c>
      <c r="H30" s="1">
        <f t="shared" si="1"/>
        <v>0.24853194224786443</v>
      </c>
      <c r="I30" s="1">
        <v>132</v>
      </c>
      <c r="J30" s="2" t="s">
        <v>363</v>
      </c>
      <c r="K30" s="1">
        <f t="shared" si="2"/>
        <v>3.5246515483613372</v>
      </c>
      <c r="L30" s="1">
        <f t="shared" si="3"/>
        <v>0.25268246164536495</v>
      </c>
      <c r="M30" s="1">
        <v>70757.761071600005</v>
      </c>
      <c r="N30" s="1">
        <v>1915792.77985</v>
      </c>
      <c r="O30" s="2" t="s">
        <v>471</v>
      </c>
    </row>
    <row r="31" spans="1:15" x14ac:dyDescent="0.3">
      <c r="A31" s="1">
        <v>0.88219126868099995</v>
      </c>
      <c r="B31" s="1">
        <v>1.62030094596</v>
      </c>
      <c r="C31" s="1">
        <v>0.110607637159</v>
      </c>
      <c r="D31" s="2" t="s">
        <v>362</v>
      </c>
      <c r="E31" s="1">
        <v>1</v>
      </c>
      <c r="F31" s="1">
        <v>1</v>
      </c>
      <c r="G31" s="1">
        <f t="shared" si="0"/>
        <v>1.4294153471614768</v>
      </c>
      <c r="H31" s="1">
        <f t="shared" si="1"/>
        <v>9.7577091751105932E-2</v>
      </c>
      <c r="I31" s="1">
        <v>131</v>
      </c>
      <c r="J31" s="2" t="s">
        <v>361</v>
      </c>
      <c r="K31" s="1">
        <f t="shared" si="2"/>
        <v>1.4294153471614768</v>
      </c>
      <c r="L31" s="1">
        <f t="shared" si="3"/>
        <v>9.7577091751105932E-2</v>
      </c>
      <c r="M31" s="1">
        <v>6660.52766015</v>
      </c>
      <c r="N31" s="1">
        <v>218790.293875</v>
      </c>
      <c r="O31" s="2" t="s">
        <v>471</v>
      </c>
    </row>
    <row r="32" spans="1:15" x14ac:dyDescent="0.3">
      <c r="A32" s="1">
        <v>172.083642583</v>
      </c>
      <c r="B32" s="1">
        <v>1.6305896682100001</v>
      </c>
      <c r="C32" s="1">
        <v>0.110417004263</v>
      </c>
      <c r="D32" s="2" t="s">
        <v>362</v>
      </c>
      <c r="E32" s="1">
        <v>0.88735960297100003</v>
      </c>
      <c r="F32" s="1">
        <v>0.98357416905600004</v>
      </c>
      <c r="G32" s="1">
        <f t="shared" si="0"/>
        <v>248.991160977786</v>
      </c>
      <c r="H32" s="1">
        <f t="shared" si="1"/>
        <v>18.688853735072762</v>
      </c>
      <c r="I32" s="1">
        <v>132</v>
      </c>
      <c r="J32" s="2" t="s">
        <v>361</v>
      </c>
      <c r="K32" s="1">
        <f t="shared" si="2"/>
        <v>280.59780966378219</v>
      </c>
      <c r="L32" s="1">
        <f t="shared" si="3"/>
        <v>19.000960296679679</v>
      </c>
      <c r="M32" s="1">
        <v>34267.246871299998</v>
      </c>
      <c r="N32" s="1">
        <v>2189075.9208800001</v>
      </c>
      <c r="O32" s="2" t="s">
        <v>471</v>
      </c>
    </row>
    <row r="33" spans="1:12" x14ac:dyDescent="0.3">
      <c r="A33" s="1">
        <f>SUM(A19:A32)</f>
        <v>273.19068199847163</v>
      </c>
      <c r="G33" s="1">
        <f>SUM(G19:G32)</f>
        <v>513.66868051189579</v>
      </c>
      <c r="H33" s="1">
        <f>SUM(H19:H32)</f>
        <v>45.540406596793403</v>
      </c>
      <c r="K33" s="1">
        <f>SUM(K19:K32)</f>
        <v>578.19749347715583</v>
      </c>
      <c r="L33" s="1">
        <f>SUM(L19:L32)</f>
        <v>46.294868003713759</v>
      </c>
    </row>
    <row r="34" spans="1:12" x14ac:dyDescent="0.3">
      <c r="F34" s="1" t="s">
        <v>449</v>
      </c>
      <c r="G34" s="1">
        <f>G16-G33</f>
        <v>144.05997969276132</v>
      </c>
      <c r="H34" s="1">
        <f t="shared" ref="H34:L34" si="4">H16-H33</f>
        <v>10.42818769475538</v>
      </c>
      <c r="J34" s="1"/>
      <c r="K34" s="1">
        <f t="shared" si="4"/>
        <v>162.34092671914732</v>
      </c>
      <c r="L34" s="1">
        <f t="shared" si="4"/>
        <v>10.60213657943023</v>
      </c>
    </row>
  </sheetData>
  <sortState ref="A19:O33">
    <sortCondition ref="D18"/>
  </sortState>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0CE70-37F5-42EF-A4D2-044A00D9CE57}">
  <dimension ref="A1:O18"/>
  <sheetViews>
    <sheetView workbookViewId="0">
      <selection activeCell="I18" sqref="I18:J18"/>
    </sheetView>
  </sheetViews>
  <sheetFormatPr defaultRowHeight="14.4" x14ac:dyDescent="0.3"/>
  <cols>
    <col min="1" max="2" width="14.6640625" style="1" bestFit="1" customWidth="1"/>
    <col min="3" max="3" width="13.6640625" style="1" bestFit="1" customWidth="1"/>
    <col min="4" max="4" width="32.664062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8.77734375" style="1" bestFit="1" customWidth="1"/>
    <col min="14" max="14" width="20.77734375" style="1" bestFit="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2.8139017116199998</v>
      </c>
      <c r="B2" s="1">
        <v>2.0356684350699998</v>
      </c>
      <c r="C2" s="1">
        <v>0.24723309183200001</v>
      </c>
      <c r="D2" s="2" t="s">
        <v>429</v>
      </c>
      <c r="E2" s="1">
        <v>0.90307251621499995</v>
      </c>
      <c r="F2" s="1">
        <v>0.93718563080399997</v>
      </c>
      <c r="G2" s="1">
        <v>5.1729537023100001</v>
      </c>
      <c r="H2" s="1">
        <v>0.65199031562099996</v>
      </c>
      <c r="I2" s="1">
        <v>139</v>
      </c>
      <c r="J2" s="2" t="s">
        <v>428</v>
      </c>
      <c r="K2" s="1">
        <v>5.7281708937299998</v>
      </c>
      <c r="L2" s="1">
        <v>0.69568962027500003</v>
      </c>
      <c r="M2" s="1">
        <v>154108.816877</v>
      </c>
      <c r="N2" s="1">
        <v>19655026.8572</v>
      </c>
      <c r="O2" s="2" t="s">
        <v>472</v>
      </c>
    </row>
    <row r="3" spans="1:15" x14ac:dyDescent="0.3">
      <c r="A3" s="1">
        <v>0.103248270724</v>
      </c>
      <c r="B3" s="1">
        <v>9.7651973794700009</v>
      </c>
      <c r="C3" s="1">
        <v>1.59065780506</v>
      </c>
      <c r="D3" s="2" t="s">
        <v>431</v>
      </c>
      <c r="E3" s="1">
        <v>0.90307251621499995</v>
      </c>
      <c r="F3" s="1">
        <v>0.93718563080399997</v>
      </c>
      <c r="G3" s="1">
        <v>0.91051360139600002</v>
      </c>
      <c r="H3" s="1">
        <v>0.153916496264</v>
      </c>
      <c r="I3" s="1">
        <v>139</v>
      </c>
      <c r="J3" s="2" t="s">
        <v>430</v>
      </c>
      <c r="K3" s="1">
        <v>1.0082397427100001</v>
      </c>
      <c r="L3" s="1">
        <v>0.16423266768600001</v>
      </c>
      <c r="M3" s="1">
        <v>5898.3043723199999</v>
      </c>
      <c r="N3" s="1">
        <v>230021.99674100001</v>
      </c>
      <c r="O3" s="2" t="s">
        <v>472</v>
      </c>
    </row>
    <row r="4" spans="1:15" x14ac:dyDescent="0.3">
      <c r="A4" s="1">
        <v>16.372465378299999</v>
      </c>
      <c r="B4" s="1">
        <v>18.505440602899998</v>
      </c>
      <c r="C4" s="1">
        <v>0.89642029471399998</v>
      </c>
      <c r="D4" s="2" t="s">
        <v>433</v>
      </c>
      <c r="E4" s="1">
        <v>0.90307251621499995</v>
      </c>
      <c r="F4" s="1">
        <v>0.93718563080399997</v>
      </c>
      <c r="G4" s="1">
        <v>273.61262701999999</v>
      </c>
      <c r="H4" s="1">
        <v>13.7547082255</v>
      </c>
      <c r="I4" s="1">
        <v>139</v>
      </c>
      <c r="J4" s="2" t="s">
        <v>432</v>
      </c>
      <c r="K4" s="1">
        <v>302.97968558100001</v>
      </c>
      <c r="L4" s="1">
        <v>14.6766102396</v>
      </c>
      <c r="M4" s="1">
        <v>61949.0387233</v>
      </c>
      <c r="N4" s="1">
        <v>3747130.4549500002</v>
      </c>
      <c r="O4" s="2" t="s">
        <v>472</v>
      </c>
    </row>
    <row r="5" spans="1:15" x14ac:dyDescent="0.3">
      <c r="A5" s="1">
        <v>26.165552071400001</v>
      </c>
      <c r="B5" s="1">
        <v>3.1005087376899998</v>
      </c>
      <c r="C5" s="1">
        <v>0.33429150134800001</v>
      </c>
      <c r="D5" s="2" t="s">
        <v>368</v>
      </c>
      <c r="E5" s="1">
        <v>0.90307251621499995</v>
      </c>
      <c r="F5" s="1">
        <v>0.93718563080399997</v>
      </c>
      <c r="G5" s="1">
        <v>73.263133098300003</v>
      </c>
      <c r="H5" s="1">
        <v>8.1974893174600005</v>
      </c>
      <c r="I5" s="1">
        <v>139</v>
      </c>
      <c r="J5" s="2" t="s">
        <v>367</v>
      </c>
      <c r="K5" s="1">
        <v>81.126522823900004</v>
      </c>
      <c r="L5" s="1">
        <v>8.7469216855499994</v>
      </c>
      <c r="M5" s="1">
        <v>82427.712804800001</v>
      </c>
      <c r="N5" s="1">
        <v>4768967.0479699997</v>
      </c>
      <c r="O5" s="2" t="s">
        <v>472</v>
      </c>
    </row>
    <row r="6" spans="1:15" x14ac:dyDescent="0.3">
      <c r="A6" s="1">
        <v>0.40588192003000001</v>
      </c>
      <c r="B6" s="1">
        <v>2.5442635874100001</v>
      </c>
      <c r="C6" s="1">
        <v>0.17913879134999999</v>
      </c>
      <c r="D6" s="2" t="s">
        <v>366</v>
      </c>
      <c r="E6" s="1">
        <v>0.90307251621499995</v>
      </c>
      <c r="F6" s="1">
        <v>0.93718563080399997</v>
      </c>
      <c r="G6" s="1">
        <v>0.93257642806100005</v>
      </c>
      <c r="H6" s="1">
        <v>6.81420142668E-2</v>
      </c>
      <c r="I6" s="1">
        <v>139</v>
      </c>
      <c r="J6" s="2" t="s">
        <v>365</v>
      </c>
      <c r="K6" s="1">
        <v>1.0326705899199999</v>
      </c>
      <c r="L6" s="1">
        <v>7.2709196584999997E-2</v>
      </c>
      <c r="M6" s="1">
        <v>105816.562578</v>
      </c>
      <c r="N6" s="1">
        <v>6314950.2246500002</v>
      </c>
      <c r="O6" s="2" t="s">
        <v>472</v>
      </c>
    </row>
    <row r="7" spans="1:15" x14ac:dyDescent="0.3">
      <c r="A7" s="1">
        <v>20.713807099099999</v>
      </c>
      <c r="B7" s="1">
        <v>1.39222663685</v>
      </c>
      <c r="C7" s="1">
        <v>9.5547921085599993E-2</v>
      </c>
      <c r="D7" s="2" t="s">
        <v>362</v>
      </c>
      <c r="E7" s="1">
        <v>0.90307251621499995</v>
      </c>
      <c r="F7" s="1">
        <v>0.93718563080399997</v>
      </c>
      <c r="G7" s="1">
        <v>26.0430887819</v>
      </c>
      <c r="H7" s="1">
        <v>1.85484144339</v>
      </c>
      <c r="I7" s="1">
        <v>139</v>
      </c>
      <c r="J7" s="2" t="s">
        <v>361</v>
      </c>
      <c r="K7" s="1">
        <v>28.838313993900002</v>
      </c>
      <c r="L7" s="1">
        <v>1.9791612060899999</v>
      </c>
      <c r="M7" s="1">
        <v>156934.33881300001</v>
      </c>
      <c r="N7" s="1">
        <v>7092151.3386199996</v>
      </c>
      <c r="O7" s="2" t="s">
        <v>472</v>
      </c>
    </row>
    <row r="8" spans="1:15" x14ac:dyDescent="0.3">
      <c r="A8" s="1">
        <f>SUM(A2:A7)</f>
        <v>66.574856451174</v>
      </c>
      <c r="G8" s="1">
        <f>SUM(G2:G7)</f>
        <v>379.93489263196699</v>
      </c>
      <c r="H8" s="1">
        <f>SUM(H2:H7)</f>
        <v>24.681087812501804</v>
      </c>
      <c r="K8" s="1">
        <f>SUM(K2:K7)</f>
        <v>420.71360362515998</v>
      </c>
      <c r="L8" s="1">
        <f>SUM(L2:L7)</f>
        <v>26.335324615786</v>
      </c>
    </row>
    <row r="10" spans="1:15" x14ac:dyDescent="0.3">
      <c r="A10" s="1" t="s">
        <v>386</v>
      </c>
      <c r="B10" s="1" t="s">
        <v>385</v>
      </c>
      <c r="C10" s="1" t="s">
        <v>384</v>
      </c>
      <c r="D10" s="2" t="s">
        <v>383</v>
      </c>
      <c r="E10" s="1" t="s">
        <v>382</v>
      </c>
      <c r="F10" s="1" t="s">
        <v>381</v>
      </c>
      <c r="G10" s="1" t="s">
        <v>380</v>
      </c>
      <c r="H10" s="1" t="s">
        <v>379</v>
      </c>
      <c r="I10" s="1" t="s">
        <v>378</v>
      </c>
      <c r="J10" s="2" t="s">
        <v>377</v>
      </c>
      <c r="K10" s="1" t="s">
        <v>375</v>
      </c>
      <c r="L10" s="1" t="s">
        <v>376</v>
      </c>
      <c r="M10" s="1" t="s">
        <v>374</v>
      </c>
      <c r="N10" s="1" t="s">
        <v>373</v>
      </c>
      <c r="O10" s="2" t="s">
        <v>436</v>
      </c>
    </row>
    <row r="11" spans="1:15" x14ac:dyDescent="0.3">
      <c r="A11" s="1">
        <v>16.372465378299999</v>
      </c>
      <c r="B11" s="1">
        <v>3.1005087376899998</v>
      </c>
      <c r="C11" s="1">
        <v>0.33429150134800001</v>
      </c>
      <c r="D11" s="2" t="s">
        <v>368</v>
      </c>
      <c r="E11" s="1">
        <v>0.90307251621499995</v>
      </c>
      <c r="F11" s="1">
        <v>0.93718563080399997</v>
      </c>
      <c r="G11" s="1">
        <f>A11*B11*E11</f>
        <v>45.842644821129277</v>
      </c>
      <c r="H11" s="1">
        <f>A11*C11*F11</f>
        <v>5.1293819321262824</v>
      </c>
      <c r="I11" s="1">
        <v>139</v>
      </c>
      <c r="J11" s="2" t="s">
        <v>432</v>
      </c>
      <c r="K11" s="1">
        <f>A11*B11</f>
        <v>50.762971962946153</v>
      </c>
      <c r="L11" s="1">
        <f>A11*C11</f>
        <v>5.4731760320800573</v>
      </c>
      <c r="M11" s="1">
        <v>61949.0387233</v>
      </c>
      <c r="N11" s="1">
        <v>3747130.4549500002</v>
      </c>
      <c r="O11" s="2" t="s">
        <v>472</v>
      </c>
    </row>
    <row r="12" spans="1:15" x14ac:dyDescent="0.3">
      <c r="A12" s="1">
        <v>2.8139017116199998</v>
      </c>
      <c r="B12" s="1">
        <v>3.1005087376899998</v>
      </c>
      <c r="C12" s="1">
        <v>0.33429150134800001</v>
      </c>
      <c r="D12" s="2" t="s">
        <v>368</v>
      </c>
      <c r="E12" s="1">
        <v>0.90307251621499995</v>
      </c>
      <c r="F12" s="1">
        <v>0.93718563080399997</v>
      </c>
      <c r="G12" s="1">
        <f t="shared" ref="G12:G16" si="0">A12*B12*E12</f>
        <v>7.8788804096868086</v>
      </c>
      <c r="H12" s="1">
        <f t="shared" ref="H12:H16" si="1">A12*C12*F12</f>
        <v>0.88157624797869805</v>
      </c>
      <c r="I12" s="1">
        <v>139</v>
      </c>
      <c r="J12" s="2" t="s">
        <v>428</v>
      </c>
      <c r="K12" s="1">
        <f t="shared" ref="K12:K16" si="2">A12*B12</f>
        <v>8.724526843878655</v>
      </c>
      <c r="L12" s="1">
        <f t="shared" ref="L12:L16" si="3">A12*C12</f>
        <v>0.94066342782315671</v>
      </c>
      <c r="M12" s="1">
        <v>154108.816877</v>
      </c>
      <c r="N12" s="1">
        <v>19655026.8572</v>
      </c>
      <c r="O12" s="2" t="s">
        <v>472</v>
      </c>
    </row>
    <row r="13" spans="1:15" x14ac:dyDescent="0.3">
      <c r="A13" s="1">
        <v>0.103248270724</v>
      </c>
      <c r="B13" s="1">
        <v>3.1005087376899998</v>
      </c>
      <c r="C13" s="1">
        <v>0.33429150134800001</v>
      </c>
      <c r="D13" s="2" t="s">
        <v>368</v>
      </c>
      <c r="E13" s="1">
        <v>0.90307251621499995</v>
      </c>
      <c r="F13" s="1">
        <v>0.93718563080399997</v>
      </c>
      <c r="G13" s="1">
        <f t="shared" si="0"/>
        <v>0.28909352952240547</v>
      </c>
      <c r="H13" s="1">
        <f t="shared" si="1"/>
        <v>3.234698025850756E-2</v>
      </c>
      <c r="I13" s="1">
        <v>139</v>
      </c>
      <c r="J13" s="2" t="s">
        <v>430</v>
      </c>
      <c r="K13" s="1">
        <f t="shared" si="2"/>
        <v>0.32012216553114459</v>
      </c>
      <c r="L13" s="1">
        <f t="shared" si="3"/>
        <v>3.4515019431910716E-2</v>
      </c>
      <c r="M13" s="1">
        <v>5898.3043723199999</v>
      </c>
      <c r="N13" s="1">
        <v>230021.99674100001</v>
      </c>
      <c r="O13" s="2" t="s">
        <v>472</v>
      </c>
    </row>
    <row r="14" spans="1:15" x14ac:dyDescent="0.3">
      <c r="A14" s="1">
        <v>26.165552071400001</v>
      </c>
      <c r="B14" s="1">
        <v>3.1005087376899998</v>
      </c>
      <c r="C14" s="1">
        <v>0.33429150134800001</v>
      </c>
      <c r="D14" s="2" t="s">
        <v>368</v>
      </c>
      <c r="E14" s="1">
        <v>0.90307251621499995</v>
      </c>
      <c r="F14" s="1">
        <v>0.93718563080399997</v>
      </c>
      <c r="G14" s="1">
        <f t="shared" si="0"/>
        <v>73.263133098315407</v>
      </c>
      <c r="H14" s="1">
        <f t="shared" si="1"/>
        <v>8.1974893174630932</v>
      </c>
      <c r="I14" s="1">
        <v>139</v>
      </c>
      <c r="J14" s="2" t="s">
        <v>367</v>
      </c>
      <c r="K14" s="1">
        <f t="shared" si="2"/>
        <v>81.12652282385838</v>
      </c>
      <c r="L14" s="1">
        <f t="shared" si="3"/>
        <v>8.7469216855475782</v>
      </c>
      <c r="M14" s="1">
        <v>82427.712804800001</v>
      </c>
      <c r="N14" s="1">
        <v>4768967.0479699997</v>
      </c>
      <c r="O14" s="2" t="s">
        <v>472</v>
      </c>
    </row>
    <row r="15" spans="1:15" x14ac:dyDescent="0.3">
      <c r="A15" s="1">
        <v>0.40588192003000001</v>
      </c>
      <c r="B15" s="1">
        <v>2.5442635874100001</v>
      </c>
      <c r="C15" s="1">
        <v>0.17913879134999999</v>
      </c>
      <c r="D15" s="2" t="s">
        <v>366</v>
      </c>
      <c r="E15" s="1">
        <v>0.90307251621499995</v>
      </c>
      <c r="F15" s="1">
        <v>0.93718563080399997</v>
      </c>
      <c r="G15" s="1">
        <f t="shared" si="0"/>
        <v>0.93257642806063179</v>
      </c>
      <c r="H15" s="1">
        <f t="shared" si="1"/>
        <v>6.8142014266757353E-2</v>
      </c>
      <c r="I15" s="1">
        <v>139</v>
      </c>
      <c r="J15" s="2" t="s">
        <v>365</v>
      </c>
      <c r="K15" s="1">
        <f t="shared" si="2"/>
        <v>1.0326705899203865</v>
      </c>
      <c r="L15" s="1">
        <f t="shared" si="3"/>
        <v>7.2709196584991559E-2</v>
      </c>
      <c r="M15" s="1">
        <v>105816.562578</v>
      </c>
      <c r="N15" s="1">
        <v>6314950.2246500002</v>
      </c>
      <c r="O15" s="2" t="s">
        <v>472</v>
      </c>
    </row>
    <row r="16" spans="1:15" x14ac:dyDescent="0.3">
      <c r="A16" s="1">
        <v>20.713807099099999</v>
      </c>
      <c r="B16" s="1">
        <v>1.39222663685</v>
      </c>
      <c r="C16" s="1">
        <v>9.5547921085599993E-2</v>
      </c>
      <c r="D16" s="2" t="s">
        <v>362</v>
      </c>
      <c r="E16" s="1">
        <v>0.90307251621499995</v>
      </c>
      <c r="F16" s="1">
        <v>0.93718563080399997</v>
      </c>
      <c r="G16" s="1">
        <f t="shared" si="0"/>
        <v>26.043088781905322</v>
      </c>
      <c r="H16" s="1">
        <f t="shared" si="1"/>
        <v>1.8548414433895888</v>
      </c>
      <c r="I16" s="1">
        <v>139</v>
      </c>
      <c r="J16" s="2" t="s">
        <v>361</v>
      </c>
      <c r="K16" s="1">
        <f t="shared" si="2"/>
        <v>28.838313993939646</v>
      </c>
      <c r="L16" s="1">
        <f t="shared" si="3"/>
        <v>1.9791612060871475</v>
      </c>
      <c r="M16" s="1">
        <v>156934.33881300001</v>
      </c>
      <c r="N16" s="1">
        <v>7092151.3386199996</v>
      </c>
      <c r="O16" s="2" t="s">
        <v>472</v>
      </c>
    </row>
    <row r="17" spans="1:12" x14ac:dyDescent="0.3">
      <c r="A17" s="1">
        <f>SUM(A11:A16)</f>
        <v>66.574856451173986</v>
      </c>
      <c r="G17" s="1">
        <f>SUM(G11:G16)</f>
        <v>154.24941706861983</v>
      </c>
      <c r="H17" s="1">
        <f>SUM(H11:H16)</f>
        <v>16.163777935482926</v>
      </c>
      <c r="K17" s="1">
        <f>SUM(K11:K16)</f>
        <v>170.80512838007436</v>
      </c>
      <c r="L17" s="1">
        <f>SUM(L11:L16)</f>
        <v>17.247146567554843</v>
      </c>
    </row>
    <row r="18" spans="1:12" x14ac:dyDescent="0.3">
      <c r="F18" s="1" t="s">
        <v>449</v>
      </c>
      <c r="G18" s="1">
        <f>G8-G17</f>
        <v>225.68547556334715</v>
      </c>
      <c r="H18" s="1">
        <f t="shared" ref="H18:L18" si="4">H8-H17</f>
        <v>8.517309877018878</v>
      </c>
      <c r="J18" s="1"/>
      <c r="K18" s="1">
        <f t="shared" si="4"/>
        <v>249.90847524508561</v>
      </c>
      <c r="L18" s="1">
        <f t="shared" si="4"/>
        <v>9.0881780482311569</v>
      </c>
    </row>
  </sheetData>
  <sortState ref="A11:O17">
    <sortCondition ref="D10"/>
  </sortState>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30D83-8A5E-4997-8AE1-8CDFEF74BB57}">
  <dimension ref="A1:O28"/>
  <sheetViews>
    <sheetView workbookViewId="0">
      <selection activeCell="I28" sqref="I28:J28"/>
    </sheetView>
  </sheetViews>
  <sheetFormatPr defaultRowHeight="14.4" x14ac:dyDescent="0.3"/>
  <cols>
    <col min="1" max="1" width="14.6640625" style="1" bestFit="1" customWidth="1"/>
    <col min="2" max="3" width="13.6640625" style="1" bestFit="1" customWidth="1"/>
    <col min="4" max="4" width="34.2187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7.77734375" style="1" bestFit="1" customWidth="1"/>
    <col min="14" max="14" width="19.77734375" style="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3.03133477396E-5</v>
      </c>
      <c r="B2" s="1">
        <v>9.7332518517200004</v>
      </c>
      <c r="C2" s="1">
        <v>2.05607324623</v>
      </c>
      <c r="D2" s="2" t="s">
        <v>423</v>
      </c>
      <c r="E2" s="1">
        <v>1</v>
      </c>
      <c r="F2" s="1">
        <v>1</v>
      </c>
      <c r="G2" s="1">
        <v>2.9504744801799997E-4</v>
      </c>
      <c r="H2" s="1">
        <v>6.2326463291099995E-5</v>
      </c>
      <c r="I2" s="1">
        <v>144</v>
      </c>
      <c r="J2" s="2" t="s">
        <v>422</v>
      </c>
      <c r="K2" s="1">
        <v>2.9504744801799997E-4</v>
      </c>
      <c r="L2" s="1">
        <v>6.2326463291099995E-5</v>
      </c>
      <c r="M2" s="1">
        <v>3927.25486228</v>
      </c>
      <c r="N2" s="1">
        <v>129039.48414099999</v>
      </c>
      <c r="O2" s="2" t="s">
        <v>473</v>
      </c>
    </row>
    <row r="3" spans="1:15" x14ac:dyDescent="0.3">
      <c r="A3" s="1">
        <v>1.14470469459E-2</v>
      </c>
      <c r="B3" s="1">
        <v>6.9506144861200001</v>
      </c>
      <c r="C3" s="1">
        <v>1.4048040829799999</v>
      </c>
      <c r="D3" s="2" t="s">
        <v>421</v>
      </c>
      <c r="E3" s="1">
        <v>1</v>
      </c>
      <c r="F3" s="1">
        <v>1</v>
      </c>
      <c r="G3" s="1">
        <v>7.9564010325500006E-2</v>
      </c>
      <c r="H3" s="1">
        <v>1.6080858287699999E-2</v>
      </c>
      <c r="I3" s="1">
        <v>144</v>
      </c>
      <c r="J3" s="2" t="s">
        <v>420</v>
      </c>
      <c r="K3" s="1">
        <v>7.9564010325500006E-2</v>
      </c>
      <c r="L3" s="1">
        <v>1.6080858287699999E-2</v>
      </c>
      <c r="M3" s="1">
        <v>10216.693636</v>
      </c>
      <c r="N3" s="1">
        <v>233915.87257800001</v>
      </c>
      <c r="O3" s="2" t="s">
        <v>473</v>
      </c>
    </row>
    <row r="4" spans="1:15" x14ac:dyDescent="0.3">
      <c r="A4" s="1">
        <v>1.17522663183</v>
      </c>
      <c r="B4" s="1">
        <v>8.4643088986299997</v>
      </c>
      <c r="C4" s="1">
        <v>1.37888991462</v>
      </c>
      <c r="D4" s="2" t="s">
        <v>372</v>
      </c>
      <c r="E4" s="1">
        <v>1</v>
      </c>
      <c r="F4" s="1">
        <v>1</v>
      </c>
      <c r="G4" s="1">
        <v>9.9474812377100008</v>
      </c>
      <c r="H4" s="1">
        <v>1.62050815002</v>
      </c>
      <c r="I4" s="1">
        <v>144</v>
      </c>
      <c r="J4" s="2" t="s">
        <v>371</v>
      </c>
      <c r="K4" s="1">
        <v>9.9474812377100008</v>
      </c>
      <c r="L4" s="1">
        <v>1.62050815002</v>
      </c>
      <c r="M4" s="1">
        <v>12643.891073999999</v>
      </c>
      <c r="N4" s="1">
        <v>454001.24084699998</v>
      </c>
      <c r="O4" s="2" t="s">
        <v>473</v>
      </c>
    </row>
    <row r="5" spans="1:15" x14ac:dyDescent="0.3">
      <c r="A5" s="1">
        <v>3.45257116243</v>
      </c>
      <c r="B5" s="1">
        <v>3.0798688042100002</v>
      </c>
      <c r="C5" s="1">
        <v>0.33258052326400001</v>
      </c>
      <c r="D5" s="2" t="s">
        <v>368</v>
      </c>
      <c r="E5" s="1">
        <v>1</v>
      </c>
      <c r="F5" s="1">
        <v>1</v>
      </c>
      <c r="G5" s="1">
        <v>10.633466217500001</v>
      </c>
      <c r="H5" s="1">
        <v>1.1482579238099999</v>
      </c>
      <c r="I5" s="1">
        <v>144</v>
      </c>
      <c r="J5" s="2" t="s">
        <v>367</v>
      </c>
      <c r="K5" s="1">
        <v>10.633466217500001</v>
      </c>
      <c r="L5" s="1">
        <v>1.1482579238099999</v>
      </c>
      <c r="M5" s="1">
        <v>22000.705059299999</v>
      </c>
      <c r="N5" s="1">
        <v>1102158.6977200001</v>
      </c>
      <c r="O5" s="2" t="s">
        <v>473</v>
      </c>
    </row>
    <row r="6" spans="1:15" x14ac:dyDescent="0.3">
      <c r="A6" s="1">
        <v>6.2216423851999998E-3</v>
      </c>
      <c r="B6" s="1">
        <v>2.5439866808699998</v>
      </c>
      <c r="C6" s="1">
        <v>0.17883117566000001</v>
      </c>
      <c r="D6" s="2" t="s">
        <v>366</v>
      </c>
      <c r="E6" s="1">
        <v>1</v>
      </c>
      <c r="F6" s="1">
        <v>1</v>
      </c>
      <c r="G6" s="1">
        <v>1.5827775361099999E-2</v>
      </c>
      <c r="H6" s="1">
        <v>1.11262362228E-3</v>
      </c>
      <c r="I6" s="1">
        <v>144</v>
      </c>
      <c r="J6" s="2" t="s">
        <v>365</v>
      </c>
      <c r="K6" s="1">
        <v>1.5827775361099999E-2</v>
      </c>
      <c r="L6" s="1">
        <v>1.11262362228E-3</v>
      </c>
      <c r="M6" s="1">
        <v>10464.807260400001</v>
      </c>
      <c r="N6" s="1">
        <v>279241.70535800001</v>
      </c>
      <c r="O6" s="2" t="s">
        <v>473</v>
      </c>
    </row>
    <row r="7" spans="1:15" x14ac:dyDescent="0.3">
      <c r="A7" s="1">
        <v>1.1862821166300001E-2</v>
      </c>
      <c r="B7" s="1">
        <v>9.5465860959899995</v>
      </c>
      <c r="C7" s="1">
        <v>1.8189686840899999</v>
      </c>
      <c r="D7" s="2" t="s">
        <v>423</v>
      </c>
      <c r="E7" s="1">
        <v>0.95474646838999999</v>
      </c>
      <c r="F7" s="1">
        <v>0.97353769518599997</v>
      </c>
      <c r="G7" s="1">
        <v>0.108124506329</v>
      </c>
      <c r="H7" s="1">
        <v>2.10070939415E-2</v>
      </c>
      <c r="I7" s="1">
        <v>138</v>
      </c>
      <c r="J7" s="2" t="s">
        <v>422</v>
      </c>
      <c r="K7" s="1">
        <v>0.113249443605</v>
      </c>
      <c r="L7" s="1">
        <v>2.15781002065E-2</v>
      </c>
      <c r="M7" s="1">
        <v>21862.362763199999</v>
      </c>
      <c r="N7" s="1">
        <v>1114096.92606</v>
      </c>
      <c r="O7" s="2" t="s">
        <v>473</v>
      </c>
    </row>
    <row r="8" spans="1:15" x14ac:dyDescent="0.3">
      <c r="A8" s="1">
        <v>2.57132538227E-2</v>
      </c>
      <c r="B8" s="1">
        <v>8.3815495308700001</v>
      </c>
      <c r="C8" s="1">
        <v>1.55488656631</v>
      </c>
      <c r="D8" s="2" t="s">
        <v>372</v>
      </c>
      <c r="E8" s="1">
        <v>0.95474646838999999</v>
      </c>
      <c r="F8" s="1">
        <v>0.97353769518599997</v>
      </c>
      <c r="G8" s="1">
        <v>0.205764009192</v>
      </c>
      <c r="H8" s="1">
        <v>3.8923198430500003E-2</v>
      </c>
      <c r="I8" s="1">
        <v>138</v>
      </c>
      <c r="J8" s="2" t="s">
        <v>371</v>
      </c>
      <c r="K8" s="1">
        <v>0.21551691051499999</v>
      </c>
      <c r="L8" s="1">
        <v>3.9981192945000001E-2</v>
      </c>
      <c r="M8" s="1">
        <v>17688.442182499999</v>
      </c>
      <c r="N8" s="1">
        <v>380366.07614299998</v>
      </c>
      <c r="O8" s="2" t="s">
        <v>473</v>
      </c>
    </row>
    <row r="9" spans="1:15" x14ac:dyDescent="0.3">
      <c r="A9" s="1">
        <v>21.0464122536</v>
      </c>
      <c r="B9" s="1">
        <v>3.08673239693</v>
      </c>
      <c r="C9" s="1">
        <v>0.33314949102399999</v>
      </c>
      <c r="D9" s="2" t="s">
        <v>368</v>
      </c>
      <c r="E9" s="1">
        <v>0.95474646838999999</v>
      </c>
      <c r="F9" s="1">
        <v>0.97353769518599997</v>
      </c>
      <c r="G9" s="1">
        <v>62.024763037500001</v>
      </c>
      <c r="H9" s="1">
        <v>6.8260583932400003</v>
      </c>
      <c r="I9" s="1">
        <v>138</v>
      </c>
      <c r="J9" s="2" t="s">
        <v>367</v>
      </c>
      <c r="K9" s="1">
        <v>64.964642542299998</v>
      </c>
      <c r="L9" s="1">
        <v>7.0116015301700001</v>
      </c>
      <c r="M9" s="1">
        <v>44476.374029400002</v>
      </c>
      <c r="N9" s="1">
        <v>2260233.0250400002</v>
      </c>
      <c r="O9" s="2" t="s">
        <v>473</v>
      </c>
    </row>
    <row r="10" spans="1:15" x14ac:dyDescent="0.3">
      <c r="A10" s="1">
        <v>8.4896288532300002</v>
      </c>
      <c r="B10" s="1">
        <v>2.5439187791900002</v>
      </c>
      <c r="C10" s="1">
        <v>0.178755743636</v>
      </c>
      <c r="D10" s="2" t="s">
        <v>366</v>
      </c>
      <c r="E10" s="1">
        <v>0.95474646838999999</v>
      </c>
      <c r="F10" s="1">
        <v>0.97353769518599997</v>
      </c>
      <c r="G10" s="1">
        <v>20.619589082499999</v>
      </c>
      <c r="H10" s="1">
        <v>1.4774115210800001</v>
      </c>
      <c r="I10" s="1">
        <v>138</v>
      </c>
      <c r="J10" s="2" t="s">
        <v>365</v>
      </c>
      <c r="K10" s="1">
        <v>21.596926268099999</v>
      </c>
      <c r="L10" s="1">
        <v>1.51756991885</v>
      </c>
      <c r="M10" s="1">
        <v>64249.773305499999</v>
      </c>
      <c r="N10" s="1">
        <v>2956576.0989799998</v>
      </c>
      <c r="O10" s="2" t="s">
        <v>473</v>
      </c>
    </row>
    <row r="11" spans="1:15" x14ac:dyDescent="0.3">
      <c r="A11" s="1">
        <v>1.2594196301</v>
      </c>
      <c r="B11" s="1">
        <v>1.4561770612</v>
      </c>
      <c r="C11" s="1">
        <v>0.105755434282</v>
      </c>
      <c r="D11" s="2" t="s">
        <v>364</v>
      </c>
      <c r="E11" s="1">
        <v>0.95474646838999999</v>
      </c>
      <c r="F11" s="1">
        <v>0.97353769518599997</v>
      </c>
      <c r="G11" s="1">
        <v>1.75094580562</v>
      </c>
      <c r="H11" s="1">
        <v>0.12966594311099999</v>
      </c>
      <c r="I11" s="1">
        <v>138</v>
      </c>
      <c r="J11" s="2" t="s">
        <v>363</v>
      </c>
      <c r="K11" s="1">
        <v>1.8339379757800001</v>
      </c>
      <c r="L11" s="1">
        <v>0.133190469925</v>
      </c>
      <c r="M11" s="1">
        <v>43054.809017799998</v>
      </c>
      <c r="N11" s="1">
        <v>1180182.04229</v>
      </c>
      <c r="O11" s="2" t="s">
        <v>473</v>
      </c>
    </row>
    <row r="12" spans="1:15" x14ac:dyDescent="0.3">
      <c r="A12" s="1">
        <v>27.844368676799998</v>
      </c>
      <c r="B12" s="1">
        <v>1.3943795427100001</v>
      </c>
      <c r="C12" s="1">
        <v>9.5546092235800004E-2</v>
      </c>
      <c r="D12" s="2" t="s">
        <v>362</v>
      </c>
      <c r="E12" s="1">
        <v>0.95474646838999999</v>
      </c>
      <c r="F12" s="1">
        <v>0.97353769518599997</v>
      </c>
      <c r="G12" s="1">
        <v>37.068621728300002</v>
      </c>
      <c r="H12" s="1">
        <v>2.5900197565199998</v>
      </c>
      <c r="I12" s="1">
        <v>138</v>
      </c>
      <c r="J12" s="2" t="s">
        <v>361</v>
      </c>
      <c r="K12" s="1">
        <v>38.8256180626</v>
      </c>
      <c r="L12" s="1">
        <v>2.6604206178399998</v>
      </c>
      <c r="M12" s="1">
        <v>62249.853304099997</v>
      </c>
      <c r="N12" s="1">
        <v>3524964.54629</v>
      </c>
      <c r="O12" s="2" t="s">
        <v>473</v>
      </c>
    </row>
    <row r="13" spans="1:15" x14ac:dyDescent="0.3">
      <c r="A13" s="1">
        <f>SUM(A2:A12)</f>
        <v>63.322902285657833</v>
      </c>
      <c r="G13" s="1">
        <f>SUM(G2:G12)</f>
        <v>142.45444245778563</v>
      </c>
      <c r="H13" s="1">
        <f>SUM(H2:H12)</f>
        <v>13.869107788526271</v>
      </c>
      <c r="K13" s="1">
        <f>SUM(K2:K12)</f>
        <v>148.22652549124462</v>
      </c>
      <c r="L13" s="1">
        <f>SUM(L2:L12)</f>
        <v>14.170363712139771</v>
      </c>
    </row>
    <row r="15" spans="1:15" x14ac:dyDescent="0.3">
      <c r="A15" s="1" t="s">
        <v>386</v>
      </c>
      <c r="B15" s="1" t="s">
        <v>385</v>
      </c>
      <c r="C15" s="1" t="s">
        <v>384</v>
      </c>
      <c r="D15" s="2" t="s">
        <v>383</v>
      </c>
      <c r="E15" s="1" t="s">
        <v>382</v>
      </c>
      <c r="F15" s="1" t="s">
        <v>381</v>
      </c>
      <c r="G15" s="1" t="s">
        <v>380</v>
      </c>
      <c r="H15" s="1" t="s">
        <v>379</v>
      </c>
      <c r="I15" s="1" t="s">
        <v>378</v>
      </c>
      <c r="J15" s="2" t="s">
        <v>377</v>
      </c>
      <c r="K15" s="1" t="s">
        <v>375</v>
      </c>
      <c r="L15" s="1" t="s">
        <v>376</v>
      </c>
      <c r="M15" s="1" t="s">
        <v>374</v>
      </c>
      <c r="N15" s="1" t="s">
        <v>373</v>
      </c>
      <c r="O15" s="2" t="s">
        <v>436</v>
      </c>
    </row>
    <row r="16" spans="1:15" x14ac:dyDescent="0.3">
      <c r="A16" s="1">
        <v>3.03133477396E-5</v>
      </c>
      <c r="B16" s="1">
        <v>3.08673239693</v>
      </c>
      <c r="C16" s="1">
        <v>0.33314949102399999</v>
      </c>
      <c r="D16" s="2" t="s">
        <v>368</v>
      </c>
      <c r="E16" s="1">
        <v>1</v>
      </c>
      <c r="F16" s="1">
        <v>1</v>
      </c>
      <c r="G16" s="1">
        <f>A16*B16*E16</f>
        <v>9.3569192527228099E-5</v>
      </c>
      <c r="H16" s="1">
        <f>A16*C16*F16</f>
        <v>1.0098876370681261E-5</v>
      </c>
      <c r="I16" s="1">
        <v>144</v>
      </c>
      <c r="J16" s="2" t="s">
        <v>422</v>
      </c>
      <c r="K16" s="1">
        <f>A16*B16</f>
        <v>9.3569192527228099E-5</v>
      </c>
      <c r="L16" s="1">
        <f>A16*C16</f>
        <v>1.0098876370681261E-5</v>
      </c>
      <c r="M16" s="1">
        <v>3927.25486228</v>
      </c>
      <c r="N16" s="1">
        <v>129039.48414099999</v>
      </c>
      <c r="O16" s="2" t="s">
        <v>473</v>
      </c>
    </row>
    <row r="17" spans="1:15" x14ac:dyDescent="0.3">
      <c r="A17" s="1">
        <v>1.1862821166300001E-2</v>
      </c>
      <c r="B17" s="1">
        <v>3.08673239693</v>
      </c>
      <c r="C17" s="1">
        <v>0.33314949102399999</v>
      </c>
      <c r="D17" s="2" t="s">
        <v>368</v>
      </c>
      <c r="E17" s="1">
        <v>0.95474646838999999</v>
      </c>
      <c r="F17" s="1">
        <v>0.97353769518599997</v>
      </c>
      <c r="G17" s="1">
        <f t="shared" ref="G17:G26" si="0">A17*B17*E17</f>
        <v>3.4960289807601637E-2</v>
      </c>
      <c r="H17" s="1">
        <f t="shared" ref="H17:H26" si="1">A17*C17*F17</f>
        <v>3.8475113484440012E-3</v>
      </c>
      <c r="I17" s="1">
        <v>138</v>
      </c>
      <c r="J17" s="2" t="s">
        <v>422</v>
      </c>
      <c r="K17" s="1">
        <f t="shared" ref="K17:K26" si="2">A17*B17</f>
        <v>3.6617354413005142E-2</v>
      </c>
      <c r="L17" s="1">
        <f t="shared" ref="L17:L26" si="3">A17*C17</f>
        <v>3.9520928336615789E-3</v>
      </c>
      <c r="M17" s="1">
        <v>21862.362763199999</v>
      </c>
      <c r="N17" s="1">
        <v>1114096.92606</v>
      </c>
      <c r="O17" s="2" t="s">
        <v>473</v>
      </c>
    </row>
    <row r="18" spans="1:15" x14ac:dyDescent="0.3">
      <c r="A18" s="1">
        <v>1.14470469459E-2</v>
      </c>
      <c r="B18" s="1">
        <v>3.08673239693</v>
      </c>
      <c r="C18" s="1">
        <v>0.33314949102399999</v>
      </c>
      <c r="D18" s="2" t="s">
        <v>368</v>
      </c>
      <c r="E18" s="1">
        <v>1</v>
      </c>
      <c r="F18" s="1">
        <v>1</v>
      </c>
      <c r="G18" s="1">
        <f t="shared" si="0"/>
        <v>3.533397065708814E-2</v>
      </c>
      <c r="H18" s="1">
        <f t="shared" si="1"/>
        <v>3.8135778637544185E-3</v>
      </c>
      <c r="I18" s="1">
        <v>144</v>
      </c>
      <c r="J18" s="2" t="s">
        <v>420</v>
      </c>
      <c r="K18" s="1">
        <f t="shared" si="2"/>
        <v>3.533397065708814E-2</v>
      </c>
      <c r="L18" s="1">
        <f t="shared" si="3"/>
        <v>3.8135778637544185E-3</v>
      </c>
      <c r="M18" s="1">
        <v>10216.693636</v>
      </c>
      <c r="N18" s="1">
        <v>233915.87257800001</v>
      </c>
      <c r="O18" s="2" t="s">
        <v>473</v>
      </c>
    </row>
    <row r="19" spans="1:15" x14ac:dyDescent="0.3">
      <c r="A19" s="1">
        <v>1.17522663183</v>
      </c>
      <c r="B19" s="1">
        <v>3.08673239693</v>
      </c>
      <c r="C19" s="1">
        <v>0.33314949102399999</v>
      </c>
      <c r="D19" s="2" t="s">
        <v>368</v>
      </c>
      <c r="E19" s="1">
        <v>1</v>
      </c>
      <c r="F19" s="1">
        <v>1</v>
      </c>
      <c r="G19" s="1">
        <f t="shared" si="0"/>
        <v>3.6276101182045863</v>
      </c>
      <c r="H19" s="1">
        <f t="shared" si="1"/>
        <v>0.39152615423201431</v>
      </c>
      <c r="I19" s="1">
        <v>144</v>
      </c>
      <c r="J19" s="2" t="s">
        <v>371</v>
      </c>
      <c r="K19" s="1">
        <f t="shared" si="2"/>
        <v>3.6276101182045863</v>
      </c>
      <c r="L19" s="1">
        <f t="shared" si="3"/>
        <v>0.39152615423201431</v>
      </c>
      <c r="M19" s="1">
        <v>12643.891073999999</v>
      </c>
      <c r="N19" s="1">
        <v>454001.24084699998</v>
      </c>
      <c r="O19" s="2" t="s">
        <v>473</v>
      </c>
    </row>
    <row r="20" spans="1:15" x14ac:dyDescent="0.3">
      <c r="A20" s="1">
        <v>2.57132538227E-2</v>
      </c>
      <c r="B20" s="1">
        <v>3.08673239693</v>
      </c>
      <c r="C20" s="1">
        <v>0.33314949102399999</v>
      </c>
      <c r="D20" s="2" t="s">
        <v>368</v>
      </c>
      <c r="E20" s="1">
        <v>0.95474646838999999</v>
      </c>
      <c r="F20" s="1">
        <v>0.97353769518599997</v>
      </c>
      <c r="G20" s="1">
        <f t="shared" si="0"/>
        <v>7.5778163805734225E-2</v>
      </c>
      <c r="H20" s="1">
        <f t="shared" si="1"/>
        <v>8.3396718623143604E-3</v>
      </c>
      <c r="I20" s="1">
        <v>138</v>
      </c>
      <c r="J20" s="2" t="s">
        <v>371</v>
      </c>
      <c r="K20" s="1">
        <f t="shared" si="2"/>
        <v>7.9369933605012252E-2</v>
      </c>
      <c r="L20" s="1">
        <f t="shared" si="3"/>
        <v>8.5663574236034268E-3</v>
      </c>
      <c r="M20" s="1">
        <v>17688.442182499999</v>
      </c>
      <c r="N20" s="1">
        <v>380366.07614299998</v>
      </c>
      <c r="O20" s="2" t="s">
        <v>473</v>
      </c>
    </row>
    <row r="21" spans="1:15" x14ac:dyDescent="0.3">
      <c r="A21" s="1">
        <v>3.45257116243</v>
      </c>
      <c r="B21" s="1">
        <v>3.08673239693</v>
      </c>
      <c r="C21" s="1">
        <v>0.33314949102399999</v>
      </c>
      <c r="D21" s="2" t="s">
        <v>368</v>
      </c>
      <c r="E21" s="1">
        <v>1</v>
      </c>
      <c r="F21" s="1">
        <v>1</v>
      </c>
      <c r="G21" s="1">
        <f t="shared" si="0"/>
        <v>10.657163259778951</v>
      </c>
      <c r="H21" s="1">
        <f t="shared" si="1"/>
        <v>1.1502223254876944</v>
      </c>
      <c r="I21" s="1">
        <v>144</v>
      </c>
      <c r="J21" s="2" t="s">
        <v>367</v>
      </c>
      <c r="K21" s="1">
        <f t="shared" si="2"/>
        <v>10.657163259778951</v>
      </c>
      <c r="L21" s="1">
        <f t="shared" si="3"/>
        <v>1.1502223254876944</v>
      </c>
      <c r="M21" s="1">
        <v>22000.705059299999</v>
      </c>
      <c r="N21" s="1">
        <v>1102158.6977200001</v>
      </c>
      <c r="O21" s="2" t="s">
        <v>473</v>
      </c>
    </row>
    <row r="22" spans="1:15" x14ac:dyDescent="0.3">
      <c r="A22" s="1">
        <v>21.0464122536</v>
      </c>
      <c r="B22" s="1">
        <v>3.08673239693</v>
      </c>
      <c r="C22" s="1">
        <v>0.33314949102399999</v>
      </c>
      <c r="D22" s="2" t="s">
        <v>368</v>
      </c>
      <c r="E22" s="1">
        <v>0.95474646838999999</v>
      </c>
      <c r="F22" s="1">
        <v>0.97353769518599997</v>
      </c>
      <c r="G22" s="1">
        <f t="shared" si="0"/>
        <v>62.024763037509892</v>
      </c>
      <c r="H22" s="1">
        <f t="shared" si="1"/>
        <v>6.8260583932424987</v>
      </c>
      <c r="I22" s="1">
        <v>138</v>
      </c>
      <c r="J22" s="2" t="s">
        <v>367</v>
      </c>
      <c r="K22" s="1">
        <f t="shared" si="2"/>
        <v>64.964642542331646</v>
      </c>
      <c r="L22" s="1">
        <f t="shared" si="3"/>
        <v>7.0116015301681163</v>
      </c>
      <c r="M22" s="1">
        <v>44476.374029400002</v>
      </c>
      <c r="N22" s="1">
        <v>2260233.0250400002</v>
      </c>
      <c r="O22" s="2" t="s">
        <v>473</v>
      </c>
    </row>
    <row r="23" spans="1:15" x14ac:dyDescent="0.3">
      <c r="A23" s="1">
        <v>6.2216423851999998E-3</v>
      </c>
      <c r="B23" s="1">
        <v>2.5439866808699998</v>
      </c>
      <c r="C23" s="1">
        <v>0.17883117566000001</v>
      </c>
      <c r="D23" s="2" t="s">
        <v>366</v>
      </c>
      <c r="E23" s="1">
        <v>1</v>
      </c>
      <c r="F23" s="1">
        <v>1</v>
      </c>
      <c r="G23" s="1">
        <f t="shared" si="0"/>
        <v>1.5827775361085056E-2</v>
      </c>
      <c r="H23" s="1">
        <f t="shared" si="1"/>
        <v>1.1126236222814027E-3</v>
      </c>
      <c r="I23" s="1">
        <v>144</v>
      </c>
      <c r="J23" s="2" t="s">
        <v>365</v>
      </c>
      <c r="K23" s="1">
        <f t="shared" si="2"/>
        <v>1.5827775361085056E-2</v>
      </c>
      <c r="L23" s="1">
        <f t="shared" si="3"/>
        <v>1.1126236222814027E-3</v>
      </c>
      <c r="M23" s="1">
        <v>10464.807260400001</v>
      </c>
      <c r="N23" s="1">
        <v>279241.70535800001</v>
      </c>
      <c r="O23" s="2" t="s">
        <v>473</v>
      </c>
    </row>
    <row r="24" spans="1:15" x14ac:dyDescent="0.3">
      <c r="A24" s="1">
        <v>8.4896288532300002</v>
      </c>
      <c r="B24" s="1">
        <v>2.5439187791900002</v>
      </c>
      <c r="C24" s="1">
        <v>0.178755743636</v>
      </c>
      <c r="D24" s="2" t="s">
        <v>366</v>
      </c>
      <c r="E24" s="1">
        <v>0.95474646838999999</v>
      </c>
      <c r="F24" s="1">
        <v>0.97353769518599997</v>
      </c>
      <c r="G24" s="1">
        <f t="shared" si="0"/>
        <v>20.619589082533437</v>
      </c>
      <c r="H24" s="1">
        <f t="shared" si="1"/>
        <v>1.4774115210835312</v>
      </c>
      <c r="I24" s="1">
        <v>138</v>
      </c>
      <c r="J24" s="2" t="s">
        <v>365</v>
      </c>
      <c r="K24" s="1">
        <f t="shared" si="2"/>
        <v>21.596926268085063</v>
      </c>
      <c r="L24" s="1">
        <f t="shared" si="3"/>
        <v>1.5175699188527705</v>
      </c>
      <c r="M24" s="1">
        <v>64249.773305499999</v>
      </c>
      <c r="N24" s="1">
        <v>2956576.0989799998</v>
      </c>
      <c r="O24" s="2" t="s">
        <v>473</v>
      </c>
    </row>
    <row r="25" spans="1:15" x14ac:dyDescent="0.3">
      <c r="A25" s="1">
        <v>1.2594196301</v>
      </c>
      <c r="B25" s="1">
        <v>1.4561770612</v>
      </c>
      <c r="C25" s="1">
        <v>0.105755434282</v>
      </c>
      <c r="D25" s="2" t="s">
        <v>364</v>
      </c>
      <c r="E25" s="1">
        <v>0.95474646838999999</v>
      </c>
      <c r="F25" s="1">
        <v>0.97353769518599997</v>
      </c>
      <c r="G25" s="1">
        <f t="shared" si="0"/>
        <v>1.7509458056190228</v>
      </c>
      <c r="H25" s="1">
        <f t="shared" si="1"/>
        <v>0.12966594311103927</v>
      </c>
      <c r="I25" s="1">
        <v>138</v>
      </c>
      <c r="J25" s="2" t="s">
        <v>363</v>
      </c>
      <c r="K25" s="1">
        <f t="shared" si="2"/>
        <v>1.833937975776609</v>
      </c>
      <c r="L25" s="1">
        <f t="shared" si="3"/>
        <v>0.13319046992450131</v>
      </c>
      <c r="M25" s="1">
        <v>43054.809017799998</v>
      </c>
      <c r="N25" s="1">
        <v>1180182.04229</v>
      </c>
      <c r="O25" s="2" t="s">
        <v>473</v>
      </c>
    </row>
    <row r="26" spans="1:15" x14ac:dyDescent="0.3">
      <c r="A26" s="1">
        <v>27.844368676799998</v>
      </c>
      <c r="B26" s="1">
        <v>1.3943795427100001</v>
      </c>
      <c r="C26" s="1">
        <v>9.5546092235800004E-2</v>
      </c>
      <c r="D26" s="2" t="s">
        <v>362</v>
      </c>
      <c r="E26" s="1">
        <v>0.95474646838999999</v>
      </c>
      <c r="F26" s="1">
        <v>0.97353769518599997</v>
      </c>
      <c r="G26" s="1">
        <f t="shared" si="0"/>
        <v>37.068621728331145</v>
      </c>
      <c r="H26" s="1">
        <f t="shared" si="1"/>
        <v>2.5900197565183904</v>
      </c>
      <c r="I26" s="1">
        <v>138</v>
      </c>
      <c r="J26" s="2" t="s">
        <v>361</v>
      </c>
      <c r="K26" s="1">
        <f t="shared" si="2"/>
        <v>38.825618062605031</v>
      </c>
      <c r="L26" s="1">
        <f t="shared" si="3"/>
        <v>2.6604206178411531</v>
      </c>
      <c r="M26" s="1">
        <v>62249.853304099997</v>
      </c>
      <c r="N26" s="1">
        <v>3524964.54629</v>
      </c>
      <c r="O26" s="2" t="s">
        <v>473</v>
      </c>
    </row>
    <row r="27" spans="1:15" x14ac:dyDescent="0.3">
      <c r="A27" s="1">
        <f>SUM(A16:A26)</f>
        <v>63.322902285657833</v>
      </c>
      <c r="G27" s="1">
        <f>SUM(G16:G26)</f>
        <v>135.91068680080107</v>
      </c>
      <c r="H27" s="1">
        <f>SUM(H16:H26)</f>
        <v>12.582027577248335</v>
      </c>
      <c r="K27" s="1">
        <f>SUM(K16:K26)</f>
        <v>141.6731408300106</v>
      </c>
      <c r="L27" s="1">
        <f>SUM(L16:L26)</f>
        <v>12.881985767125922</v>
      </c>
    </row>
    <row r="28" spans="1:15" x14ac:dyDescent="0.3">
      <c r="F28" s="1" t="s">
        <v>449</v>
      </c>
      <c r="G28" s="1">
        <f>G13-G27</f>
        <v>6.5437556569845583</v>
      </c>
      <c r="H28" s="1">
        <f t="shared" ref="H28:L28" si="4">H13-H27</f>
        <v>1.2870802112779369</v>
      </c>
      <c r="J28" s="1"/>
      <c r="K28" s="1">
        <f t="shared" si="4"/>
        <v>6.5533846612340199</v>
      </c>
      <c r="L28" s="1">
        <f t="shared" si="4"/>
        <v>1.2883779450138491</v>
      </c>
    </row>
  </sheetData>
  <sortState ref="A16:O27">
    <sortCondition ref="D15"/>
  </sortState>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E501-EBA2-4CC2-8712-2547B34EA695}">
  <dimension ref="A1:O20"/>
  <sheetViews>
    <sheetView workbookViewId="0">
      <selection activeCell="I20" sqref="I20:J20"/>
    </sheetView>
  </sheetViews>
  <sheetFormatPr defaultRowHeight="14.4" x14ac:dyDescent="0.3"/>
  <cols>
    <col min="1" max="1" width="15.6640625" style="1" bestFit="1" customWidth="1"/>
    <col min="2" max="3" width="13.6640625" style="1" bestFit="1" customWidth="1"/>
    <col min="4" max="4" width="32.664062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8.77734375" style="1" bestFit="1" customWidth="1"/>
    <col min="14" max="14" width="20.77734375" style="1" bestFit="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4.2053225541699999E-3</v>
      </c>
      <c r="B2" s="1">
        <v>7.4718689817400001</v>
      </c>
      <c r="C2" s="1">
        <v>1.4207025021299999</v>
      </c>
      <c r="D2" s="2" t="s">
        <v>372</v>
      </c>
      <c r="E2" s="1">
        <v>0.91785739589600002</v>
      </c>
      <c r="F2" s="1">
        <v>0.97105845970899995</v>
      </c>
      <c r="G2" s="1">
        <v>2.8840565528499999E-2</v>
      </c>
      <c r="H2" s="1">
        <v>5.8016006872499996E-3</v>
      </c>
      <c r="I2" s="1">
        <v>115</v>
      </c>
      <c r="J2" s="2" t="s">
        <v>371</v>
      </c>
      <c r="K2" s="1">
        <v>3.1421619150699999E-2</v>
      </c>
      <c r="L2" s="1">
        <v>5.9745122749700003E-3</v>
      </c>
      <c r="M2" s="1">
        <v>22168.829951299998</v>
      </c>
      <c r="N2" s="1">
        <v>470914.368365</v>
      </c>
      <c r="O2" s="2" t="s">
        <v>460</v>
      </c>
    </row>
    <row r="3" spans="1:15" x14ac:dyDescent="0.3">
      <c r="A3" s="1">
        <v>0.25426820409400003</v>
      </c>
      <c r="B3" s="1">
        <v>2.83890402877</v>
      </c>
      <c r="C3" s="1">
        <v>0.248702453351</v>
      </c>
      <c r="D3" s="2" t="s">
        <v>368</v>
      </c>
      <c r="E3" s="1">
        <v>0.91785739589600002</v>
      </c>
      <c r="F3" s="1">
        <v>0.97105845970899995</v>
      </c>
      <c r="G3" s="1">
        <v>0.66254896283499998</v>
      </c>
      <c r="H3" s="1">
        <v>6.1406946332499997E-2</v>
      </c>
      <c r="I3" s="1">
        <v>115</v>
      </c>
      <c r="J3" s="2" t="s">
        <v>367</v>
      </c>
      <c r="K3" s="1">
        <v>0.72184302899099995</v>
      </c>
      <c r="L3" s="1">
        <v>6.3237126167299998E-2</v>
      </c>
      <c r="M3" s="1">
        <v>57409.326609700001</v>
      </c>
      <c r="N3" s="1">
        <v>3324951.2678200002</v>
      </c>
      <c r="O3" s="2" t="s">
        <v>460</v>
      </c>
    </row>
    <row r="4" spans="1:15" x14ac:dyDescent="0.3">
      <c r="A4" s="1">
        <v>0.95357822162500006</v>
      </c>
      <c r="B4" s="1">
        <v>2.32886013217</v>
      </c>
      <c r="C4" s="1">
        <v>0.15885713321100001</v>
      </c>
      <c r="D4" s="2" t="s">
        <v>366</v>
      </c>
      <c r="E4" s="1">
        <v>0.91785739589600002</v>
      </c>
      <c r="F4" s="1">
        <v>0.97105845970899995</v>
      </c>
      <c r="G4" s="1">
        <v>2.03833209027</v>
      </c>
      <c r="H4" s="1">
        <v>0.14709855984</v>
      </c>
      <c r="I4" s="1">
        <v>115</v>
      </c>
      <c r="J4" s="2" t="s">
        <v>365</v>
      </c>
      <c r="K4" s="1">
        <v>2.22075030325</v>
      </c>
      <c r="L4" s="1">
        <v>0.15148270257999999</v>
      </c>
      <c r="M4" s="1">
        <v>112918.94605</v>
      </c>
      <c r="N4" s="1">
        <v>8634042.7575000003</v>
      </c>
      <c r="O4" s="2" t="s">
        <v>460</v>
      </c>
    </row>
    <row r="5" spans="1:15" x14ac:dyDescent="0.3">
      <c r="A5" s="1">
        <v>1.2836916884699999E-2</v>
      </c>
      <c r="B5" s="1">
        <v>7.3980922481200002</v>
      </c>
      <c r="C5" s="1">
        <v>1.46095306027</v>
      </c>
      <c r="D5" s="2" t="s">
        <v>372</v>
      </c>
      <c r="E5" s="1">
        <v>0.93720905225899998</v>
      </c>
      <c r="F5" s="1">
        <v>0.95038651352799997</v>
      </c>
      <c r="G5" s="1">
        <v>8.9005520911199995E-2</v>
      </c>
      <c r="H5" s="1">
        <v>1.78236750829E-2</v>
      </c>
      <c r="I5" s="1">
        <v>117</v>
      </c>
      <c r="J5" s="2" t="s">
        <v>371</v>
      </c>
      <c r="K5" s="1">
        <v>9.49686952945E-2</v>
      </c>
      <c r="L5" s="1">
        <v>1.87541330071E-2</v>
      </c>
      <c r="M5" s="1">
        <v>9637.4893595100002</v>
      </c>
      <c r="N5" s="1">
        <v>64103.7260637</v>
      </c>
      <c r="O5" s="2" t="s">
        <v>460</v>
      </c>
    </row>
    <row r="6" spans="1:15" x14ac:dyDescent="0.3">
      <c r="A6" s="1">
        <v>47.302949669699998</v>
      </c>
      <c r="B6" s="1">
        <v>2.8310314034599999</v>
      </c>
      <c r="C6" s="1">
        <v>0.247889293969</v>
      </c>
      <c r="D6" s="2" t="s">
        <v>368</v>
      </c>
      <c r="E6" s="1">
        <v>0.93720905225899998</v>
      </c>
      <c r="F6" s="1">
        <v>0.95038651352799997</v>
      </c>
      <c r="G6" s="1">
        <v>125.507414895</v>
      </c>
      <c r="H6" s="1">
        <v>11.1441322734</v>
      </c>
      <c r="I6" s="1">
        <v>117</v>
      </c>
      <c r="J6" s="2" t="s">
        <v>367</v>
      </c>
      <c r="K6" s="1">
        <v>133.916135991</v>
      </c>
      <c r="L6" s="1">
        <v>11.7258947963</v>
      </c>
      <c r="M6" s="1">
        <v>296556.28791700001</v>
      </c>
      <c r="N6" s="1">
        <v>20722597.045299999</v>
      </c>
      <c r="O6" s="2" t="s">
        <v>460</v>
      </c>
    </row>
    <row r="7" spans="1:15" x14ac:dyDescent="0.3">
      <c r="A7" s="1">
        <v>91.499262964799996</v>
      </c>
      <c r="B7" s="1">
        <v>2.3286527430000001</v>
      </c>
      <c r="C7" s="1">
        <v>0.15902197449300001</v>
      </c>
      <c r="D7" s="2" t="s">
        <v>366</v>
      </c>
      <c r="E7" s="1">
        <v>0.93720905225899998</v>
      </c>
      <c r="F7" s="1">
        <v>0.95038651352799997</v>
      </c>
      <c r="G7" s="1">
        <v>199.69114184200001</v>
      </c>
      <c r="H7" s="1">
        <v>13.828497712200001</v>
      </c>
      <c r="I7" s="1">
        <v>117</v>
      </c>
      <c r="J7" s="2" t="s">
        <v>365</v>
      </c>
      <c r="K7" s="1">
        <v>213.070009685</v>
      </c>
      <c r="L7" s="1">
        <v>14.550393461300001</v>
      </c>
      <c r="M7" s="1">
        <v>369883.80935</v>
      </c>
      <c r="N7" s="1">
        <v>24890521.888700001</v>
      </c>
      <c r="O7" s="2" t="s">
        <v>460</v>
      </c>
    </row>
    <row r="8" spans="1:15" x14ac:dyDescent="0.3">
      <c r="A8" s="1">
        <v>56.9734977245</v>
      </c>
      <c r="B8" s="1">
        <v>1.3182469971099999</v>
      </c>
      <c r="C8" s="1">
        <v>9.0163688274600001E-2</v>
      </c>
      <c r="D8" s="2" t="s">
        <v>362</v>
      </c>
      <c r="E8" s="1">
        <v>0.93720905225899998</v>
      </c>
      <c r="F8" s="1">
        <v>0.95038651352799997</v>
      </c>
      <c r="G8" s="1">
        <v>70.389219225600002</v>
      </c>
      <c r="H8" s="1">
        <v>4.8820791513800001</v>
      </c>
      <c r="I8" s="1">
        <v>117</v>
      </c>
      <c r="J8" s="2" t="s">
        <v>361</v>
      </c>
      <c r="K8" s="1">
        <v>75.105142290200007</v>
      </c>
      <c r="L8" s="1">
        <v>5.1369406887500002</v>
      </c>
      <c r="M8" s="1">
        <v>395090.22692400002</v>
      </c>
      <c r="N8" s="1">
        <v>27376692.377300002</v>
      </c>
      <c r="O8" s="2" t="s">
        <v>460</v>
      </c>
    </row>
    <row r="9" spans="1:15" x14ac:dyDescent="0.3">
      <c r="A9" s="1">
        <f>SUM(A2:A8)</f>
        <v>197.00059902415785</v>
      </c>
      <c r="G9" s="1">
        <f>SUM(G2:G8)</f>
        <v>398.40650310214471</v>
      </c>
      <c r="H9" s="1">
        <f>SUM(H2:H8)</f>
        <v>30.086839918922653</v>
      </c>
      <c r="K9" s="1">
        <f>SUM(K2:K8)</f>
        <v>425.16027161288616</v>
      </c>
      <c r="L9" s="1">
        <f>SUM(L2:L8)</f>
        <v>31.652677420379369</v>
      </c>
    </row>
    <row r="11" spans="1:15" x14ac:dyDescent="0.3">
      <c r="A11" s="1" t="s">
        <v>386</v>
      </c>
      <c r="B11" s="1" t="s">
        <v>385</v>
      </c>
      <c r="C11" s="1" t="s">
        <v>384</v>
      </c>
      <c r="D11" s="2" t="s">
        <v>383</v>
      </c>
      <c r="E11" s="1" t="s">
        <v>382</v>
      </c>
      <c r="F11" s="1" t="s">
        <v>381</v>
      </c>
      <c r="G11" s="1" t="s">
        <v>380</v>
      </c>
      <c r="H11" s="1" t="s">
        <v>379</v>
      </c>
      <c r="I11" s="1" t="s">
        <v>378</v>
      </c>
      <c r="J11" s="2" t="s">
        <v>377</v>
      </c>
      <c r="K11" s="1" t="s">
        <v>375</v>
      </c>
      <c r="L11" s="1" t="s">
        <v>376</v>
      </c>
      <c r="M11" s="1" t="s">
        <v>374</v>
      </c>
      <c r="N11" s="1" t="s">
        <v>373</v>
      </c>
      <c r="O11" s="2" t="s">
        <v>436</v>
      </c>
    </row>
    <row r="12" spans="1:15" x14ac:dyDescent="0.3">
      <c r="A12" s="1">
        <v>4.2053225541699999E-3</v>
      </c>
      <c r="B12" s="1">
        <v>2.8310314034599999</v>
      </c>
      <c r="C12" s="1">
        <v>0.247889293969</v>
      </c>
      <c r="D12" s="2" t="s">
        <v>368</v>
      </c>
      <c r="E12" s="1">
        <v>0.91785739589600002</v>
      </c>
      <c r="F12" s="1">
        <v>0.97105845970899995</v>
      </c>
      <c r="G12" s="1">
        <f>A12*B12*E12</f>
        <v>1.0927459636176038E-2</v>
      </c>
      <c r="H12" s="1">
        <f>A12*C12*F12</f>
        <v>1.0122842017211665E-3</v>
      </c>
      <c r="I12" s="1">
        <v>115</v>
      </c>
      <c r="J12" s="2" t="s">
        <v>371</v>
      </c>
      <c r="K12" s="1">
        <f>A12*B12</f>
        <v>1.1905400212533886E-2</v>
      </c>
      <c r="L12" s="1">
        <f>A12*C12</f>
        <v>1.042454438865113E-3</v>
      </c>
      <c r="M12" s="1">
        <v>22168.829951299998</v>
      </c>
      <c r="N12" s="1">
        <v>470914.368365</v>
      </c>
      <c r="O12" s="2" t="s">
        <v>460</v>
      </c>
    </row>
    <row r="13" spans="1:15" x14ac:dyDescent="0.3">
      <c r="A13" s="1">
        <v>1.2836916884699999E-2</v>
      </c>
      <c r="B13" s="1">
        <v>2.8310314034599999</v>
      </c>
      <c r="C13" s="1">
        <v>0.247889293969</v>
      </c>
      <c r="D13" s="2" t="s">
        <v>368</v>
      </c>
      <c r="E13" s="1">
        <v>0.93720905225899998</v>
      </c>
      <c r="F13" s="1">
        <v>0.95038651352799997</v>
      </c>
      <c r="G13" s="1">
        <f t="shared" ref="G13:G18" si="0">A13*B13*E13</f>
        <v>3.405978410784747E-2</v>
      </c>
      <c r="H13" s="1">
        <f t="shared" ref="H13:H18" si="1">A13*C13*F13</f>
        <v>3.0242574880633396E-3</v>
      </c>
      <c r="I13" s="1">
        <v>117</v>
      </c>
      <c r="J13" s="2" t="s">
        <v>371</v>
      </c>
      <c r="K13" s="1">
        <f t="shared" ref="K13:K18" si="2">A13*B13</f>
        <v>3.6341714824191608E-2</v>
      </c>
      <c r="L13" s="1">
        <f t="shared" ref="L13:L18" si="3">A13*C13</f>
        <v>3.1821342632870177E-3</v>
      </c>
      <c r="M13" s="1">
        <v>9637.4893595100002</v>
      </c>
      <c r="N13" s="1">
        <v>64103.7260637</v>
      </c>
      <c r="O13" s="2" t="s">
        <v>460</v>
      </c>
    </row>
    <row r="14" spans="1:15" x14ac:dyDescent="0.3">
      <c r="A14" s="1">
        <v>0.25426820409400003</v>
      </c>
      <c r="B14" s="1">
        <v>2.8310314034599999</v>
      </c>
      <c r="C14" s="1">
        <v>0.247889293969</v>
      </c>
      <c r="D14" s="2" t="s">
        <v>368</v>
      </c>
      <c r="E14" s="1">
        <v>0.91785739589600002</v>
      </c>
      <c r="F14" s="1">
        <v>0.97105845970899995</v>
      </c>
      <c r="G14" s="1">
        <f t="shared" si="0"/>
        <v>0.66071163417535927</v>
      </c>
      <c r="H14" s="1">
        <f t="shared" si="1"/>
        <v>6.1206169726300726E-2</v>
      </c>
      <c r="I14" s="1">
        <v>115</v>
      </c>
      <c r="J14" s="2" t="s">
        <v>367</v>
      </c>
      <c r="K14" s="1">
        <f t="shared" si="2"/>
        <v>0.71984127069149062</v>
      </c>
      <c r="L14" s="1">
        <f t="shared" si="3"/>
        <v>6.3030365591627266E-2</v>
      </c>
      <c r="M14" s="1">
        <v>57409.326609700001</v>
      </c>
      <c r="N14" s="1">
        <v>3324951.2678200002</v>
      </c>
      <c r="O14" s="2" t="s">
        <v>460</v>
      </c>
    </row>
    <row r="15" spans="1:15" x14ac:dyDescent="0.3">
      <c r="A15" s="1">
        <v>47.302949669699998</v>
      </c>
      <c r="B15" s="1">
        <v>2.8310314034599999</v>
      </c>
      <c r="C15" s="1">
        <v>0.247889293969</v>
      </c>
      <c r="D15" s="2" t="s">
        <v>368</v>
      </c>
      <c r="E15" s="1">
        <v>0.93720905225899998</v>
      </c>
      <c r="F15" s="1">
        <v>0.95038651352799997</v>
      </c>
      <c r="G15" s="1">
        <f t="shared" si="0"/>
        <v>125.5074148945079</v>
      </c>
      <c r="H15" s="1">
        <f t="shared" si="1"/>
        <v>11.144132273426084</v>
      </c>
      <c r="I15" s="1">
        <v>117</v>
      </c>
      <c r="J15" s="2" t="s">
        <v>367</v>
      </c>
      <c r="K15" s="1">
        <f t="shared" si="2"/>
        <v>133.91613599120853</v>
      </c>
      <c r="L15" s="1">
        <f t="shared" si="3"/>
        <v>11.725894796273074</v>
      </c>
      <c r="M15" s="1">
        <v>296556.28791700001</v>
      </c>
      <c r="N15" s="1">
        <v>20722597.045299999</v>
      </c>
      <c r="O15" s="2" t="s">
        <v>460</v>
      </c>
    </row>
    <row r="16" spans="1:15" x14ac:dyDescent="0.3">
      <c r="A16" s="1">
        <v>0.95357822162500006</v>
      </c>
      <c r="B16" s="1">
        <v>2.32886013217</v>
      </c>
      <c r="C16" s="1">
        <v>0.15885713321100001</v>
      </c>
      <c r="D16" s="2" t="s">
        <v>366</v>
      </c>
      <c r="E16" s="1">
        <v>0.91785739589600002</v>
      </c>
      <c r="F16" s="1">
        <v>0.97105845970899995</v>
      </c>
      <c r="G16" s="1">
        <f t="shared" si="0"/>
        <v>2.0383320902744906</v>
      </c>
      <c r="H16" s="1">
        <f t="shared" si="1"/>
        <v>0.14709855983968853</v>
      </c>
      <c r="I16" s="1">
        <v>115</v>
      </c>
      <c r="J16" s="2" t="s">
        <v>365</v>
      </c>
      <c r="K16" s="1">
        <f t="shared" si="2"/>
        <v>2.2207503032480314</v>
      </c>
      <c r="L16" s="1">
        <f t="shared" si="3"/>
        <v>0.15148270257979113</v>
      </c>
      <c r="M16" s="1">
        <v>112918.94605</v>
      </c>
      <c r="N16" s="1">
        <v>8634042.7575000003</v>
      </c>
      <c r="O16" s="2" t="s">
        <v>460</v>
      </c>
    </row>
    <row r="17" spans="1:15" x14ac:dyDescent="0.3">
      <c r="A17" s="1">
        <v>91.499262964799996</v>
      </c>
      <c r="B17" s="1">
        <v>2.3286527430000001</v>
      </c>
      <c r="C17" s="1">
        <v>0.15902197449300001</v>
      </c>
      <c r="D17" s="2" t="s">
        <v>366</v>
      </c>
      <c r="E17" s="1">
        <v>0.93720905225899998</v>
      </c>
      <c r="F17" s="1">
        <v>0.95038651352799997</v>
      </c>
      <c r="G17" s="1">
        <f t="shared" si="0"/>
        <v>199.69114184212575</v>
      </c>
      <c r="H17" s="1">
        <f t="shared" si="1"/>
        <v>13.828497712161409</v>
      </c>
      <c r="I17" s="1">
        <v>117</v>
      </c>
      <c r="J17" s="2" t="s">
        <v>365</v>
      </c>
      <c r="K17" s="1">
        <f t="shared" si="2"/>
        <v>213.07000968545984</v>
      </c>
      <c r="L17" s="1">
        <f t="shared" si="3"/>
        <v>14.550393461316725</v>
      </c>
      <c r="M17" s="1">
        <v>369883.80935</v>
      </c>
      <c r="N17" s="1">
        <v>24890521.888700001</v>
      </c>
      <c r="O17" s="2" t="s">
        <v>460</v>
      </c>
    </row>
    <row r="18" spans="1:15" x14ac:dyDescent="0.3">
      <c r="A18" s="1">
        <v>56.9734977245</v>
      </c>
      <c r="B18" s="1">
        <v>1.3182469971099999</v>
      </c>
      <c r="C18" s="1">
        <v>9.0163688274600001E-2</v>
      </c>
      <c r="D18" s="2" t="s">
        <v>362</v>
      </c>
      <c r="E18" s="1">
        <v>0.93720905225899998</v>
      </c>
      <c r="F18" s="1">
        <v>0.95038651352799997</v>
      </c>
      <c r="G18" s="1">
        <f t="shared" si="0"/>
        <v>70.38921922555275</v>
      </c>
      <c r="H18" s="1">
        <f t="shared" si="1"/>
        <v>4.8820791513769111</v>
      </c>
      <c r="I18" s="1">
        <v>117</v>
      </c>
      <c r="J18" s="2" t="s">
        <v>361</v>
      </c>
      <c r="K18" s="1">
        <f t="shared" si="2"/>
        <v>75.105142290175536</v>
      </c>
      <c r="L18" s="1">
        <f t="shared" si="3"/>
        <v>5.1369406887454501</v>
      </c>
      <c r="M18" s="1">
        <v>395090.22692400002</v>
      </c>
      <c r="N18" s="1">
        <v>27376692.377300002</v>
      </c>
      <c r="O18" s="2" t="s">
        <v>460</v>
      </c>
    </row>
    <row r="19" spans="1:15" x14ac:dyDescent="0.3">
      <c r="A19" s="1">
        <f>SUM(A12:A18)</f>
        <v>197.00059902415785</v>
      </c>
      <c r="G19" s="1">
        <f>SUM(G12:G18)</f>
        <v>398.33180693038025</v>
      </c>
      <c r="H19" s="1">
        <f>SUM(H12:H18)</f>
        <v>30.067050408220179</v>
      </c>
      <c r="K19" s="1">
        <f>SUM(K12:K18)</f>
        <v>425.08012665582015</v>
      </c>
      <c r="L19" s="1">
        <f>SUM(L12:L18)</f>
        <v>31.63196660320882</v>
      </c>
    </row>
    <row r="20" spans="1:15" x14ac:dyDescent="0.3">
      <c r="F20" s="1" t="s">
        <v>449</v>
      </c>
      <c r="G20" s="1">
        <f>G9-G19</f>
        <v>7.4696171764458086E-2</v>
      </c>
      <c r="H20" s="1">
        <f t="shared" ref="H20:L20" si="4">H9-H19</f>
        <v>1.9789510702473478E-2</v>
      </c>
      <c r="J20" s="1"/>
      <c r="K20" s="1">
        <f t="shared" si="4"/>
        <v>8.0144957066011102E-2</v>
      </c>
      <c r="L20" s="1">
        <f t="shared" si="4"/>
        <v>2.0710817170549234E-2</v>
      </c>
    </row>
  </sheetData>
  <sortState ref="A12:O19">
    <sortCondition ref="D11"/>
  </sortState>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8108B-184B-41E9-9C63-0E734359D287}">
  <dimension ref="A1:O32"/>
  <sheetViews>
    <sheetView topLeftCell="A7" workbookViewId="0">
      <selection activeCell="I32" sqref="I32:J32"/>
    </sheetView>
  </sheetViews>
  <sheetFormatPr defaultRowHeight="14.4" x14ac:dyDescent="0.3"/>
  <cols>
    <col min="1" max="1" width="16.6640625" style="1" bestFit="1" customWidth="1"/>
    <col min="2" max="2" width="14.6640625" style="1" bestFit="1" customWidth="1"/>
    <col min="3" max="3" width="13.6640625" style="1" bestFit="1" customWidth="1"/>
    <col min="4" max="4" width="32.6640625" style="2" bestFit="1" customWidth="1"/>
    <col min="5" max="6" width="13.6640625" style="1" bestFit="1" customWidth="1"/>
    <col min="7" max="7" width="16.6640625" style="1" bestFit="1" customWidth="1"/>
    <col min="8" max="9" width="15.6640625" style="1" bestFit="1" customWidth="1"/>
    <col min="10" max="10" width="8.44140625" style="2" bestFit="1" customWidth="1"/>
    <col min="11" max="12" width="16.6640625" style="1" bestFit="1" customWidth="1"/>
    <col min="13" max="13" width="18.77734375" style="1" bestFit="1" customWidth="1"/>
    <col min="14" max="14" width="20.77734375" style="1" bestFit="1" customWidth="1"/>
    <col min="15" max="15" width="16.1093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341.567026355</v>
      </c>
      <c r="B2" s="1">
        <v>18.561606939299999</v>
      </c>
      <c r="C2" s="1">
        <v>0.89782857774500002</v>
      </c>
      <c r="D2" s="2" t="s">
        <v>433</v>
      </c>
      <c r="E2" s="1">
        <v>0.90568727867599996</v>
      </c>
      <c r="F2" s="1">
        <v>0.91785164530100005</v>
      </c>
      <c r="G2" s="1">
        <v>5742.0871318099998</v>
      </c>
      <c r="H2" s="1">
        <v>281.47631346999998</v>
      </c>
      <c r="I2" s="1">
        <v>125</v>
      </c>
      <c r="J2" s="2" t="s">
        <v>432</v>
      </c>
      <c r="K2" s="1">
        <v>6340.0328866299997</v>
      </c>
      <c r="L2" s="1">
        <v>306.668637477</v>
      </c>
      <c r="M2" s="1">
        <v>168185.97250500001</v>
      </c>
      <c r="N2" s="1">
        <v>21139755.034400001</v>
      </c>
      <c r="O2" s="2" t="s">
        <v>461</v>
      </c>
    </row>
    <row r="3" spans="1:15" x14ac:dyDescent="0.3">
      <c r="A3" s="1">
        <v>582.414067542</v>
      </c>
      <c r="B3" s="1">
        <v>3.0694612042</v>
      </c>
      <c r="C3" s="1">
        <v>0.33171776973099998</v>
      </c>
      <c r="D3" s="2" t="s">
        <v>368</v>
      </c>
      <c r="E3" s="1">
        <v>0.90568727867599996</v>
      </c>
      <c r="F3" s="1">
        <v>0.91785164530100005</v>
      </c>
      <c r="G3" s="1">
        <v>1619.0947798100001</v>
      </c>
      <c r="H3" s="1">
        <v>177.32627201299999</v>
      </c>
      <c r="I3" s="1">
        <v>125</v>
      </c>
      <c r="J3" s="2" t="s">
        <v>367</v>
      </c>
      <c r="K3" s="1">
        <v>1787.6973851</v>
      </c>
      <c r="L3" s="1">
        <v>193.197095545</v>
      </c>
      <c r="M3" s="1">
        <v>265303.30238100002</v>
      </c>
      <c r="N3" s="1">
        <v>14393637.3685</v>
      </c>
      <c r="O3" s="2" t="s">
        <v>461</v>
      </c>
    </row>
    <row r="4" spans="1:15" x14ac:dyDescent="0.3">
      <c r="A4" s="1">
        <v>63.637525766099998</v>
      </c>
      <c r="B4" s="1">
        <v>2.5448474067700002</v>
      </c>
      <c r="C4" s="1">
        <v>0.17978735672900001</v>
      </c>
      <c r="D4" s="2" t="s">
        <v>366</v>
      </c>
      <c r="E4" s="1">
        <v>0.90568727867599996</v>
      </c>
      <c r="F4" s="1">
        <v>0.91785164530100005</v>
      </c>
      <c r="G4" s="1">
        <v>146.674055404</v>
      </c>
      <c r="H4" s="1">
        <v>10.501344938300001</v>
      </c>
      <c r="I4" s="1">
        <v>125</v>
      </c>
      <c r="J4" s="2" t="s">
        <v>365</v>
      </c>
      <c r="K4" s="1">
        <v>161.947792419</v>
      </c>
      <c r="L4" s="1">
        <v>11.441222546300001</v>
      </c>
      <c r="M4" s="1">
        <v>219295.91908399999</v>
      </c>
      <c r="N4" s="1">
        <v>19669794.9109</v>
      </c>
      <c r="O4" s="2" t="s">
        <v>461</v>
      </c>
    </row>
    <row r="5" spans="1:15" x14ac:dyDescent="0.3">
      <c r="A5" s="1">
        <v>188.66007763299999</v>
      </c>
      <c r="B5" s="1">
        <v>1.3886321447500001</v>
      </c>
      <c r="C5" s="1">
        <v>9.5550974533599994E-2</v>
      </c>
      <c r="D5" s="2" t="s">
        <v>362</v>
      </c>
      <c r="E5" s="1">
        <v>0.90568727867599996</v>
      </c>
      <c r="F5" s="1">
        <v>0.91785164530100005</v>
      </c>
      <c r="G5" s="1">
        <v>237.271453538</v>
      </c>
      <c r="H5" s="1">
        <v>16.545794284100001</v>
      </c>
      <c r="I5" s="1">
        <v>125</v>
      </c>
      <c r="J5" s="2" t="s">
        <v>361</v>
      </c>
      <c r="K5" s="1">
        <v>261.97944823199998</v>
      </c>
      <c r="L5" s="1">
        <v>18.026654273399998</v>
      </c>
      <c r="M5" s="1">
        <v>214242.28876699999</v>
      </c>
      <c r="N5" s="1">
        <v>11559015.981000001</v>
      </c>
      <c r="O5" s="2" t="s">
        <v>461</v>
      </c>
    </row>
    <row r="6" spans="1:15" x14ac:dyDescent="0.3">
      <c r="A6" s="1">
        <v>1.3830872814699999</v>
      </c>
      <c r="B6" s="1">
        <v>1.74949160991</v>
      </c>
      <c r="C6" s="1">
        <v>0.19732309019399999</v>
      </c>
      <c r="D6" s="2" t="s">
        <v>429</v>
      </c>
      <c r="E6" s="1">
        <v>0.83776588047199996</v>
      </c>
      <c r="F6" s="1">
        <v>0.85005357603599996</v>
      </c>
      <c r="G6" s="1">
        <v>2.0271417614399998</v>
      </c>
      <c r="H6" s="1">
        <v>0.23199241963600001</v>
      </c>
      <c r="I6" s="1">
        <v>127</v>
      </c>
      <c r="J6" s="2" t="s">
        <v>428</v>
      </c>
      <c r="K6" s="1">
        <v>2.4196995947</v>
      </c>
      <c r="L6" s="1">
        <v>0.27291505638800001</v>
      </c>
      <c r="M6" s="1">
        <v>17098.362475000002</v>
      </c>
      <c r="N6" s="1">
        <v>971023.59386799997</v>
      </c>
      <c r="O6" s="2" t="s">
        <v>461</v>
      </c>
    </row>
    <row r="7" spans="1:15" x14ac:dyDescent="0.3">
      <c r="A7" s="1">
        <v>1.56333406467</v>
      </c>
      <c r="B7" s="1">
        <v>16.813414031600001</v>
      </c>
      <c r="C7" s="1">
        <v>0.67767109028700001</v>
      </c>
      <c r="D7" s="2" t="s">
        <v>433</v>
      </c>
      <c r="E7" s="1">
        <v>0.83776588047199996</v>
      </c>
      <c r="F7" s="1">
        <v>0.85005357603599996</v>
      </c>
      <c r="G7" s="1">
        <v>22.020661841599999</v>
      </c>
      <c r="H7" s="1">
        <v>0.900569114936</v>
      </c>
      <c r="I7" s="1">
        <v>127</v>
      </c>
      <c r="J7" s="2" t="s">
        <v>432</v>
      </c>
      <c r="K7" s="1">
        <v>26.284982898999999</v>
      </c>
      <c r="L7" s="1">
        <v>1.0594263000899999</v>
      </c>
      <c r="M7" s="1">
        <v>136489.350019</v>
      </c>
      <c r="N7" s="1">
        <v>23114269.2139</v>
      </c>
      <c r="O7" s="2" t="s">
        <v>461</v>
      </c>
    </row>
    <row r="8" spans="1:15" x14ac:dyDescent="0.3">
      <c r="A8" s="1">
        <v>397.96053362999999</v>
      </c>
      <c r="B8" s="1">
        <v>2.6842961067000002</v>
      </c>
      <c r="C8" s="1">
        <v>0.22016836057299999</v>
      </c>
      <c r="D8" s="2" t="s">
        <v>368</v>
      </c>
      <c r="E8" s="1">
        <v>0.83776588047199996</v>
      </c>
      <c r="F8" s="1">
        <v>0.85005357603599996</v>
      </c>
      <c r="G8" s="1">
        <v>894.93830069399996</v>
      </c>
      <c r="H8" s="1">
        <v>74.480264764899999</v>
      </c>
      <c r="I8" s="1">
        <v>127</v>
      </c>
      <c r="J8" s="2" t="s">
        <v>367</v>
      </c>
      <c r="K8" s="1">
        <v>1068.2439110400001</v>
      </c>
      <c r="L8" s="1">
        <v>87.618318262100004</v>
      </c>
      <c r="M8" s="1">
        <v>418028.14586599998</v>
      </c>
      <c r="N8" s="1">
        <v>37269883.284400001</v>
      </c>
      <c r="O8" s="2" t="s">
        <v>461</v>
      </c>
    </row>
    <row r="9" spans="1:15" x14ac:dyDescent="0.3">
      <c r="A9" s="1">
        <v>78.053784035500001</v>
      </c>
      <c r="B9" s="1">
        <v>2.1075194332499998</v>
      </c>
      <c r="C9" s="1">
        <v>0.14189478372799999</v>
      </c>
      <c r="D9" s="2" t="s">
        <v>366</v>
      </c>
      <c r="E9" s="1">
        <v>0.83776588047199996</v>
      </c>
      <c r="F9" s="1">
        <v>0.85005357603599996</v>
      </c>
      <c r="G9" s="1">
        <v>137.81237565800001</v>
      </c>
      <c r="H9" s="1">
        <v>9.4147044614999995</v>
      </c>
      <c r="I9" s="1">
        <v>127</v>
      </c>
      <c r="J9" s="2" t="s">
        <v>365</v>
      </c>
      <c r="K9" s="1">
        <v>164.49986669399999</v>
      </c>
      <c r="L9" s="1">
        <v>11.075424804900001</v>
      </c>
      <c r="M9" s="1">
        <v>467438.61580799997</v>
      </c>
      <c r="N9" s="1">
        <v>48542622.658200003</v>
      </c>
      <c r="O9" s="2" t="s">
        <v>461</v>
      </c>
    </row>
    <row r="10" spans="1:15" x14ac:dyDescent="0.3">
      <c r="A10" s="1">
        <v>0.59551818224200004</v>
      </c>
      <c r="B10" s="1">
        <v>1.2557742127</v>
      </c>
      <c r="C10" s="1">
        <v>9.4283198035900004E-2</v>
      </c>
      <c r="D10" s="2" t="s">
        <v>364</v>
      </c>
      <c r="E10" s="1">
        <v>0.83776588047199996</v>
      </c>
      <c r="F10" s="1">
        <v>0.85005357603599996</v>
      </c>
      <c r="G10" s="1">
        <v>0.626511800369</v>
      </c>
      <c r="H10" s="1">
        <v>4.7728263056699999E-2</v>
      </c>
      <c r="I10" s="1">
        <v>127</v>
      </c>
      <c r="J10" s="2" t="s">
        <v>363</v>
      </c>
      <c r="K10" s="1">
        <v>0.74783637645300005</v>
      </c>
      <c r="L10" s="1">
        <v>5.6147358710300001E-2</v>
      </c>
      <c r="M10" s="1">
        <v>6618.0560342899998</v>
      </c>
      <c r="N10" s="1">
        <v>65681.774697200002</v>
      </c>
      <c r="O10" s="2" t="s">
        <v>461</v>
      </c>
    </row>
    <row r="11" spans="1:15" x14ac:dyDescent="0.3">
      <c r="A11" s="1">
        <v>64.577423750899996</v>
      </c>
      <c r="B11" s="1">
        <v>1.1946515900700001</v>
      </c>
      <c r="C11" s="1">
        <v>8.1191257294099997E-2</v>
      </c>
      <c r="D11" s="2" t="s">
        <v>362</v>
      </c>
      <c r="E11" s="1">
        <v>0.83776588047199996</v>
      </c>
      <c r="F11" s="1">
        <v>0.85005357603599996</v>
      </c>
      <c r="G11" s="1">
        <v>64.631561666600007</v>
      </c>
      <c r="H11" s="1">
        <v>4.4569347987799999</v>
      </c>
      <c r="I11" s="1">
        <v>127</v>
      </c>
      <c r="J11" s="2" t="s">
        <v>361</v>
      </c>
      <c r="K11" s="1">
        <v>77.147521966599996</v>
      </c>
      <c r="L11" s="1">
        <v>5.2431222271499998</v>
      </c>
      <c r="M11" s="1">
        <v>354048.542411</v>
      </c>
      <c r="N11" s="1">
        <v>43085795.280199997</v>
      </c>
      <c r="O11" s="2" t="s">
        <v>461</v>
      </c>
    </row>
    <row r="12" spans="1:15" x14ac:dyDescent="0.3">
      <c r="A12" s="1">
        <v>1.5815051280500001E-3</v>
      </c>
      <c r="B12" s="1">
        <v>1.34437106214</v>
      </c>
      <c r="C12" s="1">
        <v>9.2082446145300006E-2</v>
      </c>
      <c r="D12" s="2" t="s">
        <v>362</v>
      </c>
      <c r="E12" s="1">
        <v>0.99700188923999999</v>
      </c>
      <c r="F12" s="1">
        <v>0.99733046219599997</v>
      </c>
      <c r="G12" s="1">
        <v>2.1197553563600002E-3</v>
      </c>
      <c r="H12" s="1">
        <v>1.4524009903299999E-4</v>
      </c>
      <c r="I12" s="1">
        <v>149</v>
      </c>
      <c r="J12" s="2" t="s">
        <v>361</v>
      </c>
      <c r="K12" s="1">
        <v>2.1261297287799999E-3</v>
      </c>
      <c r="L12" s="1">
        <v>1.4562886078200001E-4</v>
      </c>
      <c r="M12" s="1">
        <v>117395.981201</v>
      </c>
      <c r="N12" s="1">
        <v>7814410.2623300003</v>
      </c>
      <c r="O12" s="2" t="s">
        <v>461</v>
      </c>
    </row>
    <row r="13" spans="1:15" x14ac:dyDescent="0.3">
      <c r="A13" s="1">
        <v>6.5059573718900001</v>
      </c>
      <c r="B13" s="1">
        <v>3.0731898037900001</v>
      </c>
      <c r="C13" s="1">
        <v>0.33202685755799999</v>
      </c>
      <c r="D13" s="2" t="s">
        <v>368</v>
      </c>
      <c r="E13" s="1">
        <v>0.99688666979999996</v>
      </c>
      <c r="F13" s="1">
        <v>0.99673943669700005</v>
      </c>
      <c r="G13" s="1">
        <v>19.931793804800002</v>
      </c>
      <c r="H13" s="1">
        <v>2.1531092673600001</v>
      </c>
      <c r="I13" s="1">
        <v>147</v>
      </c>
      <c r="J13" s="2" t="s">
        <v>367</v>
      </c>
      <c r="K13" s="1">
        <v>19.994041859199999</v>
      </c>
      <c r="L13" s="1">
        <v>2.1601525815899998</v>
      </c>
      <c r="M13" s="1">
        <v>29644.543546299999</v>
      </c>
      <c r="N13" s="1">
        <v>1582401.10109</v>
      </c>
      <c r="O13" s="2" t="s">
        <v>461</v>
      </c>
    </row>
    <row r="14" spans="1:15" x14ac:dyDescent="0.3">
      <c r="A14" s="1">
        <v>3.08677407878E-2</v>
      </c>
      <c r="B14" s="1">
        <v>1.3903041969900001</v>
      </c>
      <c r="C14" s="1">
        <v>9.5549554159199995E-2</v>
      </c>
      <c r="D14" s="2" t="s">
        <v>362</v>
      </c>
      <c r="E14" s="1">
        <v>0.99688666979999996</v>
      </c>
      <c r="F14" s="1">
        <v>0.99673943669700005</v>
      </c>
      <c r="G14" s="1">
        <v>4.2781939292399998E-2</v>
      </c>
      <c r="H14" s="1">
        <v>2.9397821684500002E-3</v>
      </c>
      <c r="I14" s="1">
        <v>147</v>
      </c>
      <c r="J14" s="2" t="s">
        <v>361</v>
      </c>
      <c r="K14" s="1">
        <v>4.2915549568900001E-2</v>
      </c>
      <c r="L14" s="1">
        <v>2.9493988701799999E-3</v>
      </c>
      <c r="M14" s="1">
        <v>43969.241198099997</v>
      </c>
      <c r="N14" s="1">
        <v>2441634.28945</v>
      </c>
      <c r="O14" s="2" t="s">
        <v>461</v>
      </c>
    </row>
    <row r="15" spans="1:15" x14ac:dyDescent="0.3">
      <c r="A15" s="1">
        <f>SUM(A2:A14)</f>
        <v>1726.9507848586873</v>
      </c>
      <c r="G15" s="1">
        <f>SUM(G2:G14)</f>
        <v>8887.1606694834572</v>
      </c>
      <c r="H15" s="1">
        <f>SUM(H2:H14)</f>
        <v>577.53811281783635</v>
      </c>
      <c r="K15" s="1">
        <f>SUM(K2:K14)</f>
        <v>9911.0404144902495</v>
      </c>
      <c r="L15" s="1">
        <f>SUM(L2:L14)</f>
        <v>636.8222114603592</v>
      </c>
    </row>
    <row r="17" spans="1:15" x14ac:dyDescent="0.3">
      <c r="A17" s="1" t="s">
        <v>386</v>
      </c>
      <c r="B17" s="1" t="s">
        <v>385</v>
      </c>
      <c r="C17" s="1" t="s">
        <v>384</v>
      </c>
      <c r="D17" s="2" t="s">
        <v>383</v>
      </c>
      <c r="E17" s="1" t="s">
        <v>382</v>
      </c>
      <c r="F17" s="1" t="s">
        <v>381</v>
      </c>
      <c r="G17" s="1" t="s">
        <v>380</v>
      </c>
      <c r="H17" s="1" t="s">
        <v>379</v>
      </c>
      <c r="I17" s="1" t="s">
        <v>378</v>
      </c>
      <c r="J17" s="2" t="s">
        <v>377</v>
      </c>
      <c r="K17" s="1" t="s">
        <v>375</v>
      </c>
      <c r="L17" s="1" t="s">
        <v>376</v>
      </c>
      <c r="M17" s="1" t="s">
        <v>374</v>
      </c>
      <c r="N17" s="1" t="s">
        <v>373</v>
      </c>
      <c r="O17" s="2" t="s">
        <v>436</v>
      </c>
    </row>
    <row r="18" spans="1:15" x14ac:dyDescent="0.3">
      <c r="A18" s="1">
        <v>341.567026355</v>
      </c>
      <c r="B18" s="1">
        <v>3.0731898037900001</v>
      </c>
      <c r="C18" s="1">
        <v>0.33202685755799999</v>
      </c>
      <c r="D18" s="2" t="s">
        <v>368</v>
      </c>
      <c r="E18" s="1">
        <v>0.90568727867599996</v>
      </c>
      <c r="F18" s="1">
        <v>0.91785164530100005</v>
      </c>
      <c r="G18" s="1">
        <f>A18*B18*E18</f>
        <v>950.70021058231578</v>
      </c>
      <c r="H18" s="1">
        <f>A18*C18*F18</f>
        <v>104.09302861946432</v>
      </c>
      <c r="I18" s="1">
        <v>125</v>
      </c>
      <c r="J18" s="2" t="s">
        <v>432</v>
      </c>
      <c r="K18" s="1">
        <f>A18*B18</f>
        <v>1049.7003027050562</v>
      </c>
      <c r="L18" s="1">
        <f>A18*C18</f>
        <v>113.40942640608121</v>
      </c>
      <c r="M18" s="1">
        <v>168185.97250500001</v>
      </c>
      <c r="N18" s="1">
        <v>21139755.034400001</v>
      </c>
      <c r="O18" s="2" t="s">
        <v>461</v>
      </c>
    </row>
    <row r="19" spans="1:15" x14ac:dyDescent="0.3">
      <c r="A19" s="1">
        <v>1.56333406467</v>
      </c>
      <c r="B19" s="1">
        <v>3.0731898037900001</v>
      </c>
      <c r="C19" s="1">
        <v>0.33202685755799999</v>
      </c>
      <c r="D19" s="2" t="s">
        <v>368</v>
      </c>
      <c r="E19" s="1">
        <v>0.83776588047199996</v>
      </c>
      <c r="F19" s="1">
        <v>0.85005357603599996</v>
      </c>
      <c r="G19" s="1">
        <f t="shared" ref="G19:G30" si="0">A19*B19*E19</f>
        <v>4.0249810845697347</v>
      </c>
      <c r="H19" s="1">
        <f t="shared" ref="H19:H30" si="1">A19*C19*F19</f>
        <v>0.44123637193879361</v>
      </c>
      <c r="I19" s="1">
        <v>127</v>
      </c>
      <c r="J19" s="2" t="s">
        <v>432</v>
      </c>
      <c r="K19" s="1">
        <f t="shared" ref="K19:K30" si="2">A19*B19</f>
        <v>4.8044223074614205</v>
      </c>
      <c r="L19" s="1">
        <f t="shared" ref="L19:L30" si="3">A19*C19</f>
        <v>0.51906889680575519</v>
      </c>
      <c r="M19" s="1">
        <v>136489.350019</v>
      </c>
      <c r="N19" s="1">
        <v>23114269.2139</v>
      </c>
      <c r="O19" s="2" t="s">
        <v>461</v>
      </c>
    </row>
    <row r="20" spans="1:15" x14ac:dyDescent="0.3">
      <c r="A20" s="1">
        <v>1.3830872814699999</v>
      </c>
      <c r="B20" s="1">
        <v>3.0731898037900001</v>
      </c>
      <c r="C20" s="1">
        <v>0.33202685755799999</v>
      </c>
      <c r="D20" s="2" t="s">
        <v>368</v>
      </c>
      <c r="E20" s="1">
        <v>0.83776588047199996</v>
      </c>
      <c r="F20" s="1">
        <v>0.85005357603599996</v>
      </c>
      <c r="G20" s="1">
        <f t="shared" si="0"/>
        <v>3.5609152720668367</v>
      </c>
      <c r="H20" s="1">
        <f t="shared" si="1"/>
        <v>0.39036340852671936</v>
      </c>
      <c r="I20" s="1">
        <v>127</v>
      </c>
      <c r="J20" s="2" t="s">
        <v>428</v>
      </c>
      <c r="K20" s="1">
        <f t="shared" si="2"/>
        <v>4.2504897311652341</v>
      </c>
      <c r="L20" s="1">
        <f t="shared" si="3"/>
        <v>0.45922212379492111</v>
      </c>
      <c r="M20" s="1">
        <v>17098.362475000002</v>
      </c>
      <c r="N20" s="1">
        <v>971023.59386799997</v>
      </c>
      <c r="O20" s="2" t="s">
        <v>461</v>
      </c>
    </row>
    <row r="21" spans="1:15" x14ac:dyDescent="0.3">
      <c r="A21" s="1">
        <v>582.414067542</v>
      </c>
      <c r="B21" s="1">
        <v>3.0731898037900001</v>
      </c>
      <c r="C21" s="1">
        <v>0.33202685755799999</v>
      </c>
      <c r="D21" s="2" t="s">
        <v>368</v>
      </c>
      <c r="E21" s="1">
        <v>0.90568727867599996</v>
      </c>
      <c r="F21" s="1">
        <v>0.91785164530100005</v>
      </c>
      <c r="G21" s="1">
        <f t="shared" si="0"/>
        <v>1621.0615602069433</v>
      </c>
      <c r="H21" s="1">
        <f t="shared" si="1"/>
        <v>177.4915010034328</v>
      </c>
      <c r="I21" s="1">
        <v>125</v>
      </c>
      <c r="J21" s="2" t="s">
        <v>367</v>
      </c>
      <c r="K21" s="1">
        <f t="shared" si="2"/>
        <v>1789.8689739539348</v>
      </c>
      <c r="L21" s="1">
        <f t="shared" si="3"/>
        <v>193.37711264354303</v>
      </c>
      <c r="M21" s="1">
        <v>265303.30238100002</v>
      </c>
      <c r="N21" s="1">
        <v>14393637.3685</v>
      </c>
      <c r="O21" s="2" t="s">
        <v>461</v>
      </c>
    </row>
    <row r="22" spans="1:15" x14ac:dyDescent="0.3">
      <c r="A22" s="1">
        <v>397.96053362999999</v>
      </c>
      <c r="B22" s="1">
        <v>3.0731898037900001</v>
      </c>
      <c r="C22" s="1">
        <v>0.33202685755799999</v>
      </c>
      <c r="D22" s="2" t="s">
        <v>368</v>
      </c>
      <c r="E22" s="1">
        <v>0.83776588047199996</v>
      </c>
      <c r="F22" s="1">
        <v>0.85005357603599996</v>
      </c>
      <c r="G22" s="1">
        <f t="shared" si="0"/>
        <v>1024.5945869567834</v>
      </c>
      <c r="H22" s="1">
        <f t="shared" si="1"/>
        <v>112.32062679501152</v>
      </c>
      <c r="I22" s="1">
        <v>127</v>
      </c>
      <c r="J22" s="2" t="s">
        <v>367</v>
      </c>
      <c r="K22" s="1">
        <f t="shared" si="2"/>
        <v>1223.0082542625435</v>
      </c>
      <c r="L22" s="1">
        <f t="shared" si="3"/>
        <v>132.13358541327366</v>
      </c>
      <c r="M22" s="1">
        <v>418028.14586599998</v>
      </c>
      <c r="N22" s="1">
        <v>37269883.284400001</v>
      </c>
      <c r="O22" s="2" t="s">
        <v>461</v>
      </c>
    </row>
    <row r="23" spans="1:15" x14ac:dyDescent="0.3">
      <c r="A23" s="1">
        <v>6.5059573718900001</v>
      </c>
      <c r="B23" s="1">
        <v>3.0731898037900001</v>
      </c>
      <c r="C23" s="1">
        <v>0.33202685755799999</v>
      </c>
      <c r="D23" s="2" t="s">
        <v>368</v>
      </c>
      <c r="E23" s="1">
        <v>0.99688666979999996</v>
      </c>
      <c r="F23" s="1">
        <v>0.99673943669700005</v>
      </c>
      <c r="G23" s="1">
        <f t="shared" si="0"/>
        <v>19.931793804844467</v>
      </c>
      <c r="H23" s="1">
        <f t="shared" si="1"/>
        <v>2.1531092673585119</v>
      </c>
      <c r="I23" s="1">
        <v>147</v>
      </c>
      <c r="J23" s="2" t="s">
        <v>367</v>
      </c>
      <c r="K23" s="1">
        <f t="shared" si="2"/>
        <v>19.994041859184733</v>
      </c>
      <c r="L23" s="1">
        <f t="shared" si="3"/>
        <v>2.1601525815949412</v>
      </c>
      <c r="M23" s="1">
        <v>29644.543546299999</v>
      </c>
      <c r="N23" s="1">
        <v>1582401.10109</v>
      </c>
      <c r="O23" s="2" t="s">
        <v>461</v>
      </c>
    </row>
    <row r="24" spans="1:15" x14ac:dyDescent="0.3">
      <c r="A24" s="1">
        <v>63.637525766099998</v>
      </c>
      <c r="B24" s="1">
        <v>2.5448474067700002</v>
      </c>
      <c r="C24" s="1">
        <v>0.17978735672900001</v>
      </c>
      <c r="D24" s="2" t="s">
        <v>366</v>
      </c>
      <c r="E24" s="1">
        <v>0.90568727867599996</v>
      </c>
      <c r="F24" s="1">
        <v>0.91785164530100005</v>
      </c>
      <c r="G24" s="1">
        <f t="shared" si="0"/>
        <v>146.67405540365732</v>
      </c>
      <c r="H24" s="1">
        <f t="shared" si="1"/>
        <v>10.501344938340326</v>
      </c>
      <c r="I24" s="1">
        <v>125</v>
      </c>
      <c r="J24" s="2" t="s">
        <v>365</v>
      </c>
      <c r="K24" s="1">
        <f t="shared" si="2"/>
        <v>161.94779241911866</v>
      </c>
      <c r="L24" s="1">
        <f t="shared" si="3"/>
        <v>11.44122254626075</v>
      </c>
      <c r="M24" s="1">
        <v>219295.91908399999</v>
      </c>
      <c r="N24" s="1">
        <v>19669794.9109</v>
      </c>
      <c r="O24" s="2" t="s">
        <v>461</v>
      </c>
    </row>
    <row r="25" spans="1:15" x14ac:dyDescent="0.3">
      <c r="A25" s="1">
        <v>78.053784035500001</v>
      </c>
      <c r="B25" s="1">
        <v>2.1075194332499998</v>
      </c>
      <c r="C25" s="1">
        <v>0.14189478372799999</v>
      </c>
      <c r="D25" s="2" t="s">
        <v>366</v>
      </c>
      <c r="E25" s="1">
        <v>0.83776588047199996</v>
      </c>
      <c r="F25" s="1">
        <v>0.85005357603599996</v>
      </c>
      <c r="G25" s="1">
        <f t="shared" si="0"/>
        <v>137.81237565801908</v>
      </c>
      <c r="H25" s="1">
        <f t="shared" si="1"/>
        <v>9.4147044614969584</v>
      </c>
      <c r="I25" s="1">
        <v>127</v>
      </c>
      <c r="J25" s="2" t="s">
        <v>365</v>
      </c>
      <c r="K25" s="1">
        <f t="shared" si="2"/>
        <v>164.49986669351483</v>
      </c>
      <c r="L25" s="1">
        <f t="shared" si="3"/>
        <v>11.075424804869291</v>
      </c>
      <c r="M25" s="1">
        <v>467438.61580799997</v>
      </c>
      <c r="N25" s="1">
        <v>48542622.658200003</v>
      </c>
      <c r="O25" s="2" t="s">
        <v>461</v>
      </c>
    </row>
    <row r="26" spans="1:15" x14ac:dyDescent="0.3">
      <c r="A26" s="1">
        <v>0.59551818224200004</v>
      </c>
      <c r="B26" s="1">
        <v>1.2557742127</v>
      </c>
      <c r="C26" s="1">
        <v>9.4283198035900004E-2</v>
      </c>
      <c r="D26" s="2" t="s">
        <v>364</v>
      </c>
      <c r="E26" s="1">
        <v>0.83776588047199996</v>
      </c>
      <c r="F26" s="1">
        <v>0.85005357603599996</v>
      </c>
      <c r="G26" s="1">
        <f t="shared" si="0"/>
        <v>0.62651180036854193</v>
      </c>
      <c r="H26" s="1">
        <f t="shared" si="1"/>
        <v>4.7728263056667997E-2</v>
      </c>
      <c r="I26" s="1">
        <v>127</v>
      </c>
      <c r="J26" s="2" t="s">
        <v>363</v>
      </c>
      <c r="K26" s="1">
        <f t="shared" si="2"/>
        <v>0.74783637645348267</v>
      </c>
      <c r="L26" s="1">
        <f t="shared" si="3"/>
        <v>5.614735871030168E-2</v>
      </c>
      <c r="M26" s="1">
        <v>6618.0560342899998</v>
      </c>
      <c r="N26" s="1">
        <v>65681.774697200002</v>
      </c>
      <c r="O26" s="2" t="s">
        <v>461</v>
      </c>
    </row>
    <row r="27" spans="1:15" x14ac:dyDescent="0.3">
      <c r="A27" s="1">
        <v>188.66007763299999</v>
      </c>
      <c r="B27" s="1">
        <v>1.3886321447500001</v>
      </c>
      <c r="C27" s="1">
        <v>9.5550974533599994E-2</v>
      </c>
      <c r="D27" s="2" t="s">
        <v>362</v>
      </c>
      <c r="E27" s="1">
        <v>0.90568727867599996</v>
      </c>
      <c r="F27" s="1">
        <v>0.91785164530100005</v>
      </c>
      <c r="G27" s="1">
        <f t="shared" si="0"/>
        <v>237.27145353847416</v>
      </c>
      <c r="H27" s="1">
        <f t="shared" si="1"/>
        <v>16.545794284128814</v>
      </c>
      <c r="I27" s="1">
        <v>125</v>
      </c>
      <c r="J27" s="2" t="s">
        <v>361</v>
      </c>
      <c r="K27" s="1">
        <f t="shared" si="2"/>
        <v>261.97944823221428</v>
      </c>
      <c r="L27" s="1">
        <f t="shared" si="3"/>
        <v>18.02665427341778</v>
      </c>
      <c r="M27" s="1">
        <v>214242.28876699999</v>
      </c>
      <c r="N27" s="1">
        <v>11559015.981000001</v>
      </c>
      <c r="O27" s="2" t="s">
        <v>461</v>
      </c>
    </row>
    <row r="28" spans="1:15" x14ac:dyDescent="0.3">
      <c r="A28" s="1">
        <v>64.577423750899996</v>
      </c>
      <c r="B28" s="1">
        <v>1.1946515900700001</v>
      </c>
      <c r="C28" s="1">
        <v>8.1191257294099997E-2</v>
      </c>
      <c r="D28" s="2" t="s">
        <v>362</v>
      </c>
      <c r="E28" s="1">
        <v>0.83776588047199996</v>
      </c>
      <c r="F28" s="1">
        <v>0.85005357603599996</v>
      </c>
      <c r="G28" s="1">
        <f t="shared" si="0"/>
        <v>64.631561666612498</v>
      </c>
      <c r="H28" s="1">
        <f t="shared" si="1"/>
        <v>4.456934798782223</v>
      </c>
      <c r="I28" s="1">
        <v>127</v>
      </c>
      <c r="J28" s="2" t="s">
        <v>361</v>
      </c>
      <c r="K28" s="1">
        <f t="shared" si="2"/>
        <v>77.147521966636873</v>
      </c>
      <c r="L28" s="1">
        <f t="shared" si="3"/>
        <v>5.2431222271494455</v>
      </c>
      <c r="M28" s="1">
        <v>354048.542411</v>
      </c>
      <c r="N28" s="1">
        <v>43085795.280199997</v>
      </c>
      <c r="O28" s="2" t="s">
        <v>461</v>
      </c>
    </row>
    <row r="29" spans="1:15" x14ac:dyDescent="0.3">
      <c r="A29" s="1">
        <v>1.5815051280500001E-3</v>
      </c>
      <c r="B29" s="1">
        <v>1.34437106214</v>
      </c>
      <c r="C29" s="1">
        <v>9.2082446145300006E-2</v>
      </c>
      <c r="D29" s="2" t="s">
        <v>362</v>
      </c>
      <c r="E29" s="1">
        <v>0.99700188923999999</v>
      </c>
      <c r="F29" s="1">
        <v>0.99733046219599997</v>
      </c>
      <c r="G29" s="1">
        <f t="shared" si="0"/>
        <v>2.1197553563594351E-3</v>
      </c>
      <c r="H29" s="1">
        <f t="shared" si="1"/>
        <v>1.4524009903296844E-4</v>
      </c>
      <c r="I29" s="1">
        <v>149</v>
      </c>
      <c r="J29" s="2" t="s">
        <v>361</v>
      </c>
      <c r="K29" s="1">
        <f t="shared" si="2"/>
        <v>2.1261297287764355E-3</v>
      </c>
      <c r="L29" s="1">
        <f t="shared" si="3"/>
        <v>1.4562886078217993E-4</v>
      </c>
      <c r="M29" s="1">
        <v>117395.981201</v>
      </c>
      <c r="N29" s="1">
        <v>7814410.2623300003</v>
      </c>
      <c r="O29" s="2" t="s">
        <v>461</v>
      </c>
    </row>
    <row r="30" spans="1:15" x14ac:dyDescent="0.3">
      <c r="A30" s="1">
        <v>3.08677407878E-2</v>
      </c>
      <c r="B30" s="1">
        <v>1.3903041969900001</v>
      </c>
      <c r="C30" s="1">
        <v>9.5549554159199995E-2</v>
      </c>
      <c r="D30" s="2" t="s">
        <v>362</v>
      </c>
      <c r="E30" s="1">
        <v>0.99688666979999996</v>
      </c>
      <c r="F30" s="1">
        <v>0.99673943669700005</v>
      </c>
      <c r="G30" s="1">
        <f t="shared" si="0"/>
        <v>4.2781939292355367E-2</v>
      </c>
      <c r="H30" s="1">
        <f t="shared" si="1"/>
        <v>2.9397821684540373E-3</v>
      </c>
      <c r="I30" s="1">
        <v>147</v>
      </c>
      <c r="J30" s="2" t="s">
        <v>361</v>
      </c>
      <c r="K30" s="1">
        <f t="shared" si="2"/>
        <v>4.2915549568877755E-2</v>
      </c>
      <c r="L30" s="1">
        <f t="shared" si="3"/>
        <v>2.949398870176043E-3</v>
      </c>
      <c r="M30" s="1">
        <v>43969.241198099997</v>
      </c>
      <c r="N30" s="1">
        <v>2441634.28945</v>
      </c>
      <c r="O30" s="2" t="s">
        <v>461</v>
      </c>
    </row>
    <row r="31" spans="1:15" x14ac:dyDescent="0.3">
      <c r="A31" s="1">
        <f>SUM(A18:A30)</f>
        <v>1726.9507848586877</v>
      </c>
      <c r="G31" s="1">
        <f>SUM(G18:G30)</f>
        <v>4210.9349076693034</v>
      </c>
      <c r="H31" s="1">
        <f>SUM(H18:H30)</f>
        <v>437.85945723380519</v>
      </c>
      <c r="K31" s="1">
        <f>SUM(K18:K30)</f>
        <v>4757.9939921865807</v>
      </c>
      <c r="L31" s="1">
        <f>SUM(L18:L30)</f>
        <v>487.90423430323193</v>
      </c>
    </row>
    <row r="32" spans="1:15" x14ac:dyDescent="0.3">
      <c r="F32" s="1" t="s">
        <v>449</v>
      </c>
      <c r="G32" s="1">
        <f>G15-G31</f>
        <v>4676.2257618141539</v>
      </c>
      <c r="H32" s="1">
        <f t="shared" ref="H32:L32" si="4">H15-H31</f>
        <v>139.67865558403116</v>
      </c>
      <c r="J32" s="1"/>
      <c r="K32" s="1">
        <f t="shared" si="4"/>
        <v>5153.0464223036688</v>
      </c>
      <c r="L32" s="1">
        <f t="shared" si="4"/>
        <v>148.91797715712727</v>
      </c>
    </row>
  </sheetData>
  <sortState ref="A18:O31">
    <sortCondition ref="D17"/>
  </sortState>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5BACA-1202-4603-A62C-93500CD57CF3}">
  <dimension ref="A1:N26"/>
  <sheetViews>
    <sheetView workbookViewId="0">
      <selection activeCell="K27" sqref="K27"/>
    </sheetView>
  </sheetViews>
  <sheetFormatPr defaultRowHeight="14.4" x14ac:dyDescent="0.3"/>
  <cols>
    <col min="1" max="2" width="15.6640625" style="1" bestFit="1" customWidth="1"/>
    <col min="3" max="3" width="14.6640625" style="1" bestFit="1" customWidth="1"/>
    <col min="4" max="5" width="13.6640625" style="1" bestFit="1" customWidth="1"/>
    <col min="6" max="6" width="32.6640625" style="2" bestFit="1" customWidth="1"/>
    <col min="7" max="8" width="13.6640625" style="1" bestFit="1" customWidth="1"/>
    <col min="9" max="9" width="15.6640625" style="1" bestFit="1" customWidth="1"/>
    <col min="10" max="10" width="14.6640625" style="1" bestFit="1" customWidth="1"/>
    <col min="11" max="11" width="15.6640625" style="1" bestFit="1" customWidth="1"/>
    <col min="12" max="12" width="8.44140625" style="2" bestFit="1" customWidth="1"/>
    <col min="13" max="13" width="15.6640625" style="1" bestFit="1" customWidth="1"/>
    <col min="14" max="14" width="14.6640625" style="1" bestFit="1" customWidth="1"/>
  </cols>
  <sheetData>
    <row r="1" spans="1:14" x14ac:dyDescent="0.3">
      <c r="A1" s="1" t="s">
        <v>386</v>
      </c>
      <c r="B1" s="1" t="s">
        <v>544</v>
      </c>
      <c r="C1" s="1" t="s">
        <v>545</v>
      </c>
      <c r="D1" s="1" t="s">
        <v>385</v>
      </c>
      <c r="E1" s="1" t="s">
        <v>384</v>
      </c>
      <c r="F1" s="2" t="s">
        <v>383</v>
      </c>
      <c r="G1" s="1" t="s">
        <v>382</v>
      </c>
      <c r="H1" s="1" t="s">
        <v>381</v>
      </c>
      <c r="I1" s="1" t="s">
        <v>380</v>
      </c>
      <c r="J1" s="1" t="s">
        <v>379</v>
      </c>
      <c r="K1" s="1" t="s">
        <v>378</v>
      </c>
      <c r="L1" s="2" t="s">
        <v>377</v>
      </c>
      <c r="M1" s="1" t="s">
        <v>375</v>
      </c>
      <c r="N1" s="1" t="s">
        <v>376</v>
      </c>
    </row>
    <row r="2" spans="1:14" x14ac:dyDescent="0.3">
      <c r="A2" s="1">
        <v>0.38847641496000002</v>
      </c>
      <c r="B2" s="1">
        <v>0</v>
      </c>
      <c r="C2" s="1">
        <v>0</v>
      </c>
      <c r="D2" s="1">
        <v>5.8215279407800002</v>
      </c>
      <c r="E2" s="1">
        <v>0.45057909552100001</v>
      </c>
      <c r="F2" s="2" t="s">
        <v>370</v>
      </c>
      <c r="G2" s="1">
        <v>0.90307251621499995</v>
      </c>
      <c r="H2" s="1">
        <v>0.93718563080399997</v>
      </c>
      <c r="I2" s="1">
        <v>2.0423222498600002</v>
      </c>
      <c r="J2" s="1">
        <v>0.164044365223</v>
      </c>
      <c r="K2" s="1">
        <v>139</v>
      </c>
      <c r="L2" s="2" t="s">
        <v>369</v>
      </c>
      <c r="M2" s="1">
        <v>2.2615263040200002</v>
      </c>
      <c r="N2" s="1">
        <v>0.17503935168400001</v>
      </c>
    </row>
    <row r="3" spans="1:14" x14ac:dyDescent="0.3">
      <c r="A3" s="1">
        <v>4.8620916842399999E-4</v>
      </c>
      <c r="B3" s="1">
        <v>0</v>
      </c>
      <c r="C3" s="1">
        <v>0</v>
      </c>
      <c r="D3" s="1">
        <v>7.5520228888199998</v>
      </c>
      <c r="E3" s="1">
        <v>1.0697987711400001</v>
      </c>
      <c r="F3" s="2" t="s">
        <v>372</v>
      </c>
      <c r="G3" s="1">
        <v>0.94131533217800001</v>
      </c>
      <c r="H3" s="1">
        <v>0.96194393639499998</v>
      </c>
      <c r="I3" s="1">
        <v>3.4563807218199998E-3</v>
      </c>
      <c r="J3" s="1">
        <v>5.0035126274500003E-4</v>
      </c>
      <c r="K3" s="1">
        <v>140</v>
      </c>
      <c r="L3" s="2" t="s">
        <v>371</v>
      </c>
      <c r="M3" s="1">
        <v>3.6718627686899998E-3</v>
      </c>
      <c r="N3" s="1">
        <v>5.2014597089700002E-4</v>
      </c>
    </row>
    <row r="4" spans="1:14" x14ac:dyDescent="0.3">
      <c r="A4" s="1">
        <v>1.21603854079E-3</v>
      </c>
      <c r="B4" s="1">
        <v>0</v>
      </c>
      <c r="C4" s="1">
        <v>0</v>
      </c>
      <c r="D4" s="1">
        <v>8.33718471245</v>
      </c>
      <c r="E4" s="1">
        <v>1.64923310017</v>
      </c>
      <c r="F4" s="2" t="s">
        <v>372</v>
      </c>
      <c r="G4" s="1">
        <v>0.90307251621499995</v>
      </c>
      <c r="H4" s="1">
        <v>0.93718563080399997</v>
      </c>
      <c r="I4" s="1">
        <v>9.1556543465100004E-3</v>
      </c>
      <c r="J4" s="1">
        <v>1.8795548471E-3</v>
      </c>
      <c r="K4" s="1">
        <v>139</v>
      </c>
      <c r="L4" s="2" t="s">
        <v>371</v>
      </c>
      <c r="M4" s="1">
        <v>1.0138337932E-2</v>
      </c>
      <c r="N4" s="1">
        <v>2.0055310125500002E-3</v>
      </c>
    </row>
    <row r="5" spans="1:14" x14ac:dyDescent="0.3">
      <c r="A5" s="1">
        <v>0.15606341499900001</v>
      </c>
      <c r="B5" s="1">
        <v>162.95632917</v>
      </c>
      <c r="C5" s="1">
        <v>44.083972608700002</v>
      </c>
      <c r="D5" s="1">
        <v>2.0356684350699998</v>
      </c>
      <c r="E5" s="1">
        <v>0.24723309183200001</v>
      </c>
      <c r="F5" s="2" t="s">
        <v>429</v>
      </c>
      <c r="G5" s="1">
        <v>0.90307251621499995</v>
      </c>
      <c r="H5" s="1">
        <v>0.93718563080399997</v>
      </c>
      <c r="I5" s="1">
        <v>147.448282366</v>
      </c>
      <c r="J5" s="1">
        <v>41.351026086099999</v>
      </c>
      <c r="K5" s="1">
        <v>139</v>
      </c>
      <c r="L5" s="2" t="s">
        <v>428</v>
      </c>
      <c r="M5" s="1">
        <v>163.274022538</v>
      </c>
      <c r="N5" s="1">
        <v>44.122556649300002</v>
      </c>
    </row>
    <row r="6" spans="1:14" x14ac:dyDescent="0.3">
      <c r="A6" s="1">
        <v>0.10667956413599999</v>
      </c>
      <c r="B6" s="1">
        <v>0</v>
      </c>
      <c r="C6" s="1">
        <v>0</v>
      </c>
      <c r="D6" s="1">
        <v>3.3901290496900001</v>
      </c>
      <c r="E6" s="1">
        <v>0.33675900926800001</v>
      </c>
      <c r="F6" s="2" t="s">
        <v>368</v>
      </c>
      <c r="G6" s="1">
        <v>0.94131533217800001</v>
      </c>
      <c r="H6" s="1">
        <v>0.96194393639499998</v>
      </c>
      <c r="I6" s="1">
        <v>0.340433739756</v>
      </c>
      <c r="J6" s="1">
        <v>3.4558128661100002E-2</v>
      </c>
      <c r="K6" s="1">
        <v>140</v>
      </c>
      <c r="L6" s="2" t="s">
        <v>367</v>
      </c>
      <c r="M6" s="1">
        <v>0.36165748938600001</v>
      </c>
      <c r="N6" s="1">
        <v>3.5925304327600001E-2</v>
      </c>
    </row>
    <row r="7" spans="1:14" x14ac:dyDescent="0.3">
      <c r="A7" s="1">
        <v>28.960428609400001</v>
      </c>
      <c r="B7" s="1">
        <v>0</v>
      </c>
      <c r="C7" s="1">
        <v>0</v>
      </c>
      <c r="D7" s="1">
        <v>3.1005087376899998</v>
      </c>
      <c r="E7" s="1">
        <v>0.33429150134800001</v>
      </c>
      <c r="F7" s="2" t="s">
        <v>368</v>
      </c>
      <c r="G7" s="1">
        <v>0.90307251621499995</v>
      </c>
      <c r="H7" s="1">
        <v>0.93718563080399997</v>
      </c>
      <c r="I7" s="1">
        <v>81.088743321899997</v>
      </c>
      <c r="J7" s="1">
        <v>9.07310510808</v>
      </c>
      <c r="K7" s="1">
        <v>139</v>
      </c>
      <c r="L7" s="2" t="s">
        <v>367</v>
      </c>
      <c r="M7" s="1">
        <v>89.792061950700003</v>
      </c>
      <c r="N7" s="1">
        <v>9.6812251595200003</v>
      </c>
    </row>
    <row r="8" spans="1:14" x14ac:dyDescent="0.3">
      <c r="A8" s="1">
        <v>138.25690192100001</v>
      </c>
      <c r="B8" s="1">
        <v>0</v>
      </c>
      <c r="C8" s="1">
        <v>0</v>
      </c>
      <c r="D8" s="1">
        <v>2.5442635874100001</v>
      </c>
      <c r="E8" s="1">
        <v>0.17913879134999999</v>
      </c>
      <c r="F8" s="2" t="s">
        <v>366</v>
      </c>
      <c r="G8" s="1">
        <v>0.90307251621499995</v>
      </c>
      <c r="H8" s="1">
        <v>0.93718563080399997</v>
      </c>
      <c r="I8" s="1">
        <v>317.66659559200002</v>
      </c>
      <c r="J8" s="1">
        <v>23.211439875100002</v>
      </c>
      <c r="K8" s="1">
        <v>139</v>
      </c>
      <c r="L8" s="2" t="s">
        <v>365</v>
      </c>
      <c r="M8" s="1">
        <v>351.76200126600003</v>
      </c>
      <c r="N8" s="1">
        <v>24.767174305899999</v>
      </c>
    </row>
    <row r="9" spans="1:14" x14ac:dyDescent="0.3">
      <c r="A9" s="1">
        <v>4.64844261425E-2</v>
      </c>
      <c r="B9" s="1">
        <v>0</v>
      </c>
      <c r="C9" s="1">
        <v>0</v>
      </c>
      <c r="D9" s="1">
        <v>1.41082066875</v>
      </c>
      <c r="E9" s="1">
        <v>9.4825032052499994E-2</v>
      </c>
      <c r="F9" s="2" t="s">
        <v>362</v>
      </c>
      <c r="G9" s="1">
        <v>0.94131533217800001</v>
      </c>
      <c r="H9" s="1">
        <v>0.96194393639499998</v>
      </c>
      <c r="I9" s="1">
        <v>6.17325788746E-2</v>
      </c>
      <c r="J9" s="1">
        <v>4.2401403633000002E-3</v>
      </c>
      <c r="K9" s="1">
        <v>140</v>
      </c>
      <c r="L9" s="2" t="s">
        <v>361</v>
      </c>
      <c r="M9" s="1">
        <v>6.5581189176800003E-2</v>
      </c>
      <c r="N9" s="1">
        <v>4.4078871988999999E-3</v>
      </c>
    </row>
    <row r="10" spans="1:14" x14ac:dyDescent="0.3">
      <c r="A10" s="1">
        <v>37.951184418499999</v>
      </c>
      <c r="B10" s="1">
        <v>0</v>
      </c>
      <c r="C10" s="1">
        <v>0</v>
      </c>
      <c r="D10" s="1">
        <v>1.39222663685</v>
      </c>
      <c r="E10" s="1">
        <v>9.5547921085599993E-2</v>
      </c>
      <c r="F10" s="2" t="s">
        <v>362</v>
      </c>
      <c r="G10" s="1">
        <v>0.90307251621499995</v>
      </c>
      <c r="H10" s="1">
        <v>0.93718563080399997</v>
      </c>
      <c r="I10" s="1">
        <v>47.715326326099998</v>
      </c>
      <c r="J10" s="1">
        <v>3.39838202356</v>
      </c>
      <c r="K10" s="1">
        <v>139</v>
      </c>
      <c r="L10" s="2" t="s">
        <v>361</v>
      </c>
      <c r="M10" s="1">
        <v>52.836649847399997</v>
      </c>
      <c r="N10" s="1">
        <v>3.62615677392</v>
      </c>
    </row>
    <row r="11" spans="1:14" x14ac:dyDescent="0.3">
      <c r="A11" s="1">
        <f>SUM(A2:A10)</f>
        <v>205.86792101684674</v>
      </c>
      <c r="I11" s="1">
        <f>SUM(I2:I10)</f>
        <v>596.37604820955903</v>
      </c>
      <c r="J11" s="1">
        <f>SUM(J2:J10)</f>
        <v>77.239175633197235</v>
      </c>
      <c r="M11" s="1">
        <f>SUM(M2:M10)</f>
        <v>660.36731078538355</v>
      </c>
      <c r="N11" s="1">
        <f>SUM(N2:N10)</f>
        <v>82.415011108833937</v>
      </c>
    </row>
    <row r="14" spans="1:14" x14ac:dyDescent="0.3">
      <c r="A14" s="1" t="s">
        <v>386</v>
      </c>
      <c r="B14" s="1" t="s">
        <v>544</v>
      </c>
      <c r="C14" s="1" t="s">
        <v>545</v>
      </c>
      <c r="D14" s="1" t="s">
        <v>385</v>
      </c>
      <c r="E14" s="1" t="s">
        <v>384</v>
      </c>
      <c r="F14" s="2" t="s">
        <v>383</v>
      </c>
      <c r="G14" s="1" t="s">
        <v>382</v>
      </c>
      <c r="H14" s="1" t="s">
        <v>381</v>
      </c>
      <c r="I14" s="1" t="s">
        <v>380</v>
      </c>
      <c r="J14" s="1" t="s">
        <v>379</v>
      </c>
      <c r="K14" s="1" t="s">
        <v>378</v>
      </c>
      <c r="L14" s="2" t="s">
        <v>377</v>
      </c>
      <c r="M14" s="1" t="s">
        <v>375</v>
      </c>
      <c r="N14" s="1" t="s">
        <v>376</v>
      </c>
    </row>
    <row r="15" spans="1:14" x14ac:dyDescent="0.3">
      <c r="A15" s="1">
        <v>0.38847641496000002</v>
      </c>
      <c r="B15" s="1">
        <v>0</v>
      </c>
      <c r="C15" s="1">
        <v>0</v>
      </c>
      <c r="D15" s="1">
        <v>3.1005087376899998</v>
      </c>
      <c r="E15" s="1">
        <v>0.33429150134800001</v>
      </c>
      <c r="F15" s="2" t="s">
        <v>368</v>
      </c>
      <c r="G15" s="1">
        <v>0.90307251621499995</v>
      </c>
      <c r="H15" s="1">
        <v>0.93718563080399997</v>
      </c>
      <c r="I15" s="1">
        <f>A15*D15*G15</f>
        <v>1.087727834563059</v>
      </c>
      <c r="J15" s="1">
        <f>A15*E15*H15</f>
        <v>0.12170701588986461</v>
      </c>
      <c r="K15" s="1">
        <v>139</v>
      </c>
      <c r="L15" s="2" t="s">
        <v>369</v>
      </c>
      <c r="M15" s="1">
        <f>A15*D15</f>
        <v>1.2044745189699662</v>
      </c>
      <c r="N15" s="1">
        <f>A15*E15</f>
        <v>0.12986436399526705</v>
      </c>
    </row>
    <row r="16" spans="1:14" x14ac:dyDescent="0.3">
      <c r="A16" s="1">
        <v>4.8620916842399999E-4</v>
      </c>
      <c r="B16" s="1">
        <v>0</v>
      </c>
      <c r="C16" s="1">
        <v>0</v>
      </c>
      <c r="D16" s="1">
        <v>3.1005087376899998</v>
      </c>
      <c r="E16" s="1">
        <v>0.33429150134800001</v>
      </c>
      <c r="F16" s="2" t="s">
        <v>368</v>
      </c>
      <c r="G16" s="1">
        <v>0.94131533217800001</v>
      </c>
      <c r="H16" s="1">
        <v>0.96194393639499998</v>
      </c>
      <c r="I16" s="1">
        <f t="shared" ref="I16:I23" si="0">A16*D16*G16</f>
        <v>1.4190288862420985E-3</v>
      </c>
      <c r="J16" s="1">
        <f t="shared" ref="J16:J23" si="1">A16*E16*H16</f>
        <v>1.563501280208422E-4</v>
      </c>
      <c r="K16" s="1">
        <v>140</v>
      </c>
      <c r="L16" s="2" t="s">
        <v>371</v>
      </c>
      <c r="M16" s="1">
        <f t="shared" ref="M16:M23" si="2">A16*D16</f>
        <v>1.5074957750436007E-3</v>
      </c>
      <c r="N16" s="1">
        <f t="shared" ref="N16:N23" si="3">A16*E16</f>
        <v>1.6253559288162157E-4</v>
      </c>
    </row>
    <row r="17" spans="1:14" x14ac:dyDescent="0.3">
      <c r="A17" s="1">
        <v>1.21603854079E-3</v>
      </c>
      <c r="B17" s="1">
        <v>0</v>
      </c>
      <c r="C17" s="1">
        <v>0</v>
      </c>
      <c r="D17" s="1">
        <v>3.1005087376899998</v>
      </c>
      <c r="E17" s="1">
        <v>0.33429150134800001</v>
      </c>
      <c r="F17" s="2" t="s">
        <v>368</v>
      </c>
      <c r="G17" s="1">
        <v>0.90307251621499995</v>
      </c>
      <c r="H17" s="1">
        <v>0.93718563080399997</v>
      </c>
      <c r="I17" s="1">
        <f t="shared" si="0"/>
        <v>3.4048887339915459E-3</v>
      </c>
      <c r="J17" s="1">
        <f t="shared" si="1"/>
        <v>3.8097659550800629E-4</v>
      </c>
      <c r="K17" s="1">
        <v>139</v>
      </c>
      <c r="L17" s="2" t="s">
        <v>371</v>
      </c>
      <c r="M17" s="1">
        <f t="shared" si="2"/>
        <v>3.7703381210871922E-3</v>
      </c>
      <c r="N17" s="1">
        <f t="shared" si="3"/>
        <v>4.0651134949772029E-4</v>
      </c>
    </row>
    <row r="18" spans="1:14" x14ac:dyDescent="0.3">
      <c r="A18" s="1">
        <v>0.15606341499900001</v>
      </c>
      <c r="B18" s="1">
        <v>0</v>
      </c>
      <c r="C18" s="1">
        <v>0</v>
      </c>
      <c r="D18" s="1">
        <v>3.1005087376899998</v>
      </c>
      <c r="E18" s="1">
        <v>0.33429150134800001</v>
      </c>
      <c r="F18" s="2" t="s">
        <v>368</v>
      </c>
      <c r="G18" s="1">
        <v>0.90307251621499995</v>
      </c>
      <c r="H18" s="1">
        <v>0.93718563080399997</v>
      </c>
      <c r="I18" s="1">
        <f t="shared" si="0"/>
        <v>0.43697510045457277</v>
      </c>
      <c r="J18" s="1">
        <f t="shared" si="1"/>
        <v>4.8893605371295376E-2</v>
      </c>
      <c r="K18" s="1">
        <v>139</v>
      </c>
      <c r="L18" s="2" t="s">
        <v>428</v>
      </c>
      <c r="M18" s="1">
        <f t="shared" si="2"/>
        <v>0.48387598183814007</v>
      </c>
      <c r="N18" s="1">
        <f t="shared" si="3"/>
        <v>5.2170673305511693E-2</v>
      </c>
    </row>
    <row r="19" spans="1:14" x14ac:dyDescent="0.3">
      <c r="A19" s="1">
        <v>0.10667956413599999</v>
      </c>
      <c r="B19" s="1">
        <v>0</v>
      </c>
      <c r="C19" s="1">
        <v>0</v>
      </c>
      <c r="D19" s="1">
        <v>3.1005087376899998</v>
      </c>
      <c r="E19" s="1">
        <v>0.33429150134800001</v>
      </c>
      <c r="F19" s="2" t="s">
        <v>368</v>
      </c>
      <c r="G19" s="1">
        <v>0.94131533217800001</v>
      </c>
      <c r="H19" s="1">
        <v>0.96194393639499998</v>
      </c>
      <c r="I19" s="1">
        <f t="shared" si="0"/>
        <v>0.3113503259747008</v>
      </c>
      <c r="J19" s="1">
        <f t="shared" si="1"/>
        <v>3.4304913590864163E-2</v>
      </c>
      <c r="K19" s="1">
        <v>140</v>
      </c>
      <c r="L19" s="2" t="s">
        <v>367</v>
      </c>
      <c r="M19" s="1">
        <f t="shared" si="2"/>
        <v>0.33076092073662872</v>
      </c>
      <c r="N19" s="1">
        <f t="shared" si="3"/>
        <v>3.5662071658173693E-2</v>
      </c>
    </row>
    <row r="20" spans="1:14" x14ac:dyDescent="0.3">
      <c r="A20" s="1">
        <v>28.960428609400001</v>
      </c>
      <c r="B20" s="1">
        <v>0</v>
      </c>
      <c r="C20" s="1">
        <v>0</v>
      </c>
      <c r="D20" s="1">
        <v>3.1005087376899998</v>
      </c>
      <c r="E20" s="1">
        <v>0.33429150134800001</v>
      </c>
      <c r="F20" s="2" t="s">
        <v>368</v>
      </c>
      <c r="G20" s="1">
        <v>0.90307251621499995</v>
      </c>
      <c r="H20" s="1">
        <v>0.93718563080399997</v>
      </c>
      <c r="I20" s="1">
        <f t="shared" si="0"/>
        <v>81.088743321944719</v>
      </c>
      <c r="J20" s="1">
        <f t="shared" si="1"/>
        <v>9.0731051080783374</v>
      </c>
      <c r="K20" s="1">
        <v>139</v>
      </c>
      <c r="L20" s="2" t="s">
        <v>367</v>
      </c>
      <c r="M20" s="1">
        <f t="shared" si="2"/>
        <v>89.792061950692158</v>
      </c>
      <c r="N20" s="1">
        <f t="shared" si="3"/>
        <v>9.6812251595178989</v>
      </c>
    </row>
    <row r="21" spans="1:14" x14ac:dyDescent="0.3">
      <c r="A21" s="1">
        <v>138.25690192100001</v>
      </c>
      <c r="B21" s="1">
        <v>0</v>
      </c>
      <c r="C21" s="1">
        <v>0</v>
      </c>
      <c r="D21" s="1">
        <v>2.5442635874100001</v>
      </c>
      <c r="E21" s="1">
        <v>0.17913879134999999</v>
      </c>
      <c r="F21" s="2" t="s">
        <v>366</v>
      </c>
      <c r="G21" s="1">
        <v>0.90307251621499995</v>
      </c>
      <c r="H21" s="1">
        <v>0.93718563080399997</v>
      </c>
      <c r="I21" s="1">
        <f t="shared" si="0"/>
        <v>317.66659559185416</v>
      </c>
      <c r="J21" s="1">
        <f t="shared" si="1"/>
        <v>23.211439875129471</v>
      </c>
      <c r="K21" s="1">
        <v>139</v>
      </c>
      <c r="L21" s="2" t="s">
        <v>365</v>
      </c>
      <c r="M21" s="1">
        <f t="shared" si="2"/>
        <v>351.76200126571604</v>
      </c>
      <c r="N21" s="1">
        <f t="shared" si="3"/>
        <v>24.767174305923433</v>
      </c>
    </row>
    <row r="22" spans="1:14" x14ac:dyDescent="0.3">
      <c r="A22" s="1">
        <v>4.64844261425E-2</v>
      </c>
      <c r="B22" s="1">
        <v>0</v>
      </c>
      <c r="C22" s="1">
        <v>0</v>
      </c>
      <c r="D22" s="1">
        <v>1.41082066875</v>
      </c>
      <c r="E22" s="1">
        <v>9.4825032052499994E-2</v>
      </c>
      <c r="F22" s="2" t="s">
        <v>362</v>
      </c>
      <c r="G22" s="1">
        <v>0.94131533217800001</v>
      </c>
      <c r="H22" s="1">
        <v>0.96194393639499998</v>
      </c>
      <c r="I22" s="1">
        <f t="shared" si="0"/>
        <v>6.1732578874608306E-2</v>
      </c>
      <c r="J22" s="1">
        <f t="shared" si="1"/>
        <v>4.2401403632994512E-3</v>
      </c>
      <c r="K22" s="1">
        <v>140</v>
      </c>
      <c r="L22" s="2" t="s">
        <v>361</v>
      </c>
      <c r="M22" s="1">
        <f t="shared" si="2"/>
        <v>6.5581189176821833E-2</v>
      </c>
      <c r="N22" s="1">
        <f t="shared" si="3"/>
        <v>4.4078871989046316E-3</v>
      </c>
    </row>
    <row r="23" spans="1:14" x14ac:dyDescent="0.3">
      <c r="A23" s="1">
        <v>37.951184418499999</v>
      </c>
      <c r="B23" s="1">
        <v>0</v>
      </c>
      <c r="C23" s="1">
        <v>0</v>
      </c>
      <c r="D23" s="1">
        <v>1.39222663685</v>
      </c>
      <c r="E23" s="1">
        <v>9.5547921085599993E-2</v>
      </c>
      <c r="F23" s="2" t="s">
        <v>362</v>
      </c>
      <c r="G23" s="1">
        <v>0.90307251621499995</v>
      </c>
      <c r="H23" s="1">
        <v>0.93718563080399997</v>
      </c>
      <c r="I23" s="1">
        <f t="shared" si="0"/>
        <v>47.715326326100687</v>
      </c>
      <c r="J23" s="1">
        <f t="shared" si="1"/>
        <v>3.3983820235640581</v>
      </c>
      <c r="K23" s="1">
        <v>139</v>
      </c>
      <c r="L23" s="2" t="s">
        <v>361</v>
      </c>
      <c r="M23" s="1">
        <f t="shared" si="2"/>
        <v>52.836649847442381</v>
      </c>
      <c r="N23" s="1">
        <f t="shared" si="3"/>
        <v>3.6261567739238898</v>
      </c>
    </row>
    <row r="24" spans="1:14" x14ac:dyDescent="0.3">
      <c r="A24" s="1">
        <f>SUM(A15:A23)</f>
        <v>205.86792101684674</v>
      </c>
      <c r="I24" s="1">
        <f>SUM(I15:I23)</f>
        <v>448.37327499738677</v>
      </c>
      <c r="J24" s="1">
        <f>SUM(J15:J23)</f>
        <v>35.892610008710726</v>
      </c>
      <c r="M24" s="1">
        <f>SUM(M15:M23)</f>
        <v>496.4806835084683</v>
      </c>
      <c r="N24" s="1">
        <f>SUM(N15:N23)</f>
        <v>38.297230282465456</v>
      </c>
    </row>
    <row r="26" spans="1:14" x14ac:dyDescent="0.3">
      <c r="H26" s="1" t="s">
        <v>449</v>
      </c>
      <c r="I26" s="1">
        <f>I11-I24</f>
        <v>148.00277321217226</v>
      </c>
      <c r="J26" s="1">
        <f t="shared" ref="J26:N26" si="4">J11-J24</f>
        <v>41.346565624486509</v>
      </c>
      <c r="L26" s="1"/>
      <c r="M26" s="1">
        <f t="shared" si="4"/>
        <v>163.88662727691525</v>
      </c>
      <c r="N26" s="1">
        <f t="shared" si="4"/>
        <v>44.117780826368481</v>
      </c>
    </row>
  </sheetData>
  <sortState ref="A2:N11">
    <sortCondition ref="F1"/>
  </sortState>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AB56A-525C-452E-9EC9-D46395804B66}">
  <dimension ref="A1:N15"/>
  <sheetViews>
    <sheetView workbookViewId="0">
      <selection activeCell="J21" sqref="J20:J21"/>
    </sheetView>
  </sheetViews>
  <sheetFormatPr defaultRowHeight="14.4" x14ac:dyDescent="0.3"/>
  <cols>
    <col min="1" max="1" width="15.6640625" style="1" bestFit="1" customWidth="1"/>
    <col min="2" max="2" width="14.6640625" style="1" bestFit="1" customWidth="1"/>
    <col min="3" max="3" width="13.6640625" style="1" bestFit="1" customWidth="1"/>
    <col min="4" max="5" width="14.6640625" style="1" bestFit="1" customWidth="1"/>
    <col min="6" max="6" width="32.6640625" style="2" bestFit="1" customWidth="1"/>
    <col min="7" max="8" width="13.6640625" style="1" bestFit="1" customWidth="1"/>
    <col min="9" max="9" width="15.6640625" style="1" bestFit="1" customWidth="1"/>
    <col min="10" max="10" width="14.6640625" style="1" bestFit="1" customWidth="1"/>
    <col min="11" max="11" width="15.6640625" style="1" bestFit="1" customWidth="1"/>
    <col min="12" max="12" width="8.44140625" style="2" bestFit="1" customWidth="1"/>
    <col min="13" max="13" width="15.6640625" style="1" bestFit="1" customWidth="1"/>
    <col min="14" max="14" width="14.6640625" style="1" bestFit="1" customWidth="1"/>
  </cols>
  <sheetData>
    <row r="1" spans="1:14" x14ac:dyDescent="0.3">
      <c r="A1" s="1" t="s">
        <v>386</v>
      </c>
      <c r="B1" s="1" t="s">
        <v>544</v>
      </c>
      <c r="C1" s="1" t="s">
        <v>545</v>
      </c>
      <c r="D1" s="1" t="s">
        <v>385</v>
      </c>
      <c r="E1" s="1" t="s">
        <v>384</v>
      </c>
      <c r="F1" s="2" t="s">
        <v>383</v>
      </c>
      <c r="G1" s="1" t="s">
        <v>382</v>
      </c>
      <c r="H1" s="1" t="s">
        <v>381</v>
      </c>
      <c r="I1" s="1" t="s">
        <v>380</v>
      </c>
      <c r="J1" s="1" t="s">
        <v>379</v>
      </c>
      <c r="K1" s="1" t="s">
        <v>378</v>
      </c>
      <c r="L1" s="2" t="s">
        <v>377</v>
      </c>
      <c r="M1" s="1" t="s">
        <v>375</v>
      </c>
      <c r="N1" s="1" t="s">
        <v>376</v>
      </c>
    </row>
    <row r="2" spans="1:14" x14ac:dyDescent="0.3">
      <c r="A2" s="1">
        <v>2.6366616520399999</v>
      </c>
      <c r="B2" s="1">
        <v>11.894622567200001</v>
      </c>
      <c r="C2" s="1">
        <v>3.2178082478399999</v>
      </c>
      <c r="D2" s="1">
        <v>12.201027652500001</v>
      </c>
      <c r="E2" s="1">
        <v>17.659405420199999</v>
      </c>
      <c r="F2" s="2" t="s">
        <v>429</v>
      </c>
      <c r="G2" s="1">
        <v>0.983722811664</v>
      </c>
      <c r="H2" s="1">
        <v>0.99879709938799999</v>
      </c>
      <c r="I2" s="1">
        <v>43.347356431000001</v>
      </c>
      <c r="J2" s="1">
        <v>49.719805303199998</v>
      </c>
      <c r="K2" s="1">
        <v>112</v>
      </c>
      <c r="L2" s="2" t="s">
        <v>428</v>
      </c>
      <c r="M2" s="1">
        <v>44.064604293999999</v>
      </c>
      <c r="N2" s="1">
        <v>49.779685317099997</v>
      </c>
    </row>
    <row r="3" spans="1:14" x14ac:dyDescent="0.3">
      <c r="A3" s="1">
        <v>18.767833276299999</v>
      </c>
      <c r="B3" s="1">
        <v>0</v>
      </c>
      <c r="C3" s="1">
        <v>0</v>
      </c>
      <c r="D3" s="1">
        <v>3.56648892172</v>
      </c>
      <c r="E3" s="1">
        <v>0.51763384037000004</v>
      </c>
      <c r="F3" s="2" t="s">
        <v>368</v>
      </c>
      <c r="G3" s="1">
        <v>0.983722811664</v>
      </c>
      <c r="H3" s="1">
        <v>0.99879709938799999</v>
      </c>
      <c r="I3" s="1">
        <v>65.845751477199997</v>
      </c>
      <c r="J3" s="1">
        <v>9.7031795964400001</v>
      </c>
      <c r="K3" s="1">
        <v>112</v>
      </c>
      <c r="L3" s="2" t="s">
        <v>367</v>
      </c>
      <c r="M3" s="1">
        <v>66.935269464599997</v>
      </c>
      <c r="N3" s="1">
        <v>9.7148656142400007</v>
      </c>
    </row>
    <row r="4" spans="1:14" x14ac:dyDescent="0.3">
      <c r="A4" s="1">
        <v>90.611564261300003</v>
      </c>
      <c r="B4" s="1">
        <v>0</v>
      </c>
      <c r="C4" s="1">
        <v>0</v>
      </c>
      <c r="D4" s="1">
        <v>3.0307419329099998</v>
      </c>
      <c r="E4" s="1">
        <v>0.223618523698</v>
      </c>
      <c r="F4" s="2" t="s">
        <v>366</v>
      </c>
      <c r="G4" s="1">
        <v>0.983722811664</v>
      </c>
      <c r="H4" s="1">
        <v>0.99879709938799999</v>
      </c>
      <c r="I4" s="1">
        <v>270.15022160000001</v>
      </c>
      <c r="J4" s="1">
        <v>20.2380505476</v>
      </c>
      <c r="K4" s="1">
        <v>112</v>
      </c>
      <c r="L4" s="2" t="s">
        <v>365</v>
      </c>
      <c r="M4" s="1">
        <v>274.62026741300002</v>
      </c>
      <c r="N4" s="1">
        <v>20.262424230099999</v>
      </c>
    </row>
    <row r="5" spans="1:14" x14ac:dyDescent="0.3">
      <c r="A5" s="1">
        <v>6.6361907344200004</v>
      </c>
      <c r="B5" s="1">
        <v>0</v>
      </c>
      <c r="C5" s="1">
        <v>0</v>
      </c>
      <c r="D5" s="1">
        <v>1.6304216199499999</v>
      </c>
      <c r="E5" s="1">
        <v>0.107276994502</v>
      </c>
      <c r="F5" s="2" t="s">
        <v>362</v>
      </c>
      <c r="G5" s="1">
        <v>0.983722811664</v>
      </c>
      <c r="H5" s="1">
        <v>0.99879709938799999</v>
      </c>
      <c r="I5" s="1">
        <v>10.6436731067</v>
      </c>
      <c r="J5" s="1">
        <v>0.71105423923800004</v>
      </c>
      <c r="K5" s="1">
        <v>112</v>
      </c>
      <c r="L5" s="2" t="s">
        <v>361</v>
      </c>
      <c r="M5" s="1">
        <v>10.8197888475</v>
      </c>
      <c r="N5" s="1">
        <v>0.71191059693100001</v>
      </c>
    </row>
    <row r="6" spans="1:14" x14ac:dyDescent="0.3">
      <c r="A6" s="1">
        <f>SUM(A2:A5)</f>
        <v>118.65224992406</v>
      </c>
      <c r="I6" s="1">
        <f>SUM(I2:I5)</f>
        <v>389.98700261490001</v>
      </c>
      <c r="J6" s="1">
        <f>SUM(J2:J5)</f>
        <v>80.372089686477992</v>
      </c>
      <c r="M6" s="1">
        <f>SUM(M2:M5)</f>
        <v>396.43993001910002</v>
      </c>
      <c r="N6" s="1">
        <f>SUM(N2:N5)</f>
        <v>80.468885758371002</v>
      </c>
    </row>
    <row r="8" spans="1:14" x14ac:dyDescent="0.3">
      <c r="A8" s="1" t="s">
        <v>386</v>
      </c>
      <c r="B8" s="1" t="s">
        <v>544</v>
      </c>
      <c r="C8" s="1" t="s">
        <v>545</v>
      </c>
      <c r="D8" s="1" t="s">
        <v>385</v>
      </c>
      <c r="E8" s="1" t="s">
        <v>384</v>
      </c>
      <c r="F8" s="2" t="s">
        <v>383</v>
      </c>
      <c r="G8" s="1" t="s">
        <v>382</v>
      </c>
      <c r="H8" s="1" t="s">
        <v>381</v>
      </c>
      <c r="I8" s="1" t="s">
        <v>380</v>
      </c>
      <c r="J8" s="1" t="s">
        <v>379</v>
      </c>
      <c r="K8" s="1" t="s">
        <v>378</v>
      </c>
      <c r="L8" s="2" t="s">
        <v>377</v>
      </c>
      <c r="M8" s="1" t="s">
        <v>375</v>
      </c>
      <c r="N8" s="1" t="s">
        <v>376</v>
      </c>
    </row>
    <row r="9" spans="1:14" x14ac:dyDescent="0.3">
      <c r="A9" s="1">
        <v>2.6366616520399999</v>
      </c>
      <c r="B9" s="1">
        <v>0</v>
      </c>
      <c r="C9" s="1">
        <v>0</v>
      </c>
      <c r="D9" s="1">
        <v>3.56648892172</v>
      </c>
      <c r="E9" s="1">
        <v>0.51763384037000004</v>
      </c>
      <c r="F9" s="2" t="s">
        <v>368</v>
      </c>
      <c r="G9" s="1">
        <v>0.983722811664</v>
      </c>
      <c r="H9" s="1">
        <v>0.99879709938799999</v>
      </c>
      <c r="I9" s="1">
        <f>A9*D9*G9</f>
        <v>9.2505600041198477</v>
      </c>
      <c r="J9" s="1">
        <f>A9*E9*H9</f>
        <v>1.3631835475170984</v>
      </c>
      <c r="K9" s="1">
        <v>112</v>
      </c>
      <c r="L9" s="2" t="s">
        <v>428</v>
      </c>
      <c r="M9" s="1">
        <f>A9*D9</f>
        <v>9.4036245723246132</v>
      </c>
      <c r="N9" s="1">
        <f>A9*E9</f>
        <v>1.364825296701774</v>
      </c>
    </row>
    <row r="10" spans="1:14" x14ac:dyDescent="0.3">
      <c r="A10" s="1">
        <v>18.767833276299999</v>
      </c>
      <c r="B10" s="1">
        <v>0</v>
      </c>
      <c r="C10" s="1">
        <v>0</v>
      </c>
      <c r="D10" s="1">
        <v>3.56648892172</v>
      </c>
      <c r="E10" s="1">
        <v>0.51763384037000004</v>
      </c>
      <c r="F10" s="2" t="s">
        <v>368</v>
      </c>
      <c r="G10" s="1">
        <v>0.983722811664</v>
      </c>
      <c r="H10" s="1">
        <v>0.99879709938799999</v>
      </c>
      <c r="I10" s="1">
        <f t="shared" ref="I10:I12" si="0">A10*D10*G10</f>
        <v>65.845751477215515</v>
      </c>
      <c r="J10" s="1">
        <f t="shared" ref="J10:J12" si="1">A10*E10*H10</f>
        <v>9.7031795964421867</v>
      </c>
      <c r="K10" s="1">
        <v>112</v>
      </c>
      <c r="L10" s="2" t="s">
        <v>367</v>
      </c>
      <c r="M10" s="1">
        <f t="shared" ref="M10:M12" si="2">A10*D10</f>
        <v>66.93526946461192</v>
      </c>
      <c r="N10" s="1">
        <f t="shared" ref="N10:N12" si="3">A10*E10</f>
        <v>9.7148656142350482</v>
      </c>
    </row>
    <row r="11" spans="1:14" x14ac:dyDescent="0.3">
      <c r="A11" s="1">
        <v>90.611564261300003</v>
      </c>
      <c r="B11" s="1">
        <v>0</v>
      </c>
      <c r="C11" s="1">
        <v>0</v>
      </c>
      <c r="D11" s="1">
        <v>3.0307419329099998</v>
      </c>
      <c r="E11" s="1">
        <v>0.223618523698</v>
      </c>
      <c r="F11" s="2" t="s">
        <v>366</v>
      </c>
      <c r="G11" s="1">
        <v>0.983722811664</v>
      </c>
      <c r="H11" s="1">
        <v>0.99879709938799999</v>
      </c>
      <c r="I11" s="1">
        <f t="shared" si="0"/>
        <v>270.15022159972222</v>
      </c>
      <c r="J11" s="1">
        <f t="shared" si="1"/>
        <v>20.238050547571401</v>
      </c>
      <c r="K11" s="1">
        <v>112</v>
      </c>
      <c r="L11" s="2" t="s">
        <v>365</v>
      </c>
      <c r="M11" s="1">
        <f t="shared" si="2"/>
        <v>274.62026741329106</v>
      </c>
      <c r="N11" s="1">
        <f t="shared" si="3"/>
        <v>20.262424230078366</v>
      </c>
    </row>
    <row r="12" spans="1:14" x14ac:dyDescent="0.3">
      <c r="A12" s="1">
        <v>6.6361907344200004</v>
      </c>
      <c r="B12" s="1">
        <v>0</v>
      </c>
      <c r="C12" s="1">
        <v>0</v>
      </c>
      <c r="D12" s="1">
        <v>1.6304216199499999</v>
      </c>
      <c r="E12" s="1">
        <v>0.107276994502</v>
      </c>
      <c r="F12" s="2" t="s">
        <v>362</v>
      </c>
      <c r="G12" s="1">
        <v>0.983722811664</v>
      </c>
      <c r="H12" s="1">
        <v>0.99879709938799999</v>
      </c>
      <c r="I12" s="1">
        <f t="shared" si="0"/>
        <v>10.643673106683561</v>
      </c>
      <c r="J12" s="1">
        <f t="shared" si="1"/>
        <v>0.7110542392378606</v>
      </c>
      <c r="K12" s="1">
        <v>112</v>
      </c>
      <c r="L12" s="2" t="s">
        <v>361</v>
      </c>
      <c r="M12" s="1">
        <f t="shared" si="2"/>
        <v>10.819788847510237</v>
      </c>
      <c r="N12" s="1">
        <f t="shared" si="3"/>
        <v>0.71191059693059766</v>
      </c>
    </row>
    <row r="13" spans="1:14" x14ac:dyDescent="0.3">
      <c r="A13" s="1">
        <f>SUM(A9:A12)</f>
        <v>118.65224992406</v>
      </c>
      <c r="I13" s="1">
        <f>SUM(I9:I12)</f>
        <v>355.89020618774111</v>
      </c>
      <c r="J13" s="1">
        <f>SUM(J9:J12)</f>
        <v>32.015467930768544</v>
      </c>
      <c r="M13" s="1">
        <f>SUM(M9:M12)</f>
        <v>361.77895029773782</v>
      </c>
      <c r="N13" s="1">
        <f>SUM(N9:N12)</f>
        <v>32.054025737945786</v>
      </c>
    </row>
    <row r="15" spans="1:14" x14ac:dyDescent="0.3">
      <c r="H15" s="1" t="s">
        <v>449</v>
      </c>
      <c r="I15" s="1">
        <f>I6-I13</f>
        <v>34.096796427158893</v>
      </c>
      <c r="J15" s="1">
        <f t="shared" ref="J15:N15" si="4">J6-J13</f>
        <v>48.356621755709448</v>
      </c>
      <c r="L15" s="1"/>
      <c r="M15" s="1">
        <f t="shared" si="4"/>
        <v>34.660979721362196</v>
      </c>
      <c r="N15" s="1">
        <f t="shared" si="4"/>
        <v>48.414860020425216</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54FFC-9267-4506-962D-89CF70514839}">
  <dimension ref="A1:O9"/>
  <sheetViews>
    <sheetView workbookViewId="0">
      <selection activeCell="K1" sqref="K1:K1048576"/>
    </sheetView>
  </sheetViews>
  <sheetFormatPr defaultRowHeight="14.4" x14ac:dyDescent="0.3"/>
  <cols>
    <col min="1" max="3" width="13.6640625" style="1" bestFit="1" customWidth="1"/>
    <col min="4" max="4" width="32.6640625" style="2" bestFit="1" customWidth="1"/>
    <col min="5" max="6" width="13.6640625" style="1" bestFit="1" customWidth="1"/>
    <col min="7" max="7" width="14.6640625" style="1" bestFit="1" customWidth="1"/>
    <col min="8" max="8" width="13.6640625" style="1" bestFit="1" customWidth="1"/>
    <col min="9" max="9" width="15.6640625" style="1" bestFit="1" customWidth="1"/>
    <col min="10" max="10" width="8.44140625" style="2" bestFit="1" customWidth="1"/>
    <col min="11" max="12" width="13.6640625" style="1" bestFit="1" customWidth="1"/>
    <col min="13" max="13" width="18.77734375" style="1" bestFit="1" customWidth="1"/>
    <col min="14" max="14" width="20.77734375" style="1" bestFit="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4.2053225541699999E-3</v>
      </c>
      <c r="B2" s="1">
        <v>7.4718689817400001</v>
      </c>
      <c r="C2" s="1">
        <v>1.4207025021299999</v>
      </c>
      <c r="D2" s="2" t="s">
        <v>372</v>
      </c>
      <c r="E2" s="1">
        <v>0.91785739589600002</v>
      </c>
      <c r="F2" s="1">
        <v>0.97105845970899995</v>
      </c>
      <c r="G2" s="1">
        <v>2.8840565528499999E-2</v>
      </c>
      <c r="H2" s="1">
        <v>5.8016006872499996E-3</v>
      </c>
      <c r="I2" s="1">
        <v>115</v>
      </c>
      <c r="J2" s="2" t="s">
        <v>371</v>
      </c>
      <c r="K2" s="1">
        <v>3.1421619150699999E-2</v>
      </c>
      <c r="L2" s="1">
        <v>5.9745122749700003E-3</v>
      </c>
      <c r="M2" s="1">
        <v>22168.829951299998</v>
      </c>
      <c r="N2" s="1">
        <v>470914.368365</v>
      </c>
      <c r="O2" s="2" t="s">
        <v>463</v>
      </c>
    </row>
    <row r="3" spans="1:15" x14ac:dyDescent="0.3">
      <c r="A3" s="1">
        <v>0.173628641119</v>
      </c>
      <c r="B3" s="1">
        <v>2.83890402877</v>
      </c>
      <c r="C3" s="1">
        <v>0.248702453351</v>
      </c>
      <c r="D3" s="2" t="s">
        <v>368</v>
      </c>
      <c r="E3" s="1">
        <v>0.91785739589600002</v>
      </c>
      <c r="F3" s="1">
        <v>0.97105845970899995</v>
      </c>
      <c r="G3" s="1">
        <v>0.45242572307399997</v>
      </c>
      <c r="H3" s="1">
        <v>4.1932119216300003E-2</v>
      </c>
      <c r="I3" s="1">
        <v>115</v>
      </c>
      <c r="J3" s="2" t="s">
        <v>367</v>
      </c>
      <c r="K3" s="1">
        <v>0.49291504878300002</v>
      </c>
      <c r="L3" s="1">
        <v>4.3181869018299998E-2</v>
      </c>
      <c r="M3" s="1">
        <v>57409.326609700001</v>
      </c>
      <c r="N3" s="1">
        <v>3324951.2678200002</v>
      </c>
      <c r="O3" s="2" t="s">
        <v>463</v>
      </c>
    </row>
    <row r="4" spans="1:15" x14ac:dyDescent="0.3">
      <c r="A4" s="1">
        <v>0.62986063303100004</v>
      </c>
      <c r="B4" s="1">
        <v>2.32886013217</v>
      </c>
      <c r="C4" s="1">
        <v>0.15885713321100001</v>
      </c>
      <c r="D4" s="2" t="s">
        <v>366</v>
      </c>
      <c r="E4" s="1">
        <v>0.91785739589600002</v>
      </c>
      <c r="F4" s="1">
        <v>0.97105845970899995</v>
      </c>
      <c r="G4" s="1">
        <v>1.34636583721</v>
      </c>
      <c r="H4" s="1">
        <v>9.7162026058700002E-2</v>
      </c>
      <c r="I4" s="1">
        <v>115</v>
      </c>
      <c r="J4" s="2" t="s">
        <v>365</v>
      </c>
      <c r="K4" s="1">
        <v>1.4668573170899999</v>
      </c>
      <c r="L4" s="1">
        <v>0.10005785448600001</v>
      </c>
      <c r="M4" s="1">
        <v>112918.94605</v>
      </c>
      <c r="N4" s="1">
        <v>8634042.7575000003</v>
      </c>
      <c r="O4" s="2" t="s">
        <v>463</v>
      </c>
    </row>
    <row r="5" spans="1:15" x14ac:dyDescent="0.3">
      <c r="A5" s="1">
        <v>1.2836916884699999E-2</v>
      </c>
      <c r="B5" s="1">
        <v>7.3980922481200002</v>
      </c>
      <c r="C5" s="1">
        <v>1.46095306027</v>
      </c>
      <c r="D5" s="2" t="s">
        <v>372</v>
      </c>
      <c r="E5" s="1">
        <v>0.93720905225899998</v>
      </c>
      <c r="F5" s="1">
        <v>0.95038651352799997</v>
      </c>
      <c r="G5" s="1">
        <v>8.9005520911199995E-2</v>
      </c>
      <c r="H5" s="1">
        <v>1.78236750829E-2</v>
      </c>
      <c r="I5" s="1">
        <v>117</v>
      </c>
      <c r="J5" s="2" t="s">
        <v>371</v>
      </c>
      <c r="K5" s="1">
        <v>9.49686952945E-2</v>
      </c>
      <c r="L5" s="1">
        <v>1.87541330071E-2</v>
      </c>
      <c r="M5" s="1">
        <v>9637.4893595100002</v>
      </c>
      <c r="N5" s="1">
        <v>64103.7260637</v>
      </c>
      <c r="O5" s="2" t="s">
        <v>463</v>
      </c>
    </row>
    <row r="6" spans="1:15" x14ac:dyDescent="0.3">
      <c r="A6" s="1">
        <v>1.61964901425</v>
      </c>
      <c r="B6" s="1">
        <v>2.8310314034599999</v>
      </c>
      <c r="C6" s="1">
        <v>0.247889293969</v>
      </c>
      <c r="D6" s="2" t="s">
        <v>368</v>
      </c>
      <c r="E6" s="1">
        <v>0.93720905225899998</v>
      </c>
      <c r="F6" s="1">
        <v>0.95038651352799997</v>
      </c>
      <c r="G6" s="1">
        <v>4.2973633194999996</v>
      </c>
      <c r="H6" s="1">
        <v>0.38157415081599999</v>
      </c>
      <c r="I6" s="1">
        <v>117</v>
      </c>
      <c r="J6" s="2" t="s">
        <v>367</v>
      </c>
      <c r="K6" s="1">
        <v>4.5852772219200002</v>
      </c>
      <c r="L6" s="1">
        <v>0.40149365061999998</v>
      </c>
      <c r="M6" s="1">
        <v>296556.28791700001</v>
      </c>
      <c r="N6" s="1">
        <v>20722597.045299999</v>
      </c>
      <c r="O6" s="2" t="s">
        <v>463</v>
      </c>
    </row>
    <row r="7" spans="1:15" x14ac:dyDescent="0.3">
      <c r="A7" s="1">
        <v>4.2359700254600003</v>
      </c>
      <c r="B7" s="1">
        <v>2.3286527430000001</v>
      </c>
      <c r="C7" s="1">
        <v>0.15902197449300001</v>
      </c>
      <c r="D7" s="2" t="s">
        <v>366</v>
      </c>
      <c r="E7" s="1">
        <v>0.93720905225899998</v>
      </c>
      <c r="F7" s="1">
        <v>0.95038651352799997</v>
      </c>
      <c r="G7" s="1">
        <v>9.2447268293100002</v>
      </c>
      <c r="H7" s="1">
        <v>0.64019206174800003</v>
      </c>
      <c r="I7" s="1">
        <v>117</v>
      </c>
      <c r="J7" s="2" t="s">
        <v>365</v>
      </c>
      <c r="K7" s="1">
        <v>9.8641032190499995</v>
      </c>
      <c r="L7" s="1">
        <v>0.673612317342</v>
      </c>
      <c r="M7" s="1">
        <v>369883.80935</v>
      </c>
      <c r="N7" s="1">
        <v>24890521.888700001</v>
      </c>
      <c r="O7" s="2" t="s">
        <v>463</v>
      </c>
    </row>
    <row r="8" spans="1:15" x14ac:dyDescent="0.3">
      <c r="A8" s="1">
        <v>1.1952669816699999</v>
      </c>
      <c r="B8" s="1">
        <v>1.3182469971099999</v>
      </c>
      <c r="C8" s="1">
        <v>9.0163688274600001E-2</v>
      </c>
      <c r="D8" s="2" t="s">
        <v>362</v>
      </c>
      <c r="E8" s="1">
        <v>0.93720905225899998</v>
      </c>
      <c r="F8" s="1">
        <v>0.95038651352799997</v>
      </c>
      <c r="G8" s="1">
        <v>1.4767201061199999</v>
      </c>
      <c r="H8" s="1">
        <v>0.10242285000199999</v>
      </c>
      <c r="I8" s="1">
        <v>117</v>
      </c>
      <c r="J8" s="2" t="s">
        <v>361</v>
      </c>
      <c r="K8" s="1">
        <v>1.57565710933</v>
      </c>
      <c r="L8" s="1">
        <v>0.10776967954</v>
      </c>
      <c r="M8" s="1">
        <v>395090.22692400002</v>
      </c>
      <c r="N8" s="1">
        <v>27376692.377300002</v>
      </c>
      <c r="O8" s="2" t="s">
        <v>463</v>
      </c>
    </row>
    <row r="9" spans="1:15" x14ac:dyDescent="0.3">
      <c r="A9" s="1">
        <f>SUM(A2:A8)</f>
        <v>7.8714175349688702</v>
      </c>
      <c r="G9" s="1">
        <f>SUM(G2:G8)</f>
        <v>16.935447901653699</v>
      </c>
      <c r="H9" s="1">
        <f>SUM(H2:H8)</f>
        <v>1.28690848361115</v>
      </c>
      <c r="K9" s="1">
        <f>SUM(K2:K8)</f>
        <v>18.111200230618199</v>
      </c>
      <c r="L9" s="1">
        <f>SUM(L2:L8)</f>
        <v>1.3508440162883701</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26528-9A1F-4F7E-AEA7-5CA2AD75F592}">
  <dimension ref="A1:O4"/>
  <sheetViews>
    <sheetView workbookViewId="0">
      <selection activeCell="N13" sqref="N12:N13"/>
    </sheetView>
  </sheetViews>
  <sheetFormatPr defaultRowHeight="14.4" x14ac:dyDescent="0.3"/>
  <cols>
    <col min="1" max="3" width="13.6640625" style="1" bestFit="1" customWidth="1"/>
    <col min="4" max="4" width="23.77734375" style="2" bestFit="1" customWidth="1"/>
    <col min="5" max="8" width="13.6640625" style="1" bestFit="1" customWidth="1"/>
    <col min="9" max="9" width="15.6640625" style="1" bestFit="1" customWidth="1"/>
    <col min="10" max="10" width="8.44140625" style="2" bestFit="1" customWidth="1"/>
    <col min="11" max="12" width="13.6640625" style="1" bestFit="1" customWidth="1"/>
    <col min="13" max="13" width="17.77734375" style="1" bestFit="1" customWidth="1"/>
    <col min="14" max="14" width="19.77734375" style="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1.8601670935900001E-2</v>
      </c>
      <c r="B2" s="1">
        <v>4.70617784479</v>
      </c>
      <c r="C2" s="1">
        <v>0.57917847216700002</v>
      </c>
      <c r="D2" s="2" t="s">
        <v>427</v>
      </c>
      <c r="E2" s="1">
        <v>0.99715347208600003</v>
      </c>
      <c r="F2" s="1">
        <v>0.99993918104900004</v>
      </c>
      <c r="G2" s="1">
        <v>8.7293578691500007E-2</v>
      </c>
      <c r="H2" s="1">
        <v>1.0773032108E-2</v>
      </c>
      <c r="I2" s="1">
        <v>134</v>
      </c>
      <c r="J2" s="2" t="s">
        <v>426</v>
      </c>
      <c r="K2" s="1">
        <v>8.7542771634600003E-2</v>
      </c>
      <c r="L2" s="1">
        <v>1.07736873524E-2</v>
      </c>
      <c r="M2" s="1">
        <v>25206.5224954</v>
      </c>
      <c r="N2" s="1">
        <v>2462079.59803</v>
      </c>
      <c r="O2" s="2" t="s">
        <v>464</v>
      </c>
    </row>
    <row r="3" spans="1:15" x14ac:dyDescent="0.3">
      <c r="A3" s="1">
        <v>6.8776511237400001E-2</v>
      </c>
      <c r="B3" s="1">
        <v>1.67917217262</v>
      </c>
      <c r="C3" s="1">
        <v>0.121709481154</v>
      </c>
      <c r="D3" s="2" t="s">
        <v>364</v>
      </c>
      <c r="E3" s="1">
        <v>0.99715347208600003</v>
      </c>
      <c r="F3" s="1">
        <v>0.99993918104900004</v>
      </c>
      <c r="G3" s="1">
        <v>0.11515886511200001</v>
      </c>
      <c r="H3" s="1">
        <v>8.3702443978399994E-3</v>
      </c>
      <c r="I3" s="1">
        <v>134</v>
      </c>
      <c r="J3" s="2" t="s">
        <v>363</v>
      </c>
      <c r="K3" s="1">
        <v>0.1154876038</v>
      </c>
      <c r="L3" s="1">
        <v>8.3707534982899994E-3</v>
      </c>
      <c r="M3" s="1">
        <v>24490.852155</v>
      </c>
      <c r="N3" s="1">
        <v>406100.56304600002</v>
      </c>
      <c r="O3" s="2" t="s">
        <v>464</v>
      </c>
    </row>
    <row r="4" spans="1:15" x14ac:dyDescent="0.3">
      <c r="A4" s="1">
        <f>SUM(A2:A3)</f>
        <v>8.7378182173299998E-2</v>
      </c>
      <c r="G4" s="1">
        <f>SUM(G2:G3)</f>
        <v>0.20245244380350003</v>
      </c>
      <c r="H4" s="1">
        <f>SUM(H2:H3)</f>
        <v>1.9143276505839999E-2</v>
      </c>
      <c r="K4" s="1">
        <f>SUM(K2:K3)</f>
        <v>0.20303037543460001</v>
      </c>
      <c r="L4" s="1">
        <f>SUM(L2:L3)</f>
        <v>1.914444085069E-2</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F1377-25DD-4309-A9A8-8167FEABE06F}">
  <dimension ref="A1:N20"/>
  <sheetViews>
    <sheetView workbookViewId="0">
      <selection activeCell="S13" sqref="S13"/>
    </sheetView>
  </sheetViews>
  <sheetFormatPr defaultRowHeight="14.4" x14ac:dyDescent="0.3"/>
  <cols>
    <col min="1" max="1" width="15.6640625" style="1" bestFit="1" customWidth="1"/>
    <col min="2" max="2" width="14.6640625" style="1" bestFit="1" customWidth="1"/>
    <col min="3" max="3" width="13.6640625" style="1" bestFit="1" customWidth="1"/>
    <col min="4" max="4" width="14.6640625" style="1" bestFit="1" customWidth="1"/>
    <col min="5" max="5" width="13.6640625" style="1" bestFit="1" customWidth="1"/>
    <col min="6" max="6" width="32.6640625" style="2" bestFit="1" customWidth="1"/>
    <col min="7" max="8" width="13.6640625" style="1" bestFit="1" customWidth="1"/>
    <col min="9" max="9" width="15.6640625" style="1" bestFit="1" customWidth="1"/>
    <col min="10" max="10" width="14.6640625" style="1" bestFit="1" customWidth="1"/>
    <col min="11" max="11" width="15.6640625" style="1" bestFit="1" customWidth="1"/>
    <col min="12" max="12" width="8.44140625" style="2" bestFit="1" customWidth="1"/>
    <col min="13" max="13" width="15.6640625" style="1" bestFit="1" customWidth="1"/>
    <col min="14" max="14" width="14.6640625" style="1" bestFit="1" customWidth="1"/>
  </cols>
  <sheetData>
    <row r="1" spans="1:14" x14ac:dyDescent="0.3">
      <c r="A1" s="1" t="s">
        <v>386</v>
      </c>
      <c r="B1" s="1" t="s">
        <v>544</v>
      </c>
      <c r="C1" s="1" t="s">
        <v>545</v>
      </c>
      <c r="D1" s="1" t="s">
        <v>385</v>
      </c>
      <c r="E1" s="1" t="s">
        <v>384</v>
      </c>
      <c r="F1" s="2" t="s">
        <v>383</v>
      </c>
      <c r="G1" s="1" t="s">
        <v>382</v>
      </c>
      <c r="H1" s="1" t="s">
        <v>381</v>
      </c>
      <c r="I1" s="1" t="s">
        <v>380</v>
      </c>
      <c r="J1" s="1" t="s">
        <v>379</v>
      </c>
      <c r="K1" s="1" t="s">
        <v>378</v>
      </c>
      <c r="L1" s="2" t="s">
        <v>377</v>
      </c>
      <c r="M1" s="1" t="s">
        <v>375</v>
      </c>
      <c r="N1" s="1" t="s">
        <v>376</v>
      </c>
    </row>
    <row r="2" spans="1:14" x14ac:dyDescent="0.3">
      <c r="A2" s="1">
        <v>2.3189166068799998</v>
      </c>
      <c r="B2" s="1">
        <v>8.9209669255299993</v>
      </c>
      <c r="C2" s="1">
        <v>2.4133562501800001</v>
      </c>
      <c r="D2" s="1">
        <v>2.3474634992799999</v>
      </c>
      <c r="E2" s="1">
        <v>1.0450651503999999</v>
      </c>
      <c r="F2" s="2" t="s">
        <v>429</v>
      </c>
      <c r="G2" s="1">
        <v>0.90690488995600005</v>
      </c>
      <c r="H2" s="1">
        <v>0.91807468799500003</v>
      </c>
      <c r="I2" s="1">
        <v>13.027270677400001</v>
      </c>
      <c r="J2" s="1">
        <v>4.44052086677</v>
      </c>
      <c r="K2" s="1">
        <v>120</v>
      </c>
      <c r="L2" s="2" t="s">
        <v>428</v>
      </c>
      <c r="M2" s="1">
        <v>14.3645390181</v>
      </c>
      <c r="N2" s="1">
        <v>4.8367751827100003</v>
      </c>
    </row>
    <row r="3" spans="1:14" x14ac:dyDescent="0.3">
      <c r="A3" s="1">
        <v>2.7576041192799998</v>
      </c>
      <c r="B3" s="1">
        <v>0</v>
      </c>
      <c r="C3" s="1">
        <v>0</v>
      </c>
      <c r="D3" s="1">
        <v>5.88852832216</v>
      </c>
      <c r="E3" s="1">
        <v>1.2941014639499999</v>
      </c>
      <c r="F3" s="2" t="s">
        <v>421</v>
      </c>
      <c r="G3" s="1">
        <v>0.90690488995600005</v>
      </c>
      <c r="H3" s="1">
        <v>0.91807468799500003</v>
      </c>
      <c r="I3" s="1">
        <v>14.726530152900001</v>
      </c>
      <c r="J3" s="1">
        <v>3.2762592595200002</v>
      </c>
      <c r="K3" s="1">
        <v>120</v>
      </c>
      <c r="L3" s="2" t="s">
        <v>420</v>
      </c>
      <c r="M3" s="1">
        <v>16.2382299577</v>
      </c>
      <c r="N3" s="1">
        <v>3.5686195277500001</v>
      </c>
    </row>
    <row r="4" spans="1:14" x14ac:dyDescent="0.3">
      <c r="A4" s="1">
        <v>15.2342000643</v>
      </c>
      <c r="B4" s="1">
        <v>0</v>
      </c>
      <c r="C4" s="1">
        <v>0</v>
      </c>
      <c r="D4" s="1">
        <v>2.8307534184800001</v>
      </c>
      <c r="E4" s="1">
        <v>0.24786058104600001</v>
      </c>
      <c r="F4" s="2" t="s">
        <v>368</v>
      </c>
      <c r="G4" s="1">
        <v>0.90690488995600005</v>
      </c>
      <c r="H4" s="1">
        <v>0.91807468799500003</v>
      </c>
      <c r="I4" s="1">
        <v>39.109605815599998</v>
      </c>
      <c r="J4" s="1">
        <v>3.4666111686800001</v>
      </c>
      <c r="K4" s="1">
        <v>120</v>
      </c>
      <c r="L4" s="2" t="s">
        <v>367</v>
      </c>
      <c r="M4" s="1">
        <v>43.1242639098</v>
      </c>
      <c r="N4" s="1">
        <v>3.7759576797099998</v>
      </c>
    </row>
    <row r="5" spans="1:14" x14ac:dyDescent="0.3">
      <c r="A5" s="1">
        <v>6.4505972934900004</v>
      </c>
      <c r="B5" s="1">
        <v>0</v>
      </c>
      <c r="C5" s="1">
        <v>0</v>
      </c>
      <c r="D5" s="1">
        <v>2.3286283005200001</v>
      </c>
      <c r="E5" s="1">
        <v>0.159041402369</v>
      </c>
      <c r="F5" s="2" t="s">
        <v>366</v>
      </c>
      <c r="G5" s="1">
        <v>0.90690488995600005</v>
      </c>
      <c r="H5" s="1">
        <v>0.91807468799500003</v>
      </c>
      <c r="I5" s="1">
        <v>13.6226577234</v>
      </c>
      <c r="J5" s="1">
        <v>0.94186387573399999</v>
      </c>
      <c r="K5" s="1">
        <v>120</v>
      </c>
      <c r="L5" s="2" t="s">
        <v>365</v>
      </c>
      <c r="M5" s="1">
        <v>15.021043412899999</v>
      </c>
      <c r="N5" s="1">
        <v>1.0259120396700001</v>
      </c>
    </row>
    <row r="6" spans="1:14" x14ac:dyDescent="0.3">
      <c r="A6" s="1">
        <v>1.1728887462099999</v>
      </c>
      <c r="B6" s="1">
        <v>0</v>
      </c>
      <c r="C6" s="1">
        <v>0</v>
      </c>
      <c r="D6" s="1">
        <v>1.3582148921899999</v>
      </c>
      <c r="E6" s="1">
        <v>0.10222786881199999</v>
      </c>
      <c r="F6" s="2" t="s">
        <v>364</v>
      </c>
      <c r="G6" s="1">
        <v>0.90690488995600005</v>
      </c>
      <c r="H6" s="1">
        <v>0.91807468799500003</v>
      </c>
      <c r="I6" s="1">
        <v>1.4447311968900001</v>
      </c>
      <c r="J6" s="1">
        <v>0.110078914928</v>
      </c>
      <c r="K6" s="1">
        <v>120</v>
      </c>
      <c r="L6" s="2" t="s">
        <v>363</v>
      </c>
      <c r="M6" s="1">
        <v>1.5930349619799999</v>
      </c>
      <c r="N6" s="1">
        <v>0.119901916879</v>
      </c>
    </row>
    <row r="7" spans="1:14" x14ac:dyDescent="0.3">
      <c r="A7" s="1">
        <v>27.202468885799998</v>
      </c>
      <c r="B7" s="1">
        <v>0</v>
      </c>
      <c r="C7" s="1">
        <v>0</v>
      </c>
      <c r="D7" s="1">
        <v>1.3183157838799999</v>
      </c>
      <c r="E7" s="1">
        <v>9.0163919105500007E-2</v>
      </c>
      <c r="F7" s="2" t="s">
        <v>362</v>
      </c>
      <c r="G7" s="1">
        <v>0.90690488995600005</v>
      </c>
      <c r="H7" s="1">
        <v>0.91807468799500003</v>
      </c>
      <c r="I7" s="1">
        <v>32.522919008499997</v>
      </c>
      <c r="J7" s="1">
        <v>2.2517445312</v>
      </c>
      <c r="K7" s="1">
        <v>120</v>
      </c>
      <c r="L7" s="2" t="s">
        <v>361</v>
      </c>
      <c r="M7" s="1">
        <v>35.861444092699998</v>
      </c>
      <c r="N7" s="1">
        <v>2.4526812040900001</v>
      </c>
    </row>
    <row r="8" spans="1:14" x14ac:dyDescent="0.3">
      <c r="A8" s="1">
        <v>0.27628817337299999</v>
      </c>
      <c r="B8" s="1">
        <v>18.436664979300001</v>
      </c>
      <c r="C8" s="1">
        <v>4.98760284928</v>
      </c>
      <c r="D8" s="1">
        <v>2.0203462543800002</v>
      </c>
      <c r="E8" s="1">
        <v>0.247953508819</v>
      </c>
      <c r="F8" s="2" t="s">
        <v>429</v>
      </c>
      <c r="G8" s="1">
        <v>0.88380621691100003</v>
      </c>
      <c r="H8" s="1">
        <v>0.91496621920400001</v>
      </c>
      <c r="I8" s="1">
        <v>16.787777792699998</v>
      </c>
      <c r="J8" s="1">
        <v>4.6261693668500001</v>
      </c>
      <c r="K8" s="1">
        <v>121</v>
      </c>
      <c r="L8" s="2" t="s">
        <v>428</v>
      </c>
      <c r="M8" s="1">
        <v>18.994862755500002</v>
      </c>
      <c r="N8" s="1">
        <v>5.0561094713100001</v>
      </c>
    </row>
    <row r="9" spans="1:14" x14ac:dyDescent="0.3">
      <c r="A9" s="1">
        <v>12.520923704699999</v>
      </c>
      <c r="B9" s="1">
        <v>0</v>
      </c>
      <c r="C9" s="1">
        <v>0</v>
      </c>
      <c r="D9" s="1">
        <v>3.0730322027199999</v>
      </c>
      <c r="E9" s="1">
        <v>0.33201379298200001</v>
      </c>
      <c r="F9" s="2" t="s">
        <v>368</v>
      </c>
      <c r="G9" s="1">
        <v>0.88380621691100003</v>
      </c>
      <c r="H9" s="1">
        <v>0.91496621920400001</v>
      </c>
      <c r="I9" s="1">
        <v>34.006390118100001</v>
      </c>
      <c r="J9" s="1">
        <v>3.8036237935099999</v>
      </c>
      <c r="K9" s="1">
        <v>121</v>
      </c>
      <c r="L9" s="2" t="s">
        <v>367</v>
      </c>
      <c r="M9" s="1">
        <v>38.477201752299997</v>
      </c>
      <c r="N9" s="1">
        <v>4.1571193708400003</v>
      </c>
    </row>
    <row r="10" spans="1:14" x14ac:dyDescent="0.3">
      <c r="A10" s="1">
        <v>5.3785406164800001E-2</v>
      </c>
      <c r="B10" s="1">
        <v>0</v>
      </c>
      <c r="C10" s="1">
        <v>0</v>
      </c>
      <c r="D10" s="1">
        <v>2.5447042893599998</v>
      </c>
      <c r="E10" s="1">
        <v>0.17962836747899999</v>
      </c>
      <c r="F10" s="2" t="s">
        <v>366</v>
      </c>
      <c r="G10" s="1">
        <v>0.88380621691100003</v>
      </c>
      <c r="H10" s="1">
        <v>0.91496621920400001</v>
      </c>
      <c r="I10" s="1">
        <v>0.12096474844000001</v>
      </c>
      <c r="J10" s="1">
        <v>8.8398406345099999E-3</v>
      </c>
      <c r="K10" s="1">
        <v>121</v>
      </c>
      <c r="L10" s="2" t="s">
        <v>365</v>
      </c>
      <c r="M10" s="1">
        <v>0.13686795377300001</v>
      </c>
      <c r="N10" s="1">
        <v>9.6613847035800001E-3</v>
      </c>
    </row>
    <row r="11" spans="1:14" x14ac:dyDescent="0.3">
      <c r="A11" s="1">
        <v>1.7390190698100001</v>
      </c>
      <c r="B11" s="1">
        <v>0</v>
      </c>
      <c r="C11" s="1">
        <v>0</v>
      </c>
      <c r="D11" s="1">
        <v>1.40981042097</v>
      </c>
      <c r="E11" s="1">
        <v>0.106264978525</v>
      </c>
      <c r="F11" s="2" t="s">
        <v>364</v>
      </c>
      <c r="G11" s="1">
        <v>0.88380621691100003</v>
      </c>
      <c r="H11" s="1">
        <v>0.91496621920400001</v>
      </c>
      <c r="I11" s="1">
        <v>2.1668163953600001</v>
      </c>
      <c r="J11" s="1">
        <v>0.16908285147499999</v>
      </c>
      <c r="K11" s="1">
        <v>121</v>
      </c>
      <c r="L11" s="2" t="s">
        <v>363</v>
      </c>
      <c r="M11" s="1">
        <v>2.45168720688</v>
      </c>
      <c r="N11" s="1">
        <v>0.184796824108</v>
      </c>
    </row>
    <row r="12" spans="1:14" x14ac:dyDescent="0.3">
      <c r="A12" s="1">
        <v>0.81169931249000005</v>
      </c>
      <c r="B12" s="1">
        <v>0</v>
      </c>
      <c r="C12" s="1">
        <v>0</v>
      </c>
      <c r="D12" s="1">
        <v>1.39074523766</v>
      </c>
      <c r="E12" s="1">
        <v>9.5549179504099996E-2</v>
      </c>
      <c r="F12" s="2" t="s">
        <v>362</v>
      </c>
      <c r="G12" s="1">
        <v>0.88380621691100003</v>
      </c>
      <c r="H12" s="1">
        <v>0.91496621920400001</v>
      </c>
      <c r="I12" s="1">
        <v>0.99769963135399997</v>
      </c>
      <c r="J12" s="1">
        <v>7.0962221086800004E-2</v>
      </c>
      <c r="K12" s="1">
        <v>121</v>
      </c>
      <c r="L12" s="2" t="s">
        <v>361</v>
      </c>
      <c r="M12" s="1">
        <v>1.12886695326</v>
      </c>
      <c r="N12" s="1">
        <v>7.7557203312500003E-2</v>
      </c>
    </row>
    <row r="13" spans="1:14" x14ac:dyDescent="0.3">
      <c r="A13" s="1">
        <v>0.19737031645399999</v>
      </c>
      <c r="B13" s="1">
        <v>13.0840848245</v>
      </c>
      <c r="C13" s="1">
        <v>3.5395893646999999</v>
      </c>
      <c r="D13" s="1">
        <v>2.0273752008599999</v>
      </c>
      <c r="E13" s="1">
        <v>0.24762302241199999</v>
      </c>
      <c r="F13" s="2" t="s">
        <v>429</v>
      </c>
      <c r="G13" s="1">
        <v>1</v>
      </c>
      <c r="H13" s="1">
        <v>1</v>
      </c>
      <c r="I13" s="1">
        <v>13.484228509499999</v>
      </c>
      <c r="J13" s="1">
        <v>3.5884627989900002</v>
      </c>
      <c r="K13" s="1">
        <v>122</v>
      </c>
      <c r="L13" s="2" t="s">
        <v>428</v>
      </c>
      <c r="M13" s="1">
        <v>13.484228509499999</v>
      </c>
      <c r="N13" s="1">
        <v>3.5884627989900002</v>
      </c>
    </row>
    <row r="14" spans="1:14" x14ac:dyDescent="0.3">
      <c r="A14" s="1">
        <v>9.2620855716200001</v>
      </c>
      <c r="B14" s="1">
        <v>0</v>
      </c>
      <c r="C14" s="1">
        <v>0</v>
      </c>
      <c r="D14" s="1">
        <v>5.90787456233</v>
      </c>
      <c r="E14" s="1">
        <v>0.45941714079899998</v>
      </c>
      <c r="F14" s="2" t="s">
        <v>370</v>
      </c>
      <c r="G14" s="1">
        <v>1</v>
      </c>
      <c r="H14" s="1">
        <v>1</v>
      </c>
      <c r="I14" s="1">
        <v>54.719239742699997</v>
      </c>
      <c r="J14" s="1">
        <v>4.2551608711500002</v>
      </c>
      <c r="K14" s="1">
        <v>122</v>
      </c>
      <c r="L14" s="2" t="s">
        <v>369</v>
      </c>
      <c r="M14" s="1">
        <v>54.719239742699997</v>
      </c>
      <c r="N14" s="1">
        <v>4.2551608711500002</v>
      </c>
    </row>
    <row r="15" spans="1:14" x14ac:dyDescent="0.3">
      <c r="A15" s="1">
        <v>0.16026342220199999</v>
      </c>
      <c r="B15" s="1">
        <v>0</v>
      </c>
      <c r="C15" s="1">
        <v>0</v>
      </c>
      <c r="D15" s="1">
        <v>18.400503043200001</v>
      </c>
      <c r="E15" s="1">
        <v>0.89378914954999999</v>
      </c>
      <c r="F15" s="2" t="s">
        <v>433</v>
      </c>
      <c r="G15" s="1">
        <v>1</v>
      </c>
      <c r="H15" s="1">
        <v>1</v>
      </c>
      <c r="I15" s="1">
        <v>2.9489275879400001</v>
      </c>
      <c r="J15" s="1">
        <v>0.143241707834</v>
      </c>
      <c r="K15" s="1">
        <v>122</v>
      </c>
      <c r="L15" s="2" t="s">
        <v>432</v>
      </c>
      <c r="M15" s="1">
        <v>2.9489275879400001</v>
      </c>
      <c r="N15" s="1">
        <v>0.143241707834</v>
      </c>
    </row>
    <row r="16" spans="1:14" x14ac:dyDescent="0.3">
      <c r="A16" s="1">
        <v>100.965431994</v>
      </c>
      <c r="B16" s="1">
        <v>0</v>
      </c>
      <c r="C16" s="1">
        <v>0</v>
      </c>
      <c r="D16" s="1">
        <v>3.0931104549700001</v>
      </c>
      <c r="E16" s="1">
        <v>0.33367820966299999</v>
      </c>
      <c r="F16" s="2" t="s">
        <v>368</v>
      </c>
      <c r="G16" s="1">
        <v>1</v>
      </c>
      <c r="H16" s="1">
        <v>1</v>
      </c>
      <c r="I16" s="1">
        <v>312.297233291</v>
      </c>
      <c r="J16" s="1">
        <v>33.689964585600002</v>
      </c>
      <c r="K16" s="1">
        <v>122</v>
      </c>
      <c r="L16" s="2" t="s">
        <v>367</v>
      </c>
      <c r="M16" s="1">
        <v>312.297233291</v>
      </c>
      <c r="N16" s="1">
        <v>33.689964585600002</v>
      </c>
    </row>
    <row r="17" spans="1:14" x14ac:dyDescent="0.3">
      <c r="A17" s="1">
        <v>91.751465950699995</v>
      </c>
      <c r="B17" s="1">
        <v>0</v>
      </c>
      <c r="C17" s="1">
        <v>0</v>
      </c>
      <c r="D17" s="1">
        <v>2.54440694563</v>
      </c>
      <c r="E17" s="1">
        <v>0.17929804810300001</v>
      </c>
      <c r="F17" s="2" t="s">
        <v>366</v>
      </c>
      <c r="G17" s="1">
        <v>1</v>
      </c>
      <c r="H17" s="1">
        <v>1</v>
      </c>
      <c r="I17" s="1">
        <v>233.453067237</v>
      </c>
      <c r="J17" s="1">
        <v>16.450858755500001</v>
      </c>
      <c r="K17" s="1">
        <v>122</v>
      </c>
      <c r="L17" s="2" t="s">
        <v>365</v>
      </c>
      <c r="M17" s="1">
        <v>233.453067237</v>
      </c>
      <c r="N17" s="1">
        <v>16.450858755500001</v>
      </c>
    </row>
    <row r="18" spans="1:14" x14ac:dyDescent="0.3">
      <c r="A18" s="1">
        <v>0.386967377946</v>
      </c>
      <c r="B18" s="1">
        <v>0</v>
      </c>
      <c r="C18" s="1">
        <v>0</v>
      </c>
      <c r="D18" s="1">
        <v>1.4832674326099999</v>
      </c>
      <c r="E18" s="1">
        <v>0.105457725785</v>
      </c>
      <c r="F18" s="2" t="s">
        <v>364</v>
      </c>
      <c r="G18" s="1">
        <v>1</v>
      </c>
      <c r="H18" s="1">
        <v>1</v>
      </c>
      <c r="I18" s="1">
        <v>0.57397610918999997</v>
      </c>
      <c r="J18" s="1">
        <v>4.0808699631199999E-2</v>
      </c>
      <c r="K18" s="1">
        <v>122</v>
      </c>
      <c r="L18" s="2" t="s">
        <v>363</v>
      </c>
      <c r="M18" s="1">
        <v>0.57397610918999997</v>
      </c>
      <c r="N18" s="1">
        <v>4.0808699631199999E-2</v>
      </c>
    </row>
    <row r="19" spans="1:14" x14ac:dyDescent="0.3">
      <c r="A19" s="1">
        <v>107.173291413</v>
      </c>
      <c r="B19" s="1">
        <v>0</v>
      </c>
      <c r="C19" s="1">
        <v>0</v>
      </c>
      <c r="D19" s="1">
        <v>1.3931870228200001</v>
      </c>
      <c r="E19" s="1">
        <v>9.5547105257200005E-2</v>
      </c>
      <c r="F19" s="2" t="s">
        <v>362</v>
      </c>
      <c r="G19" s="1">
        <v>1</v>
      </c>
      <c r="H19" s="1">
        <v>1</v>
      </c>
      <c r="I19" s="1">
        <v>149.312438789</v>
      </c>
      <c r="J19" s="1">
        <v>10.240097755400001</v>
      </c>
      <c r="K19" s="1">
        <v>122</v>
      </c>
      <c r="L19" s="2" t="s">
        <v>361</v>
      </c>
      <c r="M19" s="1">
        <v>149.312438789</v>
      </c>
      <c r="N19" s="1">
        <v>10.240097755400001</v>
      </c>
    </row>
    <row r="20" spans="1:14" x14ac:dyDescent="0.3">
      <c r="A20" s="1">
        <f>SUM(A2:A19)</f>
        <v>380.43526742841982</v>
      </c>
      <c r="I20" s="1">
        <f>SUM(I2:I19)</f>
        <v>935.32247452697402</v>
      </c>
      <c r="J20" s="1">
        <f>SUM(J2:J19)</f>
        <v>91.574351864493522</v>
      </c>
      <c r="M20" s="1">
        <f>SUM(M2:M19)</f>
        <v>954.18115324122289</v>
      </c>
      <c r="N20" s="1">
        <f>SUM(N2:N19)</f>
        <v>93.673686979188304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7AF90-366C-458D-A9D8-97BFAE7042EE}">
  <dimension ref="A1:O10"/>
  <sheetViews>
    <sheetView workbookViewId="0">
      <selection activeCell="K1" sqref="K1:K1048576"/>
    </sheetView>
  </sheetViews>
  <sheetFormatPr defaultRowHeight="14.4" x14ac:dyDescent="0.3"/>
  <cols>
    <col min="1" max="1" width="15.6640625" style="1" bestFit="1" customWidth="1"/>
    <col min="2" max="3" width="14.6640625" style="1" bestFit="1" customWidth="1"/>
    <col min="4" max="4" width="34.21875" style="2" bestFit="1" customWidth="1"/>
    <col min="5" max="6" width="13.6640625" style="1" bestFit="1" customWidth="1"/>
    <col min="7" max="7" width="16.6640625" style="1" bestFit="1" customWidth="1"/>
    <col min="8" max="9" width="15.6640625" style="1" bestFit="1" customWidth="1"/>
    <col min="10" max="10" width="8.44140625" style="2" bestFit="1" customWidth="1"/>
    <col min="11" max="11" width="16.6640625" style="1" bestFit="1" customWidth="1"/>
    <col min="12" max="12" width="15.6640625" style="1" bestFit="1" customWidth="1"/>
    <col min="13" max="13" width="18.77734375" style="1" bestFit="1" customWidth="1"/>
    <col min="14" max="14" width="20.77734375" style="1" bestFit="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37.409158533800003</v>
      </c>
      <c r="B2" s="1">
        <v>11.188366113900001</v>
      </c>
      <c r="C2" s="1">
        <v>15.688573419000001</v>
      </c>
      <c r="D2" s="2" t="s">
        <v>429</v>
      </c>
      <c r="E2" s="1">
        <v>0.88326287339599996</v>
      </c>
      <c r="F2" s="1">
        <v>0.96644574047800003</v>
      </c>
      <c r="G2" s="1">
        <v>369.687345338</v>
      </c>
      <c r="H2" s="1">
        <v>567.20345842400002</v>
      </c>
      <c r="I2" s="1">
        <v>101</v>
      </c>
      <c r="J2" s="2" t="s">
        <v>428</v>
      </c>
      <c r="K2" s="1">
        <v>418.54736168900001</v>
      </c>
      <c r="L2" s="1">
        <v>586.89633020099996</v>
      </c>
      <c r="M2" s="1">
        <v>28405.828368499999</v>
      </c>
      <c r="N2" s="1">
        <v>1930596.7867000001</v>
      </c>
      <c r="O2" s="2" t="s">
        <v>476</v>
      </c>
    </row>
    <row r="3" spans="1:15" x14ac:dyDescent="0.3">
      <c r="A3" s="1">
        <v>828.39175440400004</v>
      </c>
      <c r="B3" s="1">
        <v>4.7256563114099999</v>
      </c>
      <c r="C3" s="1">
        <v>0.57701985593000005</v>
      </c>
      <c r="D3" s="2" t="s">
        <v>427</v>
      </c>
      <c r="E3" s="1">
        <v>0.88326287339599996</v>
      </c>
      <c r="F3" s="1">
        <v>0.96644574047800003</v>
      </c>
      <c r="G3" s="1">
        <v>3457.7045090800002</v>
      </c>
      <c r="H3" s="1">
        <v>461.95960536899997</v>
      </c>
      <c r="I3" s="1">
        <v>101</v>
      </c>
      <c r="J3" s="2" t="s">
        <v>426</v>
      </c>
      <c r="K3" s="1">
        <v>3914.6947225200001</v>
      </c>
      <c r="L3" s="1">
        <v>477.99849078</v>
      </c>
      <c r="M3" s="1">
        <v>231939.22028199999</v>
      </c>
      <c r="N3" s="1">
        <v>19726972.186299998</v>
      </c>
      <c r="O3" s="2" t="s">
        <v>476</v>
      </c>
    </row>
    <row r="4" spans="1:15" x14ac:dyDescent="0.3">
      <c r="A4" s="1">
        <v>47.298414378399997</v>
      </c>
      <c r="B4" s="1">
        <v>10.260324064200001</v>
      </c>
      <c r="C4" s="1">
        <v>1.94089773453</v>
      </c>
      <c r="D4" s="2" t="s">
        <v>423</v>
      </c>
      <c r="E4" s="1">
        <v>0.88326287339599996</v>
      </c>
      <c r="F4" s="1">
        <v>0.96644574047800003</v>
      </c>
      <c r="G4" s="1">
        <v>428.64487500000001</v>
      </c>
      <c r="H4" s="1">
        <v>88.721057806600001</v>
      </c>
      <c r="I4" s="1">
        <v>101</v>
      </c>
      <c r="J4" s="2" t="s">
        <v>422</v>
      </c>
      <c r="K4" s="1">
        <v>485.29705924500001</v>
      </c>
      <c r="L4" s="1">
        <v>91.801385313899999</v>
      </c>
      <c r="M4" s="1">
        <v>11742.133442300001</v>
      </c>
      <c r="N4" s="1">
        <v>853239.56374300004</v>
      </c>
      <c r="O4" s="2" t="s">
        <v>476</v>
      </c>
    </row>
    <row r="5" spans="1:15" x14ac:dyDescent="0.3">
      <c r="A5" s="1">
        <v>49.7657114294</v>
      </c>
      <c r="B5" s="1">
        <v>8.9076566788699996</v>
      </c>
      <c r="C5" s="1">
        <v>1.52183681948</v>
      </c>
      <c r="D5" s="2" t="s">
        <v>372</v>
      </c>
      <c r="E5" s="1">
        <v>0.88326287339599996</v>
      </c>
      <c r="F5" s="1">
        <v>0.96644574047800003</v>
      </c>
      <c r="G5" s="1">
        <v>391.546785484</v>
      </c>
      <c r="H5" s="1">
        <v>73.1940503581</v>
      </c>
      <c r="I5" s="1">
        <v>101</v>
      </c>
      <c r="J5" s="2" t="s">
        <v>371</v>
      </c>
      <c r="K5" s="1">
        <v>443.295871793</v>
      </c>
      <c r="L5" s="1">
        <v>75.735292000900003</v>
      </c>
      <c r="M5" s="1">
        <v>3363.0694177199998</v>
      </c>
      <c r="N5" s="1">
        <v>238168.240823</v>
      </c>
      <c r="O5" s="2" t="s">
        <v>476</v>
      </c>
    </row>
    <row r="6" spans="1:15" x14ac:dyDescent="0.3">
      <c r="A6" s="1">
        <v>77.101848107199999</v>
      </c>
      <c r="B6" s="1">
        <v>5.60211556384</v>
      </c>
      <c r="C6" s="1">
        <v>0.42741772701399999</v>
      </c>
      <c r="D6" s="2" t="s">
        <v>370</v>
      </c>
      <c r="E6" s="1">
        <v>0.88326287339599996</v>
      </c>
      <c r="F6" s="1">
        <v>0.96644574047800003</v>
      </c>
      <c r="G6" s="1">
        <v>381.51079189400002</v>
      </c>
      <c r="H6" s="1">
        <v>31.848926222100001</v>
      </c>
      <c r="I6" s="1">
        <v>101</v>
      </c>
      <c r="J6" s="2" t="s">
        <v>369</v>
      </c>
      <c r="K6" s="1">
        <v>431.93346328199999</v>
      </c>
      <c r="L6" s="1">
        <v>32.9546966666</v>
      </c>
      <c r="M6" s="1">
        <v>39496.841193699998</v>
      </c>
      <c r="N6" s="1">
        <v>1576594.37903</v>
      </c>
      <c r="O6" s="2" t="s">
        <v>476</v>
      </c>
    </row>
    <row r="7" spans="1:15" x14ac:dyDescent="0.3">
      <c r="A7" s="1">
        <v>78.793531983199998</v>
      </c>
      <c r="B7" s="1">
        <v>3.0139324221499999</v>
      </c>
      <c r="C7" s="1">
        <v>0.2200949388</v>
      </c>
      <c r="D7" s="2" t="s">
        <v>366</v>
      </c>
      <c r="E7" s="1">
        <v>0.88326287339599996</v>
      </c>
      <c r="F7" s="1">
        <v>0.96644574047800003</v>
      </c>
      <c r="G7" s="1">
        <v>209.75583690600001</v>
      </c>
      <c r="H7" s="1">
        <v>16.760157698299999</v>
      </c>
      <c r="I7" s="1">
        <v>101</v>
      </c>
      <c r="J7" s="2" t="s">
        <v>365</v>
      </c>
      <c r="K7" s="1">
        <v>237.4783807</v>
      </c>
      <c r="L7" s="1">
        <v>17.342057599699999</v>
      </c>
      <c r="M7" s="1">
        <v>6413.6421524799998</v>
      </c>
      <c r="N7" s="1">
        <v>412349.092496</v>
      </c>
      <c r="O7" s="2" t="s">
        <v>476</v>
      </c>
    </row>
    <row r="8" spans="1:15" x14ac:dyDescent="0.3">
      <c r="A8" s="1">
        <v>19.907271274199999</v>
      </c>
      <c r="B8" s="1">
        <v>1.6739955770999999</v>
      </c>
      <c r="C8" s="1">
        <v>0.118299408673</v>
      </c>
      <c r="D8" s="2" t="s">
        <v>364</v>
      </c>
      <c r="E8" s="1">
        <v>0.88326287339599996</v>
      </c>
      <c r="F8" s="1">
        <v>0.96644574047800003</v>
      </c>
      <c r="G8" s="1">
        <v>29.4344562024</v>
      </c>
      <c r="H8" s="1">
        <v>2.2759975207899998</v>
      </c>
      <c r="I8" s="1">
        <v>101</v>
      </c>
      <c r="J8" s="2" t="s">
        <v>363</v>
      </c>
      <c r="K8" s="1">
        <v>33.324684065100001</v>
      </c>
      <c r="L8" s="1">
        <v>2.3550184200299999</v>
      </c>
      <c r="M8" s="1">
        <v>292253.242555</v>
      </c>
      <c r="N8" s="1">
        <v>6153433.5510200001</v>
      </c>
      <c r="O8" s="2" t="s">
        <v>476</v>
      </c>
    </row>
    <row r="9" spans="1:15" x14ac:dyDescent="0.3">
      <c r="A9" s="1">
        <v>36.8401906498</v>
      </c>
      <c r="B9" s="1">
        <v>1.5729280570099999</v>
      </c>
      <c r="C9" s="1">
        <v>0.10821529006199999</v>
      </c>
      <c r="D9" s="2" t="s">
        <v>362</v>
      </c>
      <c r="E9" s="1">
        <v>0.88326287339599996</v>
      </c>
      <c r="F9" s="1">
        <v>0.96644574047800003</v>
      </c>
      <c r="G9" s="1">
        <v>51.182406784000001</v>
      </c>
      <c r="H9" s="1">
        <v>3.85290209297</v>
      </c>
      <c r="I9" s="1">
        <v>101</v>
      </c>
      <c r="J9" s="2" t="s">
        <v>361</v>
      </c>
      <c r="K9" s="1">
        <v>57.9469694987</v>
      </c>
      <c r="L9" s="1">
        <v>3.9866719171099998</v>
      </c>
      <c r="M9" s="1">
        <v>112100.933924</v>
      </c>
      <c r="N9" s="1">
        <v>15755075.576400001</v>
      </c>
      <c r="O9" s="2" t="s">
        <v>476</v>
      </c>
    </row>
    <row r="10" spans="1:15" x14ac:dyDescent="0.3">
      <c r="A10" s="1">
        <f>SUM(A2:A9)</f>
        <v>1175.50788076</v>
      </c>
      <c r="G10" s="1">
        <f>SUM(G2:G9)</f>
        <v>5319.4670066884</v>
      </c>
      <c r="H10" s="1">
        <f>SUM(H2:H9)</f>
        <v>1245.8161554918599</v>
      </c>
      <c r="K10" s="1">
        <f>SUM(K2:K9)</f>
        <v>6022.5185127928007</v>
      </c>
      <c r="L10" s="1">
        <f>SUM(L2:L9)</f>
        <v>1289.0699428992402</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5CDD-6CBA-4D21-8AF4-00A7428C3FA2}">
  <dimension ref="A1:O7"/>
  <sheetViews>
    <sheetView workbookViewId="0">
      <selection activeCell="K1" sqref="K1:K1048576"/>
    </sheetView>
  </sheetViews>
  <sheetFormatPr defaultRowHeight="14.4" x14ac:dyDescent="0.3"/>
  <cols>
    <col min="1" max="2" width="14.6640625" style="1" bestFit="1" customWidth="1"/>
    <col min="3" max="3" width="13.6640625" style="1" bestFit="1" customWidth="1"/>
    <col min="4" max="4" width="34.2187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8.77734375" style="1" bestFit="1" customWidth="1"/>
    <col min="14" max="14" width="19.77734375" style="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0.86610021326599995</v>
      </c>
      <c r="B2" s="1">
        <v>4.2811006737000001</v>
      </c>
      <c r="C2" s="1">
        <v>0.50261979567100001</v>
      </c>
      <c r="D2" s="2" t="s">
        <v>427</v>
      </c>
      <c r="E2" s="1">
        <v>0.91785739589600002</v>
      </c>
      <c r="F2" s="1">
        <v>0.97105845970899995</v>
      </c>
      <c r="G2" s="1">
        <v>3.4032887492000001</v>
      </c>
      <c r="H2" s="1">
        <v>0.422720306597</v>
      </c>
      <c r="I2" s="1">
        <v>115</v>
      </c>
      <c r="J2" s="2" t="s">
        <v>426</v>
      </c>
      <c r="K2" s="1">
        <v>3.7078622065000002</v>
      </c>
      <c r="L2" s="1">
        <v>0.43531911222199998</v>
      </c>
      <c r="M2" s="1">
        <v>44539.6740718</v>
      </c>
      <c r="N2" s="1">
        <v>4638857.6997100003</v>
      </c>
      <c r="O2" s="2" t="s">
        <v>465</v>
      </c>
    </row>
    <row r="3" spans="1:15" x14ac:dyDescent="0.3">
      <c r="A3" s="1">
        <v>0.23187915624800001</v>
      </c>
      <c r="B3" s="1">
        <v>11.846855426499999</v>
      </c>
      <c r="C3" s="1">
        <v>2.21603946296</v>
      </c>
      <c r="D3" s="2" t="s">
        <v>425</v>
      </c>
      <c r="E3" s="1">
        <v>0.91785739589600002</v>
      </c>
      <c r="F3" s="1">
        <v>0.97105845970899995</v>
      </c>
      <c r="G3" s="1">
        <v>2.52138991656</v>
      </c>
      <c r="H3" s="1">
        <v>0.49898165313600001</v>
      </c>
      <c r="I3" s="1">
        <v>115</v>
      </c>
      <c r="J3" s="2" t="s">
        <v>424</v>
      </c>
      <c r="K3" s="1">
        <v>2.7470388404900001</v>
      </c>
      <c r="L3" s="1">
        <v>0.51385336088300004</v>
      </c>
      <c r="M3" s="1">
        <v>18674.304428899999</v>
      </c>
      <c r="N3" s="1">
        <v>1564136.7362500001</v>
      </c>
      <c r="O3" s="2" t="s">
        <v>465</v>
      </c>
    </row>
    <row r="4" spans="1:15" x14ac:dyDescent="0.3">
      <c r="A4" s="1">
        <v>7.9576675199300007E-2</v>
      </c>
      <c r="B4" s="1">
        <v>8.4724982232800006</v>
      </c>
      <c r="C4" s="1">
        <v>1.51178686861</v>
      </c>
      <c r="D4" s="2" t="s">
        <v>423</v>
      </c>
      <c r="E4" s="1">
        <v>0.91785739589600002</v>
      </c>
      <c r="F4" s="1">
        <v>0.97105845970899995</v>
      </c>
      <c r="G4" s="1">
        <v>0.61883160804799997</v>
      </c>
      <c r="H4" s="1">
        <v>0.116821219285</v>
      </c>
      <c r="I4" s="1">
        <v>115</v>
      </c>
      <c r="J4" s="2" t="s">
        <v>422</v>
      </c>
      <c r="K4" s="1">
        <v>0.67421323924099996</v>
      </c>
      <c r="L4" s="1">
        <v>0.120302972614</v>
      </c>
      <c r="M4" s="1">
        <v>15794.1238183</v>
      </c>
      <c r="N4" s="1">
        <v>755561.459546</v>
      </c>
      <c r="O4" s="2" t="s">
        <v>465</v>
      </c>
    </row>
    <row r="5" spans="1:15" x14ac:dyDescent="0.3">
      <c r="A5" s="1">
        <v>10.0131840183</v>
      </c>
      <c r="B5" s="1">
        <v>2.83890402877</v>
      </c>
      <c r="C5" s="1">
        <v>0.248702453351</v>
      </c>
      <c r="D5" s="2" t="s">
        <v>368</v>
      </c>
      <c r="E5" s="1">
        <v>0.91785739589600002</v>
      </c>
      <c r="F5" s="1">
        <v>0.97105845970899995</v>
      </c>
      <c r="G5" s="1">
        <v>26.0914443064</v>
      </c>
      <c r="H5" s="1">
        <v>2.4182302141199998</v>
      </c>
      <c r="I5" s="1">
        <v>115</v>
      </c>
      <c r="J5" s="2" t="s">
        <v>367</v>
      </c>
      <c r="K5" s="1">
        <v>28.426468450400002</v>
      </c>
      <c r="L5" s="1">
        <v>2.4903034312100001</v>
      </c>
      <c r="M5" s="1">
        <v>57409.326609700001</v>
      </c>
      <c r="N5" s="1">
        <v>3324951.2678200002</v>
      </c>
      <c r="O5" s="2" t="s">
        <v>465</v>
      </c>
    </row>
    <row r="6" spans="1:15" x14ac:dyDescent="0.3">
      <c r="A6" s="1">
        <v>66.024283347999997</v>
      </c>
      <c r="B6" s="1">
        <v>2.32886013217</v>
      </c>
      <c r="C6" s="1">
        <v>0.15885713321100001</v>
      </c>
      <c r="D6" s="2" t="s">
        <v>366</v>
      </c>
      <c r="E6" s="1">
        <v>0.91785739589600002</v>
      </c>
      <c r="F6" s="1">
        <v>0.97105845970899995</v>
      </c>
      <c r="G6" s="1">
        <v>141.13096590699999</v>
      </c>
      <c r="H6" s="1">
        <v>10.1848771026</v>
      </c>
      <c r="I6" s="1">
        <v>115</v>
      </c>
      <c r="J6" s="2" t="s">
        <v>365</v>
      </c>
      <c r="K6" s="1">
        <v>153.76132124399999</v>
      </c>
      <c r="L6" s="1">
        <v>10.488428375</v>
      </c>
      <c r="M6" s="1">
        <v>112918.94605</v>
      </c>
      <c r="N6" s="1">
        <v>8634042.7575000003</v>
      </c>
      <c r="O6" s="2" t="s">
        <v>465</v>
      </c>
    </row>
    <row r="7" spans="1:15" x14ac:dyDescent="0.3">
      <c r="A7" s="1">
        <f>SUM(A2:A6)</f>
        <v>77.215023411013306</v>
      </c>
      <c r="G7" s="1">
        <f>SUM(G2:G6)</f>
        <v>173.76592048720801</v>
      </c>
      <c r="H7" s="1">
        <f>SUM(H2:H6)</f>
        <v>13.641630495737999</v>
      </c>
      <c r="K7" s="1">
        <f>SUM(K2:K6)</f>
        <v>189.316903980631</v>
      </c>
      <c r="L7" s="1">
        <f>SUM(L2:L6)</f>
        <v>14.048207251929</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C710B-CB0F-47CA-87B2-AD13C431199D}">
  <dimension ref="A1:O10"/>
  <sheetViews>
    <sheetView workbookViewId="0">
      <selection activeCell="K1" sqref="K1:K1048576"/>
    </sheetView>
  </sheetViews>
  <sheetFormatPr defaultRowHeight="14.4" x14ac:dyDescent="0.3"/>
  <cols>
    <col min="1" max="2" width="14.6640625" style="1" bestFit="1" customWidth="1"/>
    <col min="3" max="3" width="13.6640625" style="1" bestFit="1" customWidth="1"/>
    <col min="4" max="4" width="28.664062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8.77734375" style="1" bestFit="1" customWidth="1"/>
    <col min="14" max="14" width="20.77734375" style="1" bestFit="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0.17950881102399999</v>
      </c>
      <c r="B2" s="1">
        <v>2.3560058245</v>
      </c>
      <c r="C2" s="1">
        <v>1.0365766029300001</v>
      </c>
      <c r="D2" s="2" t="s">
        <v>429</v>
      </c>
      <c r="E2" s="1">
        <v>0.92821026038300003</v>
      </c>
      <c r="F2" s="1">
        <v>0.96550209488700001</v>
      </c>
      <c r="G2" s="1">
        <v>0.39256221453200002</v>
      </c>
      <c r="H2" s="1">
        <v>0.17965544847600001</v>
      </c>
      <c r="I2" s="1">
        <v>119</v>
      </c>
      <c r="J2" s="2" t="s">
        <v>428</v>
      </c>
      <c r="K2" s="1">
        <v>0.422923804322</v>
      </c>
      <c r="L2" s="1">
        <v>0.18607463352699999</v>
      </c>
      <c r="M2" s="1">
        <v>27698.0540917</v>
      </c>
      <c r="N2" s="1">
        <v>2275364.8066500002</v>
      </c>
      <c r="O2" s="2" t="s">
        <v>466</v>
      </c>
    </row>
    <row r="3" spans="1:15" x14ac:dyDescent="0.3">
      <c r="A3" s="1">
        <v>8.6927673566100001</v>
      </c>
      <c r="B3" s="1">
        <v>5.6331809252899996</v>
      </c>
      <c r="C3" s="1">
        <v>0.43291702318500003</v>
      </c>
      <c r="D3" s="2" t="s">
        <v>370</v>
      </c>
      <c r="E3" s="1">
        <v>0.92821026038300003</v>
      </c>
      <c r="F3" s="1">
        <v>0.96550209488700001</v>
      </c>
      <c r="G3" s="1">
        <v>45.452536226399999</v>
      </c>
      <c r="H3" s="1">
        <v>3.6334228304699998</v>
      </c>
      <c r="I3" s="1">
        <v>119</v>
      </c>
      <c r="J3" s="2" t="s">
        <v>369</v>
      </c>
      <c r="K3" s="1">
        <v>48.9679312612</v>
      </c>
      <c r="L3" s="1">
        <v>3.7632469672600002</v>
      </c>
      <c r="M3" s="1">
        <v>10673.066181599999</v>
      </c>
      <c r="N3" s="1">
        <v>415498.87217300001</v>
      </c>
      <c r="O3" s="2" t="s">
        <v>466</v>
      </c>
    </row>
    <row r="4" spans="1:15" x14ac:dyDescent="0.3">
      <c r="A4" s="1">
        <v>0.15235059181400001</v>
      </c>
      <c r="B4" s="1">
        <v>17.555020665200001</v>
      </c>
      <c r="C4" s="1">
        <v>0.737769612041</v>
      </c>
      <c r="D4" s="2" t="s">
        <v>433</v>
      </c>
      <c r="E4" s="1">
        <v>0.92821026038300003</v>
      </c>
      <c r="F4" s="1">
        <v>0.96550209488700001</v>
      </c>
      <c r="G4" s="1">
        <v>2.48251485207</v>
      </c>
      <c r="H4" s="1">
        <v>0.108522085004</v>
      </c>
      <c r="I4" s="1">
        <v>119</v>
      </c>
      <c r="J4" s="2" t="s">
        <v>432</v>
      </c>
      <c r="K4" s="1">
        <v>2.6745177876500001</v>
      </c>
      <c r="L4" s="1">
        <v>0.112399637017</v>
      </c>
      <c r="M4" s="1">
        <v>9139.2311877299999</v>
      </c>
      <c r="N4" s="1">
        <v>747829.73791400006</v>
      </c>
      <c r="O4" s="2" t="s">
        <v>466</v>
      </c>
    </row>
    <row r="5" spans="1:15" x14ac:dyDescent="0.3">
      <c r="A5" s="1">
        <v>42.546906414600002</v>
      </c>
      <c r="B5" s="1">
        <v>2.3288505166900002</v>
      </c>
      <c r="C5" s="1">
        <v>0.15886477598099999</v>
      </c>
      <c r="D5" s="2" t="s">
        <v>366</v>
      </c>
      <c r="E5" s="1">
        <v>0.92821026038300003</v>
      </c>
      <c r="F5" s="1">
        <v>0.96550209488700001</v>
      </c>
      <c r="G5" s="1">
        <v>91.972070999099998</v>
      </c>
      <c r="H5" s="1">
        <v>6.5260263519199997</v>
      </c>
      <c r="I5" s="1">
        <v>119</v>
      </c>
      <c r="J5" s="2" t="s">
        <v>365</v>
      </c>
      <c r="K5" s="1">
        <v>99.085384987200001</v>
      </c>
      <c r="L5" s="1">
        <v>6.7592047562399999</v>
      </c>
      <c r="M5" s="1">
        <v>18138.139571700001</v>
      </c>
      <c r="N5" s="1">
        <v>856981.30079300003</v>
      </c>
      <c r="O5" s="2" t="s">
        <v>466</v>
      </c>
    </row>
    <row r="6" spans="1:15" x14ac:dyDescent="0.3">
      <c r="A6" s="1">
        <v>23.7206839963</v>
      </c>
      <c r="B6" s="1">
        <v>1.32114777236</v>
      </c>
      <c r="C6" s="1">
        <v>9.0173422540000006E-2</v>
      </c>
      <c r="D6" s="2" t="s">
        <v>362</v>
      </c>
      <c r="E6" s="1">
        <v>0.92821026038300003</v>
      </c>
      <c r="F6" s="1">
        <v>0.96550209488700001</v>
      </c>
      <c r="G6" s="1">
        <v>29.088743996600002</v>
      </c>
      <c r="H6" s="1">
        <v>2.0651850953499999</v>
      </c>
      <c r="I6" s="1">
        <v>119</v>
      </c>
      <c r="J6" s="2" t="s">
        <v>361</v>
      </c>
      <c r="K6" s="1">
        <v>31.338528820600001</v>
      </c>
      <c r="L6" s="1">
        <v>2.1389752609400001</v>
      </c>
      <c r="M6" s="1">
        <v>17167.825709600002</v>
      </c>
      <c r="N6" s="1">
        <v>824270.25351299997</v>
      </c>
      <c r="O6" s="2" t="s">
        <v>466</v>
      </c>
    </row>
    <row r="7" spans="1:15" x14ac:dyDescent="0.3">
      <c r="A7" s="1">
        <v>1.6700827605799998E-2</v>
      </c>
      <c r="B7" s="1">
        <v>2.3474634992799999</v>
      </c>
      <c r="C7" s="1">
        <v>1.0450651503999999</v>
      </c>
      <c r="D7" s="2" t="s">
        <v>429</v>
      </c>
      <c r="E7" s="1">
        <v>0.90690488995600005</v>
      </c>
      <c r="F7" s="1">
        <v>0.91807468799500003</v>
      </c>
      <c r="G7" s="1">
        <v>3.5554828224000003E-2</v>
      </c>
      <c r="H7" s="1">
        <v>1.6023573338099999E-2</v>
      </c>
      <c r="I7" s="1">
        <v>120</v>
      </c>
      <c r="J7" s="2" t="s">
        <v>428</v>
      </c>
      <c r="K7" s="1">
        <v>3.9204583212400002E-2</v>
      </c>
      <c r="L7" s="1">
        <v>1.7453452913699999E-2</v>
      </c>
      <c r="M7" s="1">
        <v>45769.121970300002</v>
      </c>
      <c r="N7" s="1">
        <v>5237267.29165</v>
      </c>
      <c r="O7" s="2" t="s">
        <v>466</v>
      </c>
    </row>
    <row r="8" spans="1:15" x14ac:dyDescent="0.3">
      <c r="A8" s="1">
        <v>5.3262898485000001E-2</v>
      </c>
      <c r="B8" s="1">
        <v>5.6752426048300002</v>
      </c>
      <c r="C8" s="1">
        <v>0.43717474907800002</v>
      </c>
      <c r="D8" s="2" t="s">
        <v>370</v>
      </c>
      <c r="E8" s="1">
        <v>0.90690488995600005</v>
      </c>
      <c r="F8" s="1">
        <v>0.91807468799500003</v>
      </c>
      <c r="G8" s="1">
        <v>0.27413909290799998</v>
      </c>
      <c r="H8" s="1">
        <v>2.1377547473799999E-2</v>
      </c>
      <c r="I8" s="1">
        <v>120</v>
      </c>
      <c r="J8" s="2" t="s">
        <v>369</v>
      </c>
      <c r="K8" s="1">
        <v>0.30227987073899998</v>
      </c>
      <c r="L8" s="1">
        <v>2.3285194280300001E-2</v>
      </c>
      <c r="M8" s="1">
        <v>4707.2340089700001</v>
      </c>
      <c r="N8" s="1">
        <v>117259.327299</v>
      </c>
      <c r="O8" s="2" t="s">
        <v>466</v>
      </c>
    </row>
    <row r="9" spans="1:15" x14ac:dyDescent="0.3">
      <c r="A9" s="1">
        <v>0.52470590350099999</v>
      </c>
      <c r="B9" s="1">
        <v>2.3286283005200001</v>
      </c>
      <c r="C9" s="1">
        <v>0.159041402369</v>
      </c>
      <c r="D9" s="2" t="s">
        <v>366</v>
      </c>
      <c r="E9" s="1">
        <v>0.90690488995600005</v>
      </c>
      <c r="F9" s="1">
        <v>0.91807468799500003</v>
      </c>
      <c r="G9" s="1">
        <v>1.1080972200899999</v>
      </c>
      <c r="H9" s="1">
        <v>7.6613298491100004E-2</v>
      </c>
      <c r="I9" s="1">
        <v>120</v>
      </c>
      <c r="J9" s="2" t="s">
        <v>365</v>
      </c>
      <c r="K9" s="1">
        <v>1.2218450163400001</v>
      </c>
      <c r="L9" s="1">
        <v>8.3449962724100005E-2</v>
      </c>
      <c r="M9" s="1">
        <v>170459.32422899999</v>
      </c>
      <c r="N9" s="1">
        <v>10528672.8051</v>
      </c>
      <c r="O9" s="2" t="s">
        <v>466</v>
      </c>
    </row>
    <row r="10" spans="1:15" x14ac:dyDescent="0.3">
      <c r="A10" s="1">
        <f>SUM(A2:A9)</f>
        <v>75.886886799939802</v>
      </c>
      <c r="G10" s="1">
        <f>SUM(G2:G9)</f>
        <v>170.80621942992403</v>
      </c>
      <c r="H10" s="1">
        <f>SUM(H2:H9)</f>
        <v>12.626826230522999</v>
      </c>
      <c r="K10" s="1">
        <f>SUM(K2:K9)</f>
        <v>184.05261613126342</v>
      </c>
      <c r="L10" s="1">
        <f>SUM(L2:L9)</f>
        <v>13.084089864902099</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C93E5-C636-41E6-B215-FA53FDBDE130}">
  <dimension ref="A1:O8"/>
  <sheetViews>
    <sheetView workbookViewId="0">
      <selection activeCell="K1" sqref="K1:K1048576"/>
    </sheetView>
  </sheetViews>
  <sheetFormatPr defaultRowHeight="14.4" x14ac:dyDescent="0.3"/>
  <cols>
    <col min="1" max="1" width="15.6640625" style="1" bestFit="1" customWidth="1"/>
    <col min="2" max="3" width="13.6640625" style="1" bestFit="1" customWidth="1"/>
    <col min="4" max="4" width="32.664062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8.77734375" style="1" bestFit="1" customWidth="1"/>
    <col min="14" max="14" width="20.77734375" style="1" bestFit="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14.011835253699999</v>
      </c>
      <c r="B2" s="1">
        <v>2.3474634992799999</v>
      </c>
      <c r="C2" s="1">
        <v>1.0450651503999999</v>
      </c>
      <c r="D2" s="2" t="s">
        <v>429</v>
      </c>
      <c r="E2" s="1">
        <v>0.90690488995600005</v>
      </c>
      <c r="F2" s="1">
        <v>0.91807468799500003</v>
      </c>
      <c r="G2" s="1">
        <v>29.830162151700002</v>
      </c>
      <c r="H2" s="1">
        <v>13.4436253753</v>
      </c>
      <c r="I2" s="1">
        <v>120</v>
      </c>
      <c r="J2" s="2" t="s">
        <v>428</v>
      </c>
      <c r="K2" s="1">
        <v>32.892271815999997</v>
      </c>
      <c r="L2" s="1">
        <v>14.6432807168</v>
      </c>
      <c r="M2" s="1">
        <v>45769.121970300002</v>
      </c>
      <c r="N2" s="1">
        <v>5237267.29165</v>
      </c>
      <c r="O2" s="2" t="s">
        <v>467</v>
      </c>
    </row>
    <row r="3" spans="1:15" x14ac:dyDescent="0.3">
      <c r="A3" s="1">
        <v>5.1546496469000003</v>
      </c>
      <c r="B3" s="1">
        <v>5.6752426048300002</v>
      </c>
      <c r="C3" s="1">
        <v>0.43717474907800002</v>
      </c>
      <c r="D3" s="2" t="s">
        <v>370</v>
      </c>
      <c r="E3" s="1">
        <v>0.90690488995600005</v>
      </c>
      <c r="F3" s="1">
        <v>0.91807468799500003</v>
      </c>
      <c r="G3" s="1">
        <v>26.530493432699998</v>
      </c>
      <c r="H3" s="1">
        <v>2.06886539546</v>
      </c>
      <c r="I3" s="1">
        <v>120</v>
      </c>
      <c r="J3" s="2" t="s">
        <v>369</v>
      </c>
      <c r="K3" s="1">
        <v>29.2538872891</v>
      </c>
      <c r="L3" s="1">
        <v>2.25348266597</v>
      </c>
      <c r="M3" s="1">
        <v>4707.2340089700001</v>
      </c>
      <c r="N3" s="1">
        <v>117259.327299</v>
      </c>
      <c r="O3" s="2" t="s">
        <v>467</v>
      </c>
    </row>
    <row r="4" spans="1:15" x14ac:dyDescent="0.3">
      <c r="A4" s="1">
        <v>67.697691336899993</v>
      </c>
      <c r="B4" s="1">
        <v>2.8307534184800001</v>
      </c>
      <c r="C4" s="1">
        <v>0.24786058104600001</v>
      </c>
      <c r="D4" s="2" t="s">
        <v>368</v>
      </c>
      <c r="E4" s="1">
        <v>0.90690488995600005</v>
      </c>
      <c r="F4" s="1">
        <v>0.91807468799500003</v>
      </c>
      <c r="G4" s="1">
        <v>173.79514589799999</v>
      </c>
      <c r="H4" s="1">
        <v>15.4049160371</v>
      </c>
      <c r="I4" s="1">
        <v>120</v>
      </c>
      <c r="J4" s="2" t="s">
        <v>367</v>
      </c>
      <c r="K4" s="1">
        <v>191.63547117499999</v>
      </c>
      <c r="L4" s="1">
        <v>16.7795891102</v>
      </c>
      <c r="M4" s="1">
        <v>162872.45515600001</v>
      </c>
      <c r="N4" s="1">
        <v>12156349.5284</v>
      </c>
      <c r="O4" s="2" t="s">
        <v>467</v>
      </c>
    </row>
    <row r="5" spans="1:15" x14ac:dyDescent="0.3">
      <c r="A5" s="1">
        <v>192.720487209</v>
      </c>
      <c r="B5" s="1">
        <v>2.3286283005200001</v>
      </c>
      <c r="C5" s="1">
        <v>0.159041402369</v>
      </c>
      <c r="D5" s="2" t="s">
        <v>366</v>
      </c>
      <c r="E5" s="1">
        <v>0.90690488995600005</v>
      </c>
      <c r="F5" s="1">
        <v>0.91807468799500003</v>
      </c>
      <c r="G5" s="1">
        <v>406.99568025799999</v>
      </c>
      <c r="H5" s="1">
        <v>28.139481780899999</v>
      </c>
      <c r="I5" s="1">
        <v>120</v>
      </c>
      <c r="J5" s="2" t="s">
        <v>365</v>
      </c>
      <c r="K5" s="1">
        <v>448.77438060499998</v>
      </c>
      <c r="L5" s="1">
        <v>30.650536550999998</v>
      </c>
      <c r="M5" s="1">
        <v>170459.32422899999</v>
      </c>
      <c r="N5" s="1">
        <v>10528672.8051</v>
      </c>
      <c r="O5" s="2" t="s">
        <v>467</v>
      </c>
    </row>
    <row r="6" spans="1:15" x14ac:dyDescent="0.3">
      <c r="A6" s="1">
        <v>17.5241339737</v>
      </c>
      <c r="B6" s="1">
        <v>1.3582148921899999</v>
      </c>
      <c r="C6" s="1">
        <v>0.10222786881199999</v>
      </c>
      <c r="D6" s="2" t="s">
        <v>364</v>
      </c>
      <c r="E6" s="1">
        <v>0.90690488995600005</v>
      </c>
      <c r="F6" s="1">
        <v>0.91807468799500003</v>
      </c>
      <c r="G6" s="1">
        <v>21.585732774899999</v>
      </c>
      <c r="H6" s="1">
        <v>1.64468936983</v>
      </c>
      <c r="I6" s="1">
        <v>120</v>
      </c>
      <c r="J6" s="2" t="s">
        <v>363</v>
      </c>
      <c r="K6" s="1">
        <v>23.801539735799999</v>
      </c>
      <c r="L6" s="1">
        <v>1.7914548689100001</v>
      </c>
      <c r="M6" s="1">
        <v>15256.4280163</v>
      </c>
      <c r="N6" s="1">
        <v>346015.54278900003</v>
      </c>
      <c r="O6" s="2" t="s">
        <v>467</v>
      </c>
    </row>
    <row r="7" spans="1:15" x14ac:dyDescent="0.3">
      <c r="A7" s="1">
        <v>10.1884813228</v>
      </c>
      <c r="B7" s="1">
        <v>1.3183157838799999</v>
      </c>
      <c r="C7" s="1">
        <v>9.0163919105500007E-2</v>
      </c>
      <c r="D7" s="2" t="s">
        <v>362</v>
      </c>
      <c r="E7" s="1">
        <v>0.90690488995600005</v>
      </c>
      <c r="F7" s="1">
        <v>0.91807468799500003</v>
      </c>
      <c r="G7" s="1">
        <v>12.1812161342</v>
      </c>
      <c r="H7" s="1">
        <v>0.84337407740899994</v>
      </c>
      <c r="I7" s="1">
        <v>120</v>
      </c>
      <c r="J7" s="2" t="s">
        <v>361</v>
      </c>
      <c r="K7" s="1">
        <v>13.431635741599999</v>
      </c>
      <c r="L7" s="1">
        <v>0.91863340579700004</v>
      </c>
      <c r="M7" s="1">
        <v>196783.717061</v>
      </c>
      <c r="N7" s="1">
        <v>13297875.6526</v>
      </c>
      <c r="O7" s="2" t="s">
        <v>467</v>
      </c>
    </row>
    <row r="8" spans="1:15" x14ac:dyDescent="0.3">
      <c r="A8" s="1">
        <f>SUM(A2:A7)</f>
        <v>307.29727874299994</v>
      </c>
      <c r="G8" s="1">
        <f>SUM(G2:G7)</f>
        <v>670.9184306494999</v>
      </c>
      <c r="H8" s="1">
        <f>SUM(H2:H7)</f>
        <v>61.544952035998996</v>
      </c>
      <c r="K8" s="1">
        <f>SUM(K2:K7)</f>
        <v>739.7891863625</v>
      </c>
      <c r="L8" s="1">
        <f>SUM(L2:L7)</f>
        <v>67.036977318676989</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19B8-A03E-4054-BE29-066A961CBCB1}">
  <dimension ref="A1:N22"/>
  <sheetViews>
    <sheetView workbookViewId="0">
      <selection activeCell="P8" sqref="P8"/>
    </sheetView>
  </sheetViews>
  <sheetFormatPr defaultRowHeight="14.4" x14ac:dyDescent="0.3"/>
  <cols>
    <col min="1" max="1" width="15.6640625" style="1" bestFit="1" customWidth="1"/>
    <col min="2" max="5" width="13.6640625" style="1" bestFit="1" customWidth="1"/>
    <col min="6" max="6" width="32.6640625" style="2" bestFit="1" customWidth="1"/>
    <col min="7" max="8" width="13.6640625" style="1" bestFit="1" customWidth="1"/>
    <col min="9" max="9" width="16.6640625" style="1" bestFit="1" customWidth="1"/>
    <col min="10" max="11" width="15.6640625" style="1" bestFit="1" customWidth="1"/>
    <col min="12" max="12" width="8.44140625" style="2" bestFit="1" customWidth="1"/>
    <col min="13" max="13" width="16.6640625" style="1" bestFit="1" customWidth="1"/>
    <col min="14" max="14" width="15.6640625" style="1" bestFit="1" customWidth="1"/>
  </cols>
  <sheetData>
    <row r="1" spans="1:14" x14ac:dyDescent="0.3">
      <c r="A1" s="1" t="s">
        <v>386</v>
      </c>
      <c r="B1" s="1" t="s">
        <v>544</v>
      </c>
      <c r="C1" s="1" t="s">
        <v>545</v>
      </c>
      <c r="D1" s="1" t="s">
        <v>385</v>
      </c>
      <c r="E1" s="1" t="s">
        <v>384</v>
      </c>
      <c r="F1" s="2" t="s">
        <v>383</v>
      </c>
      <c r="G1" s="1" t="s">
        <v>382</v>
      </c>
      <c r="H1" s="1" t="s">
        <v>381</v>
      </c>
      <c r="I1" s="1" t="s">
        <v>380</v>
      </c>
      <c r="J1" s="1" t="s">
        <v>379</v>
      </c>
      <c r="K1" s="1" t="s">
        <v>378</v>
      </c>
      <c r="L1" s="2" t="s">
        <v>377</v>
      </c>
      <c r="M1" s="1" t="s">
        <v>375</v>
      </c>
      <c r="N1" s="1" t="s">
        <v>376</v>
      </c>
    </row>
    <row r="2" spans="1:14" x14ac:dyDescent="0.3">
      <c r="A2" s="1">
        <v>0.75937317773599999</v>
      </c>
      <c r="B2" s="1">
        <v>0</v>
      </c>
      <c r="C2" s="1">
        <v>0</v>
      </c>
      <c r="D2" s="1">
        <v>4.4035434548800003</v>
      </c>
      <c r="E2" s="1">
        <v>0.49061710631200001</v>
      </c>
      <c r="F2" s="2" t="s">
        <v>427</v>
      </c>
      <c r="G2" s="1">
        <v>0.92406077281999999</v>
      </c>
      <c r="H2" s="1">
        <v>0.96252675941700006</v>
      </c>
      <c r="I2" s="1">
        <v>3.0899971150700001</v>
      </c>
      <c r="J2" s="1">
        <v>0.35860038543400002</v>
      </c>
      <c r="K2" s="1">
        <v>118</v>
      </c>
      <c r="L2" s="2" t="s">
        <v>426</v>
      </c>
      <c r="M2" s="1">
        <v>3.3439327866299999</v>
      </c>
      <c r="N2" s="1">
        <v>0.37256147107199999</v>
      </c>
    </row>
    <row r="3" spans="1:14" x14ac:dyDescent="0.3">
      <c r="A3" s="1">
        <v>5.2569149607599996</v>
      </c>
      <c r="B3" s="1">
        <v>0</v>
      </c>
      <c r="C3" s="1">
        <v>0</v>
      </c>
      <c r="D3" s="1">
        <v>5.5454733876600004</v>
      </c>
      <c r="E3" s="1">
        <v>0.42403876016699998</v>
      </c>
      <c r="F3" s="2" t="s">
        <v>370</v>
      </c>
      <c r="G3" s="1">
        <v>0.92406077281999999</v>
      </c>
      <c r="H3" s="1">
        <v>0.96252675941700006</v>
      </c>
      <c r="I3" s="1">
        <v>26.938295437099999</v>
      </c>
      <c r="J3" s="1">
        <v>2.1456027637999999</v>
      </c>
      <c r="K3" s="1">
        <v>118</v>
      </c>
      <c r="L3" s="2" t="s">
        <v>369</v>
      </c>
      <c r="M3" s="1">
        <v>29.1520820161</v>
      </c>
      <c r="N3" s="1">
        <v>2.2291357022599998</v>
      </c>
    </row>
    <row r="4" spans="1:14" x14ac:dyDescent="0.3">
      <c r="A4" s="1">
        <v>56.9564604121</v>
      </c>
      <c r="B4" s="1">
        <v>0</v>
      </c>
      <c r="C4" s="1">
        <v>0</v>
      </c>
      <c r="D4" s="1">
        <v>2.8478825827300001</v>
      </c>
      <c r="E4" s="1">
        <v>0.249629843529</v>
      </c>
      <c r="F4" s="2" t="s">
        <v>368</v>
      </c>
      <c r="G4" s="1">
        <v>0.92406077281999999</v>
      </c>
      <c r="H4" s="1">
        <v>0.96252675941700006</v>
      </c>
      <c r="I4" s="1">
        <v>149.88756557599999</v>
      </c>
      <c r="J4" s="1">
        <v>13.6852365556</v>
      </c>
      <c r="K4" s="1">
        <v>118</v>
      </c>
      <c r="L4" s="2" t="s">
        <v>367</v>
      </c>
      <c r="M4" s="1">
        <v>162.20531158200001</v>
      </c>
      <c r="N4" s="1">
        <v>14.218032300599999</v>
      </c>
    </row>
    <row r="5" spans="1:14" x14ac:dyDescent="0.3">
      <c r="A5" s="1">
        <v>96.509112395499997</v>
      </c>
      <c r="B5" s="1">
        <v>0</v>
      </c>
      <c r="C5" s="1">
        <v>0</v>
      </c>
      <c r="D5" s="1">
        <v>2.32890737006</v>
      </c>
      <c r="E5" s="1">
        <v>0.158819586628</v>
      </c>
      <c r="F5" s="2" t="s">
        <v>366</v>
      </c>
      <c r="G5" s="1">
        <v>0.92406077281999999</v>
      </c>
      <c r="H5" s="1">
        <v>0.96252675941700006</v>
      </c>
      <c r="I5" s="1">
        <v>207.69262296400001</v>
      </c>
      <c r="J5" s="1">
        <v>14.7531648423</v>
      </c>
      <c r="K5" s="1">
        <v>118</v>
      </c>
      <c r="L5" s="2" t="s">
        <v>365</v>
      </c>
      <c r="M5" s="1">
        <v>224.76078313599999</v>
      </c>
      <c r="N5" s="1">
        <v>15.327537336500001</v>
      </c>
    </row>
    <row r="6" spans="1:14" x14ac:dyDescent="0.3">
      <c r="A6" s="1">
        <v>0.95308197514500004</v>
      </c>
      <c r="B6" s="1">
        <v>0</v>
      </c>
      <c r="C6" s="1">
        <v>0</v>
      </c>
      <c r="D6" s="1">
        <v>1.38143463292</v>
      </c>
      <c r="E6" s="1">
        <v>0.10204258257399999</v>
      </c>
      <c r="F6" s="2" t="s">
        <v>364</v>
      </c>
      <c r="G6" s="1">
        <v>0.92406077281999999</v>
      </c>
      <c r="H6" s="1">
        <v>0.96252675941700006</v>
      </c>
      <c r="I6" s="1">
        <v>1.21663730913</v>
      </c>
      <c r="J6" s="1">
        <v>9.3610488153599999E-2</v>
      </c>
      <c r="K6" s="1">
        <v>118</v>
      </c>
      <c r="L6" s="2" t="s">
        <v>363</v>
      </c>
      <c r="M6" s="1">
        <v>1.3166204484799999</v>
      </c>
      <c r="N6" s="1">
        <v>9.7254946148499999E-2</v>
      </c>
    </row>
    <row r="7" spans="1:14" x14ac:dyDescent="0.3">
      <c r="A7" s="1">
        <v>162.495230088</v>
      </c>
      <c r="B7" s="1">
        <v>0</v>
      </c>
      <c r="C7" s="1">
        <v>0</v>
      </c>
      <c r="D7" s="1">
        <v>1.3231614511500001</v>
      </c>
      <c r="E7" s="1">
        <v>9.0180179934900004E-2</v>
      </c>
      <c r="F7" s="2" t="s">
        <v>362</v>
      </c>
      <c r="G7" s="1">
        <v>0.92406077281999999</v>
      </c>
      <c r="H7" s="1">
        <v>0.96252675941700006</v>
      </c>
      <c r="I7" s="1">
        <v>198.679926798</v>
      </c>
      <c r="J7" s="1">
        <v>14.104721875599999</v>
      </c>
      <c r="K7" s="1">
        <v>118</v>
      </c>
      <c r="L7" s="2" t="s">
        <v>361</v>
      </c>
      <c r="M7" s="1">
        <v>215.00742444799999</v>
      </c>
      <c r="N7" s="1">
        <v>14.653849087899999</v>
      </c>
    </row>
    <row r="8" spans="1:14" x14ac:dyDescent="0.3">
      <c r="A8" s="1">
        <v>7.7572243436899999</v>
      </c>
      <c r="B8" s="1">
        <v>0</v>
      </c>
      <c r="C8" s="1">
        <v>0</v>
      </c>
      <c r="D8" s="1">
        <v>2.8310314034599999</v>
      </c>
      <c r="E8" s="1">
        <v>0.247889293969</v>
      </c>
      <c r="F8" s="2" t="s">
        <v>368</v>
      </c>
      <c r="G8" s="1">
        <v>0.93720905225899998</v>
      </c>
      <c r="H8" s="1">
        <v>0.95038651352799997</v>
      </c>
      <c r="I8" s="1">
        <v>20.581997125600001</v>
      </c>
      <c r="J8" s="1">
        <v>1.827529462</v>
      </c>
      <c r="K8" s="1">
        <v>117</v>
      </c>
      <c r="L8" s="2" t="s">
        <v>367</v>
      </c>
      <c r="M8" s="1">
        <v>21.9609457207</v>
      </c>
      <c r="N8" s="1">
        <v>1.92293286572</v>
      </c>
    </row>
    <row r="9" spans="1:14" x14ac:dyDescent="0.3">
      <c r="A9" s="1">
        <v>66.670575070500007</v>
      </c>
      <c r="B9" s="1">
        <v>0</v>
      </c>
      <c r="C9" s="1">
        <v>0</v>
      </c>
      <c r="D9" s="1">
        <v>2.3286527430000001</v>
      </c>
      <c r="E9" s="1">
        <v>0.15902197449300001</v>
      </c>
      <c r="F9" s="2" t="s">
        <v>366</v>
      </c>
      <c r="G9" s="1">
        <v>0.93720905225899998</v>
      </c>
      <c r="H9" s="1">
        <v>0.95038651352799997</v>
      </c>
      <c r="I9" s="1">
        <v>145.50415852200001</v>
      </c>
      <c r="J9" s="1">
        <v>10.0760800137</v>
      </c>
      <c r="K9" s="1">
        <v>117</v>
      </c>
      <c r="L9" s="2" t="s">
        <v>365</v>
      </c>
      <c r="M9" s="1">
        <v>155.252617515</v>
      </c>
      <c r="N9" s="1">
        <v>10.602086488299999</v>
      </c>
    </row>
    <row r="10" spans="1:14" x14ac:dyDescent="0.3">
      <c r="A10" s="1">
        <v>8.0710178471600003</v>
      </c>
      <c r="B10" s="1">
        <v>0</v>
      </c>
      <c r="C10" s="1">
        <v>0</v>
      </c>
      <c r="D10" s="1">
        <v>1.36665912535</v>
      </c>
      <c r="E10" s="1">
        <v>0.102160486483</v>
      </c>
      <c r="F10" s="2" t="s">
        <v>364</v>
      </c>
      <c r="G10" s="1">
        <v>0.93720905225899998</v>
      </c>
      <c r="H10" s="1">
        <v>0.95038651352799997</v>
      </c>
      <c r="I10" s="1">
        <v>10.337725305099999</v>
      </c>
      <c r="J10" s="1">
        <v>0.78363084971499997</v>
      </c>
      <c r="K10" s="1">
        <v>117</v>
      </c>
      <c r="L10" s="2" t="s">
        <v>363</v>
      </c>
      <c r="M10" s="1">
        <v>11.030330191699999</v>
      </c>
      <c r="N10" s="1">
        <v>0.82453910967900002</v>
      </c>
    </row>
    <row r="11" spans="1:14" x14ac:dyDescent="0.3">
      <c r="A11" s="1">
        <v>80.295066468000002</v>
      </c>
      <c r="B11" s="1">
        <v>0</v>
      </c>
      <c r="C11" s="1">
        <v>0</v>
      </c>
      <c r="D11" s="1">
        <v>1.3182469971099999</v>
      </c>
      <c r="E11" s="1">
        <v>9.0163688274600001E-2</v>
      </c>
      <c r="F11" s="2" t="s">
        <v>362</v>
      </c>
      <c r="G11" s="1">
        <v>0.93720905225899998</v>
      </c>
      <c r="H11" s="1">
        <v>0.95038651352799997</v>
      </c>
      <c r="I11" s="1">
        <v>99.202388164300004</v>
      </c>
      <c r="J11" s="1">
        <v>6.88051261759</v>
      </c>
      <c r="K11" s="1">
        <v>117</v>
      </c>
      <c r="L11" s="2" t="s">
        <v>361</v>
      </c>
      <c r="M11" s="1">
        <v>105.848730254</v>
      </c>
      <c r="N11" s="1">
        <v>7.2396993430099998</v>
      </c>
    </row>
    <row r="12" spans="1:14" x14ac:dyDescent="0.3">
      <c r="A12" s="1">
        <v>6.0668405617800003</v>
      </c>
      <c r="B12" s="1">
        <v>0</v>
      </c>
      <c r="C12" s="1">
        <v>0</v>
      </c>
      <c r="D12" s="1">
        <v>5.6331809252899996</v>
      </c>
      <c r="E12" s="1">
        <v>0.43291702318500003</v>
      </c>
      <c r="F12" s="2" t="s">
        <v>370</v>
      </c>
      <c r="G12" s="1">
        <v>0.92821026038300003</v>
      </c>
      <c r="H12" s="1">
        <v>0.96550209488700001</v>
      </c>
      <c r="I12" s="1">
        <v>31.722152348200002</v>
      </c>
      <c r="J12" s="1">
        <v>2.5358319280499999</v>
      </c>
      <c r="K12" s="1">
        <v>119</v>
      </c>
      <c r="L12" s="2" t="s">
        <v>369</v>
      </c>
      <c r="M12" s="1">
        <v>34.175610529399997</v>
      </c>
      <c r="N12" s="1">
        <v>2.6264385561400001</v>
      </c>
    </row>
    <row r="13" spans="1:14" x14ac:dyDescent="0.3">
      <c r="A13" s="1">
        <v>73.925888492400006</v>
      </c>
      <c r="B13" s="1">
        <v>0</v>
      </c>
      <c r="C13" s="1">
        <v>0</v>
      </c>
      <c r="D13" s="1">
        <v>2.8365559882400002</v>
      </c>
      <c r="E13" s="1">
        <v>0.248459925464</v>
      </c>
      <c r="F13" s="2" t="s">
        <v>368</v>
      </c>
      <c r="G13" s="1">
        <v>0.92821026038300003</v>
      </c>
      <c r="H13" s="1">
        <v>0.96550209488700001</v>
      </c>
      <c r="I13" s="1">
        <v>194.640977862</v>
      </c>
      <c r="J13" s="1">
        <v>17.733976307100001</v>
      </c>
      <c r="K13" s="1">
        <v>119</v>
      </c>
      <c r="L13" s="2" t="s">
        <v>367</v>
      </c>
      <c r="M13" s="1">
        <v>209.69492168900001</v>
      </c>
      <c r="N13" s="1">
        <v>18.367620744700002</v>
      </c>
    </row>
    <row r="14" spans="1:14" x14ac:dyDescent="0.3">
      <c r="A14" s="1">
        <v>5.4363183728799997</v>
      </c>
      <c r="B14" s="1">
        <v>0</v>
      </c>
      <c r="C14" s="1">
        <v>0</v>
      </c>
      <c r="D14" s="1">
        <v>2.3288505166900002</v>
      </c>
      <c r="E14" s="1">
        <v>0.15886477598099999</v>
      </c>
      <c r="F14" s="2" t="s">
        <v>366</v>
      </c>
      <c r="G14" s="1">
        <v>0.92821026038300003</v>
      </c>
      <c r="H14" s="1">
        <v>0.96550209488700001</v>
      </c>
      <c r="I14" s="1">
        <v>11.7514879811</v>
      </c>
      <c r="J14" s="1">
        <v>0.83384574693000002</v>
      </c>
      <c r="K14" s="1">
        <v>119</v>
      </c>
      <c r="L14" s="2" t="s">
        <v>365</v>
      </c>
      <c r="M14" s="1">
        <v>12.6603728516</v>
      </c>
      <c r="N14" s="1">
        <v>0.86363950046899995</v>
      </c>
    </row>
    <row r="15" spans="1:14" x14ac:dyDescent="0.3">
      <c r="A15" s="1">
        <v>3.1332116136899999</v>
      </c>
      <c r="B15" s="1">
        <v>0</v>
      </c>
      <c r="C15" s="1">
        <v>0</v>
      </c>
      <c r="D15" s="1">
        <v>1.3742071527199999</v>
      </c>
      <c r="E15" s="1">
        <v>0.102100255596</v>
      </c>
      <c r="F15" s="2" t="s">
        <v>364</v>
      </c>
      <c r="G15" s="1">
        <v>0.92821026038300003</v>
      </c>
      <c r="H15" s="1">
        <v>0.96550209488700001</v>
      </c>
      <c r="I15" s="1">
        <v>3.9965780344700002</v>
      </c>
      <c r="J15" s="1">
        <v>0.30886576787499997</v>
      </c>
      <c r="K15" s="1">
        <v>119</v>
      </c>
      <c r="L15" s="2" t="s">
        <v>363</v>
      </c>
      <c r="M15" s="1">
        <v>4.3056818105200003</v>
      </c>
      <c r="N15" s="1">
        <v>0.31990170659400002</v>
      </c>
    </row>
    <row r="16" spans="1:14" x14ac:dyDescent="0.3">
      <c r="A16" s="1">
        <v>64.455598912300005</v>
      </c>
      <c r="B16" s="1">
        <v>0</v>
      </c>
      <c r="C16" s="1">
        <v>0</v>
      </c>
      <c r="D16" s="1">
        <v>1.32114777236</v>
      </c>
      <c r="E16" s="1">
        <v>9.0173422540000006E-2</v>
      </c>
      <c r="F16" s="2" t="s">
        <v>362</v>
      </c>
      <c r="G16" s="1">
        <v>0.92821026038300003</v>
      </c>
      <c r="H16" s="1">
        <v>0.96550209488700001</v>
      </c>
      <c r="I16" s="1">
        <v>79.042089013799995</v>
      </c>
      <c r="J16" s="1">
        <v>5.6116738541800002</v>
      </c>
      <c r="K16" s="1">
        <v>119</v>
      </c>
      <c r="L16" s="2" t="s">
        <v>361</v>
      </c>
      <c r="M16" s="1">
        <v>85.155370919099994</v>
      </c>
      <c r="N16" s="1">
        <v>5.8121819557899999</v>
      </c>
    </row>
    <row r="17" spans="1:14" x14ac:dyDescent="0.3">
      <c r="A17" s="1">
        <v>0.206041217054</v>
      </c>
      <c r="B17" s="1">
        <v>0</v>
      </c>
      <c r="C17" s="1">
        <v>0</v>
      </c>
      <c r="D17" s="1">
        <v>5.88852832216</v>
      </c>
      <c r="E17" s="1">
        <v>1.2941014639499999</v>
      </c>
      <c r="F17" s="2" t="s">
        <v>421</v>
      </c>
      <c r="G17" s="1">
        <v>0.90690488995600005</v>
      </c>
      <c r="H17" s="1">
        <v>0.91807468799500003</v>
      </c>
      <c r="I17" s="1">
        <v>1.1003291496600001</v>
      </c>
      <c r="J17" s="1">
        <v>0.244793819568</v>
      </c>
      <c r="K17" s="1">
        <v>120</v>
      </c>
      <c r="L17" s="2" t="s">
        <v>420</v>
      </c>
      <c r="M17" s="1">
        <v>1.21327954215</v>
      </c>
      <c r="N17" s="1">
        <v>0.26663824062399999</v>
      </c>
    </row>
    <row r="18" spans="1:14" x14ac:dyDescent="0.3">
      <c r="A18" s="1">
        <v>3.2956778874000001</v>
      </c>
      <c r="B18" s="1">
        <v>0</v>
      </c>
      <c r="C18" s="1">
        <v>0</v>
      </c>
      <c r="D18" s="1">
        <v>5.6752426048300002</v>
      </c>
      <c r="E18" s="1">
        <v>0.43717474907800002</v>
      </c>
      <c r="F18" s="2" t="s">
        <v>370</v>
      </c>
      <c r="G18" s="1">
        <v>0.90690488995600005</v>
      </c>
      <c r="H18" s="1">
        <v>0.91807468799500003</v>
      </c>
      <c r="I18" s="1">
        <v>16.962541886899999</v>
      </c>
      <c r="J18" s="1">
        <v>1.32275021639</v>
      </c>
      <c r="K18" s="1">
        <v>120</v>
      </c>
      <c r="L18" s="2" t="s">
        <v>369</v>
      </c>
      <c r="M18" s="1">
        <v>18.7037715584</v>
      </c>
      <c r="N18" s="1">
        <v>1.4407871534700001</v>
      </c>
    </row>
    <row r="19" spans="1:14" x14ac:dyDescent="0.3">
      <c r="A19" s="1">
        <v>40.807057560600001</v>
      </c>
      <c r="B19" s="1">
        <v>0</v>
      </c>
      <c r="C19" s="1">
        <v>0</v>
      </c>
      <c r="D19" s="1">
        <v>2.8307534184800001</v>
      </c>
      <c r="E19" s="1">
        <v>0.24786058104600001</v>
      </c>
      <c r="F19" s="2" t="s">
        <v>368</v>
      </c>
      <c r="G19" s="1">
        <v>0.90690488995600005</v>
      </c>
      <c r="H19" s="1">
        <v>0.91807468799500003</v>
      </c>
      <c r="I19" s="1">
        <v>104.76086233300001</v>
      </c>
      <c r="J19" s="1">
        <v>9.2858306247400009</v>
      </c>
      <c r="K19" s="1">
        <v>120</v>
      </c>
      <c r="L19" s="2" t="s">
        <v>367</v>
      </c>
      <c r="M19" s="1">
        <v>115.514717688</v>
      </c>
      <c r="N19" s="1">
        <v>10.1144609977</v>
      </c>
    </row>
    <row r="20" spans="1:14" x14ac:dyDescent="0.3">
      <c r="A20" s="1">
        <v>2.1880791640999999</v>
      </c>
      <c r="B20" s="1">
        <v>0</v>
      </c>
      <c r="C20" s="1">
        <v>0</v>
      </c>
      <c r="D20" s="1">
        <v>1.3582148921899999</v>
      </c>
      <c r="E20" s="1">
        <v>0.10222786881199999</v>
      </c>
      <c r="F20" s="2" t="s">
        <v>364</v>
      </c>
      <c r="G20" s="1">
        <v>0.90690488995600005</v>
      </c>
      <c r="H20" s="1">
        <v>0.91807468799500003</v>
      </c>
      <c r="I20" s="1">
        <v>2.6952140515199998</v>
      </c>
      <c r="J20" s="1">
        <v>0.20535739722900001</v>
      </c>
      <c r="K20" s="1">
        <v>120</v>
      </c>
      <c r="L20" s="2" t="s">
        <v>363</v>
      </c>
      <c r="M20" s="1">
        <v>2.97188170597</v>
      </c>
      <c r="N20" s="1">
        <v>0.223682669738</v>
      </c>
    </row>
    <row r="21" spans="1:14" x14ac:dyDescent="0.3">
      <c r="A21" s="1">
        <v>31.2071154048</v>
      </c>
      <c r="B21" s="1">
        <v>0</v>
      </c>
      <c r="C21" s="1">
        <v>0</v>
      </c>
      <c r="D21" s="1">
        <v>1.3183157838799999</v>
      </c>
      <c r="E21" s="1">
        <v>9.0163919105500007E-2</v>
      </c>
      <c r="F21" s="2" t="s">
        <v>362</v>
      </c>
      <c r="G21" s="1">
        <v>0.90690488995600005</v>
      </c>
      <c r="H21" s="1">
        <v>0.91807468799500003</v>
      </c>
      <c r="I21" s="1">
        <v>37.310822450000003</v>
      </c>
      <c r="J21" s="1">
        <v>2.5832380046900001</v>
      </c>
      <c r="K21" s="1">
        <v>120</v>
      </c>
      <c r="L21" s="2" t="s">
        <v>361</v>
      </c>
      <c r="M21" s="1">
        <v>41.140832807499997</v>
      </c>
      <c r="N21" s="1">
        <v>2.8137558288700002</v>
      </c>
    </row>
    <row r="22" spans="1:14" x14ac:dyDescent="0.3">
      <c r="A22" s="1">
        <f>SUM(A2:A21)</f>
        <v>716.44588592559512</v>
      </c>
      <c r="I22" s="1">
        <f>SUM(I2:I21)</f>
        <v>1347.1143694269499</v>
      </c>
      <c r="J22" s="1">
        <f>SUM(J2:J21)</f>
        <v>105.37485352064461</v>
      </c>
      <c r="M22" s="1">
        <f>SUM(M2:M21)</f>
        <v>1455.4152192002498</v>
      </c>
      <c r="N22" s="1">
        <f>SUM(N2:N21)</f>
        <v>110.33673600528451</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25A54-899E-478F-8C32-8D26C4B4442C}">
  <dimension ref="A1:O6"/>
  <sheetViews>
    <sheetView workbookViewId="0">
      <selection activeCell="K1" sqref="K1:K1048576"/>
    </sheetView>
  </sheetViews>
  <sheetFormatPr defaultRowHeight="14.4" x14ac:dyDescent="0.3"/>
  <cols>
    <col min="1" max="1" width="13.6640625" style="1" bestFit="1" customWidth="1"/>
    <col min="2" max="3" width="14.6640625" style="1" bestFit="1" customWidth="1"/>
    <col min="4" max="4" width="32.6640625" style="2" bestFit="1" customWidth="1"/>
    <col min="5" max="6" width="13.6640625" style="1" bestFit="1" customWidth="1"/>
    <col min="7" max="8" width="14.6640625" style="1" bestFit="1" customWidth="1"/>
    <col min="9" max="9" width="15.6640625" style="1" bestFit="1" customWidth="1"/>
    <col min="10" max="10" width="8.44140625" style="2" bestFit="1" customWidth="1"/>
    <col min="11" max="12" width="14.6640625" style="1" bestFit="1" customWidth="1"/>
    <col min="13" max="13" width="17.77734375" style="1" bestFit="1" customWidth="1"/>
    <col min="14" max="14" width="19.77734375" style="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1.8358238495899999</v>
      </c>
      <c r="B2" s="1">
        <v>12.201027652500001</v>
      </c>
      <c r="C2" s="1">
        <v>17.659405420199999</v>
      </c>
      <c r="D2" s="2" t="s">
        <v>429</v>
      </c>
      <c r="E2" s="1">
        <v>0.983722811664</v>
      </c>
      <c r="F2" s="1">
        <v>0.99879709938799999</v>
      </c>
      <c r="G2" s="1">
        <v>22.034345828900001</v>
      </c>
      <c r="H2" s="1">
        <v>32.380560134299998</v>
      </c>
      <c r="I2" s="1">
        <v>112</v>
      </c>
      <c r="J2" s="2" t="s">
        <v>428</v>
      </c>
      <c r="K2" s="1">
        <v>22.398937554</v>
      </c>
      <c r="L2" s="1">
        <v>32.419557640000001</v>
      </c>
      <c r="M2" s="1">
        <v>15102.544356</v>
      </c>
      <c r="N2" s="1">
        <v>983408.690359</v>
      </c>
      <c r="O2" s="2" t="s">
        <v>468</v>
      </c>
    </row>
    <row r="3" spans="1:15" x14ac:dyDescent="0.3">
      <c r="A3" s="1">
        <v>1.05062160876</v>
      </c>
      <c r="B3" s="1">
        <v>3.56648892172</v>
      </c>
      <c r="C3" s="1">
        <v>0.51763384037000004</v>
      </c>
      <c r="D3" s="2" t="s">
        <v>368</v>
      </c>
      <c r="E3" s="1">
        <v>0.983722811664</v>
      </c>
      <c r="F3" s="1">
        <v>0.99879709938799999</v>
      </c>
      <c r="G3" s="1">
        <v>3.6860392102000001</v>
      </c>
      <c r="H3" s="1">
        <v>0.54318311589900004</v>
      </c>
      <c r="I3" s="1">
        <v>112</v>
      </c>
      <c r="J3" s="2" t="s">
        <v>367</v>
      </c>
      <c r="K3" s="1">
        <v>3.7470303285600002</v>
      </c>
      <c r="L3" s="1">
        <v>0.54383729811799997</v>
      </c>
      <c r="M3" s="1">
        <v>14216.524995</v>
      </c>
      <c r="N3" s="1">
        <v>1034455.24911</v>
      </c>
      <c r="O3" s="2" t="s">
        <v>468</v>
      </c>
    </row>
    <row r="4" spans="1:15" x14ac:dyDescent="0.3">
      <c r="A4" s="1">
        <v>4.7445106529499999</v>
      </c>
      <c r="B4" s="1">
        <v>3.0307419329099998</v>
      </c>
      <c r="C4" s="1">
        <v>0.223618523698</v>
      </c>
      <c r="D4" s="2" t="s">
        <v>366</v>
      </c>
      <c r="E4" s="1">
        <v>0.983722811664</v>
      </c>
      <c r="F4" s="1">
        <v>0.99879709938799999</v>
      </c>
      <c r="G4" s="1">
        <v>14.145331390400001</v>
      </c>
      <c r="H4" s="1">
        <v>1.05968423789</v>
      </c>
      <c r="I4" s="1">
        <v>112</v>
      </c>
      <c r="J4" s="2" t="s">
        <v>365</v>
      </c>
      <c r="K4" s="1">
        <v>14.379387387</v>
      </c>
      <c r="L4" s="1">
        <v>1.06096046788</v>
      </c>
      <c r="M4" s="1">
        <v>31307.186422700001</v>
      </c>
      <c r="N4" s="1">
        <v>2349722.3639600002</v>
      </c>
      <c r="O4" s="2" t="s">
        <v>468</v>
      </c>
    </row>
    <row r="5" spans="1:15" x14ac:dyDescent="0.3">
      <c r="A5" s="1">
        <v>1.8020672847300001</v>
      </c>
      <c r="B5" s="1">
        <v>1.6304216199499999</v>
      </c>
      <c r="C5" s="1">
        <v>0.107276994502</v>
      </c>
      <c r="D5" s="2" t="s">
        <v>362</v>
      </c>
      <c r="E5" s="1">
        <v>0.983722811664</v>
      </c>
      <c r="F5" s="1">
        <v>0.99879709938799999</v>
      </c>
      <c r="G5" s="1">
        <v>2.8903049750299998</v>
      </c>
      <c r="H5" s="1">
        <v>0.19308781701399999</v>
      </c>
      <c r="I5" s="1">
        <v>112</v>
      </c>
      <c r="J5" s="2" t="s">
        <v>361</v>
      </c>
      <c r="K5" s="1">
        <v>2.93812946163</v>
      </c>
      <c r="L5" s="1">
        <v>0.19332036219599999</v>
      </c>
      <c r="M5" s="1">
        <v>10859.6139561</v>
      </c>
      <c r="N5" s="1">
        <v>350738.92786200001</v>
      </c>
      <c r="O5" s="2" t="s">
        <v>468</v>
      </c>
    </row>
    <row r="6" spans="1:15" x14ac:dyDescent="0.3">
      <c r="A6" s="1">
        <f>SUM(A2:A5)</f>
        <v>9.4330233960300003</v>
      </c>
      <c r="G6" s="1">
        <f>SUM(G2:G5)</f>
        <v>42.756021404530003</v>
      </c>
      <c r="H6" s="1">
        <f>SUM(H2:H5)</f>
        <v>34.176515305102996</v>
      </c>
      <c r="K6" s="1">
        <f>SUM(K2:K5)</f>
        <v>43.46348473119</v>
      </c>
      <c r="L6" s="1">
        <f>SUM(L2:L5)</f>
        <v>34.217675768193999</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CBD3C-4A7A-4D1A-8B64-04E9560519BF}">
  <dimension ref="A1:O14"/>
  <sheetViews>
    <sheetView workbookViewId="0">
      <selection activeCell="K1" sqref="K1:K1048576"/>
    </sheetView>
  </sheetViews>
  <sheetFormatPr defaultRowHeight="14.4" x14ac:dyDescent="0.3"/>
  <cols>
    <col min="1" max="1" width="16.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6.6640625" style="1" bestFit="1" customWidth="1"/>
    <col min="8" max="9" width="15.6640625" style="1" bestFit="1" customWidth="1"/>
    <col min="10" max="10" width="8.44140625" style="2" bestFit="1" customWidth="1"/>
    <col min="11" max="11" width="16.6640625" style="1" bestFit="1" customWidth="1"/>
    <col min="12" max="12" width="15.6640625" style="1" bestFit="1" customWidth="1"/>
    <col min="13" max="13" width="18.77734375" style="1" bestFit="1" customWidth="1"/>
    <col min="14" max="14" width="20.77734375" style="1" bestFit="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1.00848581173</v>
      </c>
      <c r="B2" s="1">
        <v>11.846855426499999</v>
      </c>
      <c r="C2" s="1">
        <v>2.21603946296</v>
      </c>
      <c r="D2" s="2" t="s">
        <v>425</v>
      </c>
      <c r="E2" s="1">
        <v>0.91785739589600002</v>
      </c>
      <c r="F2" s="1">
        <v>0.97105845970899995</v>
      </c>
      <c r="G2" s="1">
        <v>10.965996244899999</v>
      </c>
      <c r="H2" s="1">
        <v>2.17016451864</v>
      </c>
      <c r="I2" s="1">
        <v>115</v>
      </c>
      <c r="J2" s="2" t="s">
        <v>424</v>
      </c>
      <c r="K2" s="1">
        <v>11.9473856112</v>
      </c>
      <c r="L2" s="1">
        <v>2.23484435663</v>
      </c>
      <c r="M2" s="1">
        <v>18674.304428899999</v>
      </c>
      <c r="N2" s="1">
        <v>1564136.7362500001</v>
      </c>
      <c r="O2" s="2" t="s">
        <v>469</v>
      </c>
    </row>
    <row r="3" spans="1:15" x14ac:dyDescent="0.3">
      <c r="A3" s="1">
        <v>23.177385199300002</v>
      </c>
      <c r="B3" s="1">
        <v>8.4724982232800006</v>
      </c>
      <c r="C3" s="1">
        <v>1.51178686861</v>
      </c>
      <c r="D3" s="2" t="s">
        <v>423</v>
      </c>
      <c r="E3" s="1">
        <v>0.91785739589600002</v>
      </c>
      <c r="F3" s="1">
        <v>0.97105845970899995</v>
      </c>
      <c r="G3" s="1">
        <v>180.239982599</v>
      </c>
      <c r="H3" s="1">
        <v>34.025176247099999</v>
      </c>
      <c r="I3" s="1">
        <v>115</v>
      </c>
      <c r="J3" s="2" t="s">
        <v>422</v>
      </c>
      <c r="K3" s="1">
        <v>196.370354921</v>
      </c>
      <c r="L3" s="1">
        <v>35.039266593000001</v>
      </c>
      <c r="M3" s="1">
        <v>15794.1238183</v>
      </c>
      <c r="N3" s="1">
        <v>755561.459546</v>
      </c>
      <c r="O3" s="2" t="s">
        <v>469</v>
      </c>
    </row>
    <row r="4" spans="1:15" x14ac:dyDescent="0.3">
      <c r="A4" s="1">
        <v>0.147728883645</v>
      </c>
      <c r="B4" s="1">
        <v>6.0350159042699998</v>
      </c>
      <c r="C4" s="1">
        <v>1.25712458579</v>
      </c>
      <c r="D4" s="2" t="s">
        <v>421</v>
      </c>
      <c r="E4" s="1">
        <v>0.91785739589600002</v>
      </c>
      <c r="F4" s="1">
        <v>0.97105845970899995</v>
      </c>
      <c r="G4" s="1">
        <v>0.81831223886600002</v>
      </c>
      <c r="H4" s="1">
        <v>0.18033877368699999</v>
      </c>
      <c r="I4" s="1">
        <v>115</v>
      </c>
      <c r="J4" s="2" t="s">
        <v>420</v>
      </c>
      <c r="K4" s="1">
        <v>0.89154616231799999</v>
      </c>
      <c r="L4" s="1">
        <v>0.18571361166100001</v>
      </c>
      <c r="M4" s="1">
        <v>16324.709315399999</v>
      </c>
      <c r="N4" s="1">
        <v>349976.46133000002</v>
      </c>
      <c r="O4" s="2" t="s">
        <v>469</v>
      </c>
    </row>
    <row r="5" spans="1:15" x14ac:dyDescent="0.3">
      <c r="A5" s="1">
        <v>2.9296272931399998</v>
      </c>
      <c r="B5" s="1">
        <v>7.4718689817400001</v>
      </c>
      <c r="C5" s="1">
        <v>1.4207025021299999</v>
      </c>
      <c r="D5" s="2" t="s">
        <v>372</v>
      </c>
      <c r="E5" s="1">
        <v>0.91785739589600002</v>
      </c>
      <c r="F5" s="1">
        <v>0.97105845970899995</v>
      </c>
      <c r="G5" s="1">
        <v>20.091706839</v>
      </c>
      <c r="H5" s="1">
        <v>4.0416704065699998</v>
      </c>
      <c r="I5" s="1">
        <v>115</v>
      </c>
      <c r="J5" s="2" t="s">
        <v>371</v>
      </c>
      <c r="K5" s="1">
        <v>21.889791299700001</v>
      </c>
      <c r="L5" s="1">
        <v>4.16212882567</v>
      </c>
      <c r="M5" s="1">
        <v>22168.829951299998</v>
      </c>
      <c r="N5" s="1">
        <v>470914.368365</v>
      </c>
      <c r="O5" s="2" t="s">
        <v>469</v>
      </c>
    </row>
    <row r="6" spans="1:15" x14ac:dyDescent="0.3">
      <c r="A6" s="1">
        <v>627.52518105700005</v>
      </c>
      <c r="B6" s="1">
        <v>2.83890402877</v>
      </c>
      <c r="C6" s="1">
        <v>0.248702453351</v>
      </c>
      <c r="D6" s="2" t="s">
        <v>368</v>
      </c>
      <c r="E6" s="1">
        <v>0.91785739589600002</v>
      </c>
      <c r="F6" s="1">
        <v>0.97105845970899995</v>
      </c>
      <c r="G6" s="1">
        <v>1635.1480490599999</v>
      </c>
      <c r="H6" s="1">
        <v>151.550231193</v>
      </c>
      <c r="I6" s="1">
        <v>115</v>
      </c>
      <c r="J6" s="2" t="s">
        <v>367</v>
      </c>
      <c r="K6" s="1">
        <v>1781.4837646599999</v>
      </c>
      <c r="L6" s="1">
        <v>156.06705206800001</v>
      </c>
      <c r="M6" s="1">
        <v>57409.326609700001</v>
      </c>
      <c r="N6" s="1">
        <v>3324951.2678200002</v>
      </c>
      <c r="O6" s="2" t="s">
        <v>469</v>
      </c>
    </row>
    <row r="7" spans="1:15" x14ac:dyDescent="0.3">
      <c r="A7" s="1">
        <v>1339.2633497500001</v>
      </c>
      <c r="B7" s="1">
        <v>2.32886013217</v>
      </c>
      <c r="C7" s="1">
        <v>0.15885713321100001</v>
      </c>
      <c r="D7" s="2" t="s">
        <v>366</v>
      </c>
      <c r="E7" s="1">
        <v>0.91785739589600002</v>
      </c>
      <c r="F7" s="1">
        <v>0.97105845970899995</v>
      </c>
      <c r="G7" s="1">
        <v>2862.7577698599998</v>
      </c>
      <c r="H7" s="1">
        <v>206.59417919399999</v>
      </c>
      <c r="I7" s="1">
        <v>115</v>
      </c>
      <c r="J7" s="2" t="s">
        <v>365</v>
      </c>
      <c r="K7" s="1">
        <v>3118.9570217099999</v>
      </c>
      <c r="L7" s="1">
        <v>212.751536356</v>
      </c>
      <c r="M7" s="1">
        <v>112918.94605</v>
      </c>
      <c r="N7" s="1">
        <v>8634042.7575000003</v>
      </c>
      <c r="O7" s="2" t="s">
        <v>469</v>
      </c>
    </row>
    <row r="8" spans="1:15" x14ac:dyDescent="0.3">
      <c r="A8" s="1">
        <v>171.46131911099999</v>
      </c>
      <c r="B8" s="1">
        <v>1.3205253746600001</v>
      </c>
      <c r="C8" s="1">
        <v>9.0171333931300002E-2</v>
      </c>
      <c r="D8" s="2" t="s">
        <v>362</v>
      </c>
      <c r="E8" s="1">
        <v>0.91785739589600002</v>
      </c>
      <c r="F8" s="1">
        <v>0.97105845970899995</v>
      </c>
      <c r="G8" s="1">
        <v>207.82037451900001</v>
      </c>
      <c r="H8" s="1">
        <v>15.0134337213</v>
      </c>
      <c r="I8" s="1">
        <v>115</v>
      </c>
      <c r="J8" s="2" t="s">
        <v>361</v>
      </c>
      <c r="K8" s="1">
        <v>226.41902265900001</v>
      </c>
      <c r="L8" s="1">
        <v>15.460895861899999</v>
      </c>
      <c r="M8" s="1">
        <v>58999.436157700002</v>
      </c>
      <c r="N8" s="1">
        <v>3450607.4605200002</v>
      </c>
      <c r="O8" s="2" t="s">
        <v>469</v>
      </c>
    </row>
    <row r="9" spans="1:15" x14ac:dyDescent="0.3">
      <c r="A9" s="1">
        <v>0.57401604875900003</v>
      </c>
      <c r="B9" s="1">
        <v>7.3980922481200002</v>
      </c>
      <c r="C9" s="1">
        <v>1.46095306027</v>
      </c>
      <c r="D9" s="2" t="s">
        <v>372</v>
      </c>
      <c r="E9" s="1">
        <v>0.93720905225899998</v>
      </c>
      <c r="F9" s="1">
        <v>0.95038651352799997</v>
      </c>
      <c r="G9" s="1">
        <v>3.9799741550099998</v>
      </c>
      <c r="H9" s="1">
        <v>0.79700411222900003</v>
      </c>
      <c r="I9" s="1">
        <v>117</v>
      </c>
      <c r="J9" s="2" t="s">
        <v>371</v>
      </c>
      <c r="K9" s="1">
        <v>4.24662368062</v>
      </c>
      <c r="L9" s="1">
        <v>0.83861050307899998</v>
      </c>
      <c r="M9" s="1">
        <v>9637.4893595100002</v>
      </c>
      <c r="N9" s="1">
        <v>64103.7260637</v>
      </c>
      <c r="O9" s="2" t="s">
        <v>469</v>
      </c>
    </row>
    <row r="10" spans="1:15" x14ac:dyDescent="0.3">
      <c r="A10" s="1">
        <v>0.30735305163600002</v>
      </c>
      <c r="B10" s="1">
        <v>5.6342892626300003</v>
      </c>
      <c r="C10" s="1">
        <v>0.43302921548500001</v>
      </c>
      <c r="D10" s="2" t="s">
        <v>370</v>
      </c>
      <c r="E10" s="1">
        <v>0.93720905225899998</v>
      </c>
      <c r="F10" s="1">
        <v>0.95038651352799997</v>
      </c>
      <c r="G10" s="1">
        <v>1.62297990989</v>
      </c>
      <c r="H10" s="1">
        <v>0.12648965047300001</v>
      </c>
      <c r="I10" s="1">
        <v>117</v>
      </c>
      <c r="J10" s="2" t="s">
        <v>369</v>
      </c>
      <c r="K10" s="1">
        <v>1.7317159986699999</v>
      </c>
      <c r="L10" s="1">
        <v>0.13309285082700001</v>
      </c>
      <c r="M10" s="1">
        <v>13516.3494082</v>
      </c>
      <c r="N10" s="1">
        <v>375507.530065</v>
      </c>
      <c r="O10" s="2" t="s">
        <v>469</v>
      </c>
    </row>
    <row r="11" spans="1:15" x14ac:dyDescent="0.3">
      <c r="A11" s="1">
        <v>113.068325324</v>
      </c>
      <c r="B11" s="1">
        <v>2.8310314034599999</v>
      </c>
      <c r="C11" s="1">
        <v>0.247889293969</v>
      </c>
      <c r="D11" s="2" t="s">
        <v>368</v>
      </c>
      <c r="E11" s="1">
        <v>0.93720905225899998</v>
      </c>
      <c r="F11" s="1">
        <v>0.95038651352799997</v>
      </c>
      <c r="G11" s="1">
        <v>300.00059863000001</v>
      </c>
      <c r="H11" s="1">
        <v>26.637839334399999</v>
      </c>
      <c r="I11" s="1">
        <v>117</v>
      </c>
      <c r="J11" s="2" t="s">
        <v>367</v>
      </c>
      <c r="K11" s="1">
        <v>320.09997972899998</v>
      </c>
      <c r="L11" s="1">
        <v>28.0284273348</v>
      </c>
      <c r="M11" s="1">
        <v>296556.28791700001</v>
      </c>
      <c r="N11" s="1">
        <v>20722597.045299999</v>
      </c>
      <c r="O11" s="2" t="s">
        <v>469</v>
      </c>
    </row>
    <row r="12" spans="1:15" x14ac:dyDescent="0.3">
      <c r="A12" s="1">
        <v>255.88856115799999</v>
      </c>
      <c r="B12" s="1">
        <v>2.3286527430000001</v>
      </c>
      <c r="C12" s="1">
        <v>0.15902197449300001</v>
      </c>
      <c r="D12" s="2" t="s">
        <v>366</v>
      </c>
      <c r="E12" s="1">
        <v>0.93720905225899998</v>
      </c>
      <c r="F12" s="1">
        <v>0.95038651352799997</v>
      </c>
      <c r="G12" s="1">
        <v>558.46000619300003</v>
      </c>
      <c r="H12" s="1">
        <v>38.673037004699999</v>
      </c>
      <c r="I12" s="1">
        <v>117</v>
      </c>
      <c r="J12" s="2" t="s">
        <v>365</v>
      </c>
      <c r="K12" s="1">
        <v>595.87559984300003</v>
      </c>
      <c r="L12" s="1">
        <v>40.691904245499998</v>
      </c>
      <c r="M12" s="1">
        <v>369883.80935</v>
      </c>
      <c r="N12" s="1">
        <v>24890521.888700001</v>
      </c>
      <c r="O12" s="2" t="s">
        <v>469</v>
      </c>
    </row>
    <row r="13" spans="1:15" x14ac:dyDescent="0.3">
      <c r="A13" s="1">
        <v>140.42270575500001</v>
      </c>
      <c r="B13" s="1">
        <v>1.3182469971099999</v>
      </c>
      <c r="C13" s="1">
        <v>9.0163688274600001E-2</v>
      </c>
      <c r="D13" s="2" t="s">
        <v>362</v>
      </c>
      <c r="E13" s="1">
        <v>0.93720905225899998</v>
      </c>
      <c r="F13" s="1">
        <v>0.95038651352799997</v>
      </c>
      <c r="G13" s="1">
        <v>173.48846418799999</v>
      </c>
      <c r="H13" s="1">
        <v>12.032871274</v>
      </c>
      <c r="I13" s="1">
        <v>117</v>
      </c>
      <c r="J13" s="2" t="s">
        <v>361</v>
      </c>
      <c r="K13" s="1">
        <v>185.11181018799999</v>
      </c>
      <c r="L13" s="1">
        <v>12.6610290684</v>
      </c>
      <c r="M13" s="1">
        <v>395090.22692400002</v>
      </c>
      <c r="N13" s="1">
        <v>27376692.377300002</v>
      </c>
      <c r="O13" s="2" t="s">
        <v>469</v>
      </c>
    </row>
    <row r="14" spans="1:15" x14ac:dyDescent="0.3">
      <c r="A14" s="1">
        <f>SUM(A2:A13)</f>
        <v>2675.77403844321</v>
      </c>
      <c r="G14" s="1">
        <f>SUM(G2:G13)</f>
        <v>5955.3942144366665</v>
      </c>
      <c r="H14" s="1">
        <f>SUM(H2:H13)</f>
        <v>491.84243543009893</v>
      </c>
      <c r="K14" s="1">
        <f>SUM(K2:K13)</f>
        <v>6465.0246164625078</v>
      </c>
      <c r="L14" s="1">
        <f>SUM(L2:L13)</f>
        <v>508.254501675467</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22A63-1E74-4ADD-B7CE-871E4E878EDD}">
  <dimension ref="A1:O7"/>
  <sheetViews>
    <sheetView workbookViewId="0">
      <selection activeCell="K1" sqref="K1:K1048576"/>
    </sheetView>
  </sheetViews>
  <sheetFormatPr defaultRowHeight="14.4" x14ac:dyDescent="0.3"/>
  <cols>
    <col min="1" max="1" width="14.6640625" style="1" bestFit="1" customWidth="1"/>
    <col min="2" max="3" width="13.6640625" style="1" bestFit="1" customWidth="1"/>
    <col min="4" max="4" width="32.6640625" style="2" bestFit="1" customWidth="1"/>
    <col min="5" max="6" width="13.6640625" style="1" bestFit="1" customWidth="1"/>
    <col min="7" max="7" width="15.6640625" style="1" bestFit="1" customWidth="1"/>
    <col min="8"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8.77734375" style="1" bestFit="1" customWidth="1"/>
    <col min="14" max="14" width="19.77734375" style="1" customWidth="1"/>
    <col min="15" max="15" width="17.218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3.51844399328</v>
      </c>
      <c r="B2" s="1">
        <v>2.0020306162499999</v>
      </c>
      <c r="C2" s="1">
        <v>0.25089297151899997</v>
      </c>
      <c r="D2" s="2" t="s">
        <v>429</v>
      </c>
      <c r="E2" s="1">
        <v>0.99700188923999999</v>
      </c>
      <c r="F2" s="1">
        <v>0.99733046219599997</v>
      </c>
      <c r="G2" s="1">
        <v>7.0229138061900001</v>
      </c>
      <c r="H2" s="1">
        <v>0.88039632644300003</v>
      </c>
      <c r="I2" s="1">
        <v>149</v>
      </c>
      <c r="J2" s="2" t="s">
        <v>428</v>
      </c>
      <c r="K2" s="1">
        <v>7.0440325961100001</v>
      </c>
      <c r="L2" s="1">
        <v>0.88275286859699997</v>
      </c>
      <c r="M2" s="1">
        <v>48380.259568599999</v>
      </c>
      <c r="N2" s="1">
        <v>2736378.4513599998</v>
      </c>
      <c r="O2" s="2" t="s">
        <v>498</v>
      </c>
    </row>
    <row r="3" spans="1:15" x14ac:dyDescent="0.3">
      <c r="A3" s="1">
        <v>35.085797570499999</v>
      </c>
      <c r="B3" s="1">
        <v>3.10297243617</v>
      </c>
      <c r="C3" s="1">
        <v>0.37141757091900002</v>
      </c>
      <c r="D3" s="2" t="s">
        <v>368</v>
      </c>
      <c r="E3" s="1">
        <v>0.99700188923999999</v>
      </c>
      <c r="F3" s="1">
        <v>0.99733046219599997</v>
      </c>
      <c r="G3" s="1">
        <v>108.543857656</v>
      </c>
      <c r="H3" s="1">
        <v>12.996693674299999</v>
      </c>
      <c r="I3" s="1">
        <v>149</v>
      </c>
      <c r="J3" s="2" t="s">
        <v>367</v>
      </c>
      <c r="K3" s="1">
        <v>108.870262762</v>
      </c>
      <c r="L3" s="1">
        <v>13.031481707399999</v>
      </c>
      <c r="M3" s="1">
        <v>79911.8523862</v>
      </c>
      <c r="N3" s="1">
        <v>5623401.3873600001</v>
      </c>
      <c r="O3" s="2" t="s">
        <v>498</v>
      </c>
    </row>
    <row r="4" spans="1:15" x14ac:dyDescent="0.3">
      <c r="A4" s="1">
        <v>5.22408134361</v>
      </c>
      <c r="B4" s="1">
        <v>2.4589220626400001</v>
      </c>
      <c r="C4" s="1">
        <v>0.17540992249199999</v>
      </c>
      <c r="D4" s="2" t="s">
        <v>366</v>
      </c>
      <c r="E4" s="1">
        <v>0.99700188923999999</v>
      </c>
      <c r="F4" s="1">
        <v>0.99733046219599997</v>
      </c>
      <c r="G4" s="1">
        <v>12.807096314600001</v>
      </c>
      <c r="H4" s="1">
        <v>0.91390945738200002</v>
      </c>
      <c r="I4" s="1">
        <v>149</v>
      </c>
      <c r="J4" s="2" t="s">
        <v>365</v>
      </c>
      <c r="K4" s="1">
        <v>12.8456088728</v>
      </c>
      <c r="L4" s="1">
        <v>0.91635570357499996</v>
      </c>
      <c r="M4" s="1">
        <v>113526.12908499999</v>
      </c>
      <c r="N4" s="1">
        <v>6103813.6586600002</v>
      </c>
      <c r="O4" s="2" t="s">
        <v>498</v>
      </c>
    </row>
    <row r="5" spans="1:15" x14ac:dyDescent="0.3">
      <c r="A5" s="1">
        <v>2.14667680753E-3</v>
      </c>
      <c r="B5" s="1">
        <v>1.33313405351</v>
      </c>
      <c r="C5" s="1">
        <v>0.100393266812</v>
      </c>
      <c r="D5" s="2" t="s">
        <v>364</v>
      </c>
      <c r="E5" s="1">
        <v>0.99700188923999999</v>
      </c>
      <c r="F5" s="1">
        <v>0.99733046219599997</v>
      </c>
      <c r="G5" s="1">
        <v>2.8532279367800002E-3</v>
      </c>
      <c r="H5" s="1">
        <v>2.1493658034E-4</v>
      </c>
      <c r="I5" s="1">
        <v>149</v>
      </c>
      <c r="J5" s="2" t="s">
        <v>363</v>
      </c>
      <c r="K5" s="1">
        <v>2.8618079540000002E-3</v>
      </c>
      <c r="L5" s="1">
        <v>2.1551189749699999E-4</v>
      </c>
      <c r="M5" s="1">
        <v>17350.409831500001</v>
      </c>
      <c r="N5" s="1">
        <v>759622.77505599998</v>
      </c>
      <c r="O5" s="2" t="s">
        <v>498</v>
      </c>
    </row>
    <row r="6" spans="1:15" x14ac:dyDescent="0.3">
      <c r="A6" s="1">
        <v>9.5822037223399992</v>
      </c>
      <c r="B6" s="1">
        <v>1.34437106214</v>
      </c>
      <c r="C6" s="1">
        <v>9.2082446145300006E-2</v>
      </c>
      <c r="D6" s="2" t="s">
        <v>362</v>
      </c>
      <c r="E6" s="1">
        <v>0.99700188923999999</v>
      </c>
      <c r="F6" s="1">
        <v>0.99733046219599997</v>
      </c>
      <c r="G6" s="1">
        <v>12.8434156209</v>
      </c>
      <c r="H6" s="1">
        <v>0.87999728417099998</v>
      </c>
      <c r="I6" s="1">
        <v>149</v>
      </c>
      <c r="J6" s="2" t="s">
        <v>361</v>
      </c>
      <c r="K6" s="1">
        <v>12.882037395799999</v>
      </c>
      <c r="L6" s="1">
        <v>0.88235275821600001</v>
      </c>
      <c r="M6" s="1">
        <v>117395.981201</v>
      </c>
      <c r="N6" s="1">
        <v>7814410.2623300003</v>
      </c>
      <c r="O6" s="2" t="s">
        <v>498</v>
      </c>
    </row>
    <row r="7" spans="1:15" x14ac:dyDescent="0.3">
      <c r="A7" s="1">
        <f>SUM(A2:A6)</f>
        <v>53.412673306537528</v>
      </c>
      <c r="G7" s="1">
        <f>SUM(G2:G6)</f>
        <v>141.22013662562679</v>
      </c>
      <c r="H7" s="1">
        <f>SUM(H2:H6)</f>
        <v>15.67121167887634</v>
      </c>
      <c r="K7" s="1">
        <f>SUM(K2:K6)</f>
        <v>141.644803434664</v>
      </c>
      <c r="L7" s="1">
        <f>SUM(L2:L6)</f>
        <v>15.713158549685497</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57920-D4E1-4F91-B554-C443604A2CC3}">
  <dimension ref="A1:N21"/>
  <sheetViews>
    <sheetView workbookViewId="0">
      <selection activeCell="J25" sqref="J25"/>
    </sheetView>
  </sheetViews>
  <sheetFormatPr defaultRowHeight="14.4" x14ac:dyDescent="0.3"/>
  <cols>
    <col min="1" max="1" width="16.6640625" style="1" bestFit="1" customWidth="1"/>
    <col min="2" max="3" width="13.6640625" style="1" bestFit="1" customWidth="1"/>
    <col min="4" max="4" width="14.6640625" style="1" bestFit="1" customWidth="1"/>
    <col min="5" max="5" width="13.6640625" style="1" bestFit="1" customWidth="1"/>
    <col min="6" max="6" width="32.6640625" style="2" bestFit="1" customWidth="1"/>
    <col min="7" max="8" width="13.6640625" style="1" bestFit="1" customWidth="1"/>
    <col min="9" max="9" width="17.77734375" style="1" bestFit="1" customWidth="1"/>
    <col min="10" max="10" width="16.6640625" style="1" bestFit="1" customWidth="1"/>
    <col min="11" max="11" width="15.6640625" style="1" bestFit="1" customWidth="1"/>
    <col min="12" max="12" width="8.44140625" style="2" bestFit="1" customWidth="1"/>
    <col min="13" max="13" width="17.77734375" style="1" bestFit="1" customWidth="1"/>
    <col min="14" max="14" width="16.6640625" style="1" bestFit="1" customWidth="1"/>
  </cols>
  <sheetData>
    <row r="1" spans="1:14" x14ac:dyDescent="0.3">
      <c r="A1" s="1" t="s">
        <v>386</v>
      </c>
      <c r="B1" s="1" t="s">
        <v>544</v>
      </c>
      <c r="C1" s="1" t="s">
        <v>545</v>
      </c>
      <c r="D1" s="1" t="s">
        <v>385</v>
      </c>
      <c r="E1" s="1" t="s">
        <v>384</v>
      </c>
      <c r="F1" s="2" t="s">
        <v>383</v>
      </c>
      <c r="G1" s="1" t="s">
        <v>382</v>
      </c>
      <c r="H1" s="1" t="s">
        <v>381</v>
      </c>
      <c r="I1" s="1" t="s">
        <v>380</v>
      </c>
      <c r="J1" s="1" t="s">
        <v>379</v>
      </c>
      <c r="K1" s="1" t="s">
        <v>378</v>
      </c>
      <c r="L1" s="2" t="s">
        <v>377</v>
      </c>
      <c r="M1" s="1" t="s">
        <v>375</v>
      </c>
      <c r="N1" s="1" t="s">
        <v>376</v>
      </c>
    </row>
    <row r="2" spans="1:14" x14ac:dyDescent="0.3">
      <c r="A2" s="1">
        <v>25.292020745999999</v>
      </c>
      <c r="B2" s="1">
        <v>1.1894622566999999</v>
      </c>
      <c r="C2" s="1">
        <v>0.321780813996</v>
      </c>
      <c r="D2" s="1">
        <v>1.99533627381</v>
      </c>
      <c r="E2" s="1">
        <v>0.25120162456</v>
      </c>
      <c r="F2" s="2" t="s">
        <v>429</v>
      </c>
      <c r="G2" s="1">
        <v>0.96206314732599996</v>
      </c>
      <c r="H2" s="1">
        <v>0.96137523331399999</v>
      </c>
      <c r="I2" s="1">
        <v>49.6958997487</v>
      </c>
      <c r="J2" s="1">
        <v>6.4173503397399996</v>
      </c>
      <c r="K2" s="1">
        <v>155</v>
      </c>
      <c r="L2" s="2" t="s">
        <v>428</v>
      </c>
      <c r="M2" s="1">
        <v>51.655548689100002</v>
      </c>
      <c r="N2" s="1">
        <v>6.6751775137999996</v>
      </c>
    </row>
    <row r="3" spans="1:14" x14ac:dyDescent="0.3">
      <c r="A3" s="1">
        <v>3260.92413433</v>
      </c>
      <c r="B3" s="1">
        <v>0</v>
      </c>
      <c r="C3" s="1">
        <v>0</v>
      </c>
      <c r="D3" s="1">
        <v>9.4589269643700007</v>
      </c>
      <c r="E3" s="1">
        <v>0.51574266640099997</v>
      </c>
      <c r="F3" s="2" t="s">
        <v>360</v>
      </c>
      <c r="G3" s="1">
        <v>0.96206314732599996</v>
      </c>
      <c r="H3" s="1">
        <v>0.96137523331399999</v>
      </c>
      <c r="I3" s="1">
        <v>29674.686949899999</v>
      </c>
      <c r="J3" s="1">
        <v>1616.8386638899999</v>
      </c>
      <c r="K3" s="1">
        <v>155</v>
      </c>
      <c r="L3" s="2" t="s">
        <v>359</v>
      </c>
      <c r="M3" s="1">
        <v>30844.843223</v>
      </c>
      <c r="N3" s="1">
        <v>1681.7977079699999</v>
      </c>
    </row>
    <row r="4" spans="1:14" x14ac:dyDescent="0.3">
      <c r="A4" s="1">
        <v>36.278408417800001</v>
      </c>
      <c r="B4" s="1">
        <v>0</v>
      </c>
      <c r="C4" s="1">
        <v>0</v>
      </c>
      <c r="D4" s="1">
        <v>18.42790858</v>
      </c>
      <c r="E4" s="1">
        <v>0.96241571999999997</v>
      </c>
      <c r="F4" s="2" t="s">
        <v>433</v>
      </c>
      <c r="G4" s="1">
        <v>0.96206314732599996</v>
      </c>
      <c r="H4" s="1">
        <v>0.96137523331399999</v>
      </c>
      <c r="I4" s="1">
        <v>643.17307259799998</v>
      </c>
      <c r="J4" s="1">
        <v>33.566330283699997</v>
      </c>
      <c r="K4" s="1">
        <v>155</v>
      </c>
      <c r="L4" s="2" t="s">
        <v>432</v>
      </c>
      <c r="M4" s="1">
        <v>668.53519375099995</v>
      </c>
      <c r="N4" s="1">
        <v>34.914910557900001</v>
      </c>
    </row>
    <row r="5" spans="1:14" x14ac:dyDescent="0.3">
      <c r="A5" s="1">
        <v>85.381275671300003</v>
      </c>
      <c r="B5" s="1">
        <v>0</v>
      </c>
      <c r="C5" s="1">
        <v>0</v>
      </c>
      <c r="D5" s="1">
        <v>3.1023348298800002</v>
      </c>
      <c r="E5" s="1">
        <v>0.371372818228</v>
      </c>
      <c r="F5" s="2" t="s">
        <v>368</v>
      </c>
      <c r="G5" s="1">
        <v>0.96206314732599996</v>
      </c>
      <c r="H5" s="1">
        <v>0.96137523331399999</v>
      </c>
      <c r="I5" s="1">
        <v>254.83254227800001</v>
      </c>
      <c r="J5" s="1">
        <v>30.483559861</v>
      </c>
      <c r="K5" s="1">
        <v>155</v>
      </c>
      <c r="L5" s="2" t="s">
        <v>367</v>
      </c>
      <c r="M5" s="1">
        <v>264.88130533499998</v>
      </c>
      <c r="N5" s="1">
        <v>31.708284970000001</v>
      </c>
    </row>
    <row r="6" spans="1:14" x14ac:dyDescent="0.3">
      <c r="A6" s="1">
        <v>411.42665754699999</v>
      </c>
      <c r="B6" s="1">
        <v>0</v>
      </c>
      <c r="C6" s="1">
        <v>0</v>
      </c>
      <c r="D6" s="1">
        <v>2.4589212384899999</v>
      </c>
      <c r="E6" s="1">
        <v>0.17541101587999999</v>
      </c>
      <c r="F6" s="2" t="s">
        <v>366</v>
      </c>
      <c r="G6" s="1">
        <v>0.96206314732599996</v>
      </c>
      <c r="H6" s="1">
        <v>0.96137523331399999</v>
      </c>
      <c r="I6" s="1">
        <v>973.28633194999998</v>
      </c>
      <c r="J6" s="1">
        <v>69.381266135900006</v>
      </c>
      <c r="K6" s="1">
        <v>155</v>
      </c>
      <c r="L6" s="2" t="s">
        <v>365</v>
      </c>
      <c r="M6" s="1">
        <v>1011.66574632</v>
      </c>
      <c r="N6" s="1">
        <v>72.168767960400004</v>
      </c>
    </row>
    <row r="7" spans="1:14" x14ac:dyDescent="0.3">
      <c r="A7" s="1">
        <v>116.87089959399999</v>
      </c>
      <c r="B7" s="1">
        <v>0</v>
      </c>
      <c r="C7" s="1">
        <v>0</v>
      </c>
      <c r="D7" s="1">
        <v>1.332131588</v>
      </c>
      <c r="E7" s="1">
        <v>0.100397782</v>
      </c>
      <c r="F7" s="2" t="s">
        <v>364</v>
      </c>
      <c r="G7" s="1">
        <v>0.96206314732599996</v>
      </c>
      <c r="H7" s="1">
        <v>0.96137523331399999</v>
      </c>
      <c r="I7" s="1">
        <v>149.78112646299999</v>
      </c>
      <c r="J7" s="1">
        <v>11.2803723445</v>
      </c>
      <c r="K7" s="1">
        <v>155</v>
      </c>
      <c r="L7" s="2" t="s">
        <v>363</v>
      </c>
      <c r="M7" s="1">
        <v>155.68741706700001</v>
      </c>
      <c r="N7" s="1">
        <v>11.7335790996</v>
      </c>
    </row>
    <row r="8" spans="1:14" x14ac:dyDescent="0.3">
      <c r="A8" s="1">
        <v>93.910384767599993</v>
      </c>
      <c r="B8" s="1">
        <v>0</v>
      </c>
      <c r="C8" s="1">
        <v>0</v>
      </c>
      <c r="D8" s="1">
        <v>1.34426467508</v>
      </c>
      <c r="E8" s="1">
        <v>9.2082177502600004E-2</v>
      </c>
      <c r="F8" s="2" t="s">
        <v>362</v>
      </c>
      <c r="G8" s="1">
        <v>0.96206314732599996</v>
      </c>
      <c r="H8" s="1">
        <v>0.96137523331399999</v>
      </c>
      <c r="I8" s="1">
        <v>121.451248922</v>
      </c>
      <c r="J8" s="1">
        <v>8.3134661032900006</v>
      </c>
      <c r="K8" s="1">
        <v>155</v>
      </c>
      <c r="L8" s="2" t="s">
        <v>361</v>
      </c>
      <c r="M8" s="1">
        <v>126.240412866</v>
      </c>
      <c r="N8" s="1">
        <v>8.6474727195100005</v>
      </c>
    </row>
    <row r="9" spans="1:14" x14ac:dyDescent="0.3">
      <c r="A9" s="1">
        <v>9.7039952610800007E-2</v>
      </c>
      <c r="B9" s="1">
        <v>0</v>
      </c>
      <c r="C9" s="1">
        <v>0</v>
      </c>
      <c r="D9" s="1">
        <v>7.2538220675699998</v>
      </c>
      <c r="E9" s="1">
        <v>0.38528931628800001</v>
      </c>
      <c r="F9" s="2" t="s">
        <v>360</v>
      </c>
      <c r="G9" s="1">
        <v>0.97093064563200004</v>
      </c>
      <c r="H9" s="1">
        <v>0.97195710378</v>
      </c>
      <c r="I9" s="1">
        <v>0.68344832447199999</v>
      </c>
      <c r="J9" s="1">
        <v>3.6339976374700003E-2</v>
      </c>
      <c r="K9" s="1">
        <v>169</v>
      </c>
      <c r="L9" s="2" t="s">
        <v>359</v>
      </c>
      <c r="M9" s="1">
        <v>0.70391054968400002</v>
      </c>
      <c r="N9" s="1">
        <v>3.7388456994000001E-2</v>
      </c>
    </row>
    <row r="10" spans="1:14" x14ac:dyDescent="0.3">
      <c r="A10" s="1">
        <v>0.15861050595500001</v>
      </c>
      <c r="B10" s="1">
        <v>0</v>
      </c>
      <c r="C10" s="1">
        <v>0</v>
      </c>
      <c r="D10" s="1">
        <v>9.4591426945299997</v>
      </c>
      <c r="E10" s="1">
        <v>0.51573780843100003</v>
      </c>
      <c r="F10" s="2" t="s">
        <v>360</v>
      </c>
      <c r="G10" s="1">
        <v>0.92729769765199999</v>
      </c>
      <c r="H10" s="1">
        <v>0.93481683174499997</v>
      </c>
      <c r="I10" s="1">
        <v>1.3912427334099999</v>
      </c>
      <c r="J10" s="1">
        <v>7.64693580515E-2</v>
      </c>
      <c r="K10" s="1">
        <v>150</v>
      </c>
      <c r="L10" s="2" t="s">
        <v>359</v>
      </c>
      <c r="M10" s="1">
        <v>1.50031940868</v>
      </c>
      <c r="N10" s="1">
        <v>8.1801434735399997E-2</v>
      </c>
    </row>
    <row r="11" spans="1:14" x14ac:dyDescent="0.3">
      <c r="A11" s="1">
        <v>1.67241099335E-3</v>
      </c>
      <c r="B11" s="1">
        <v>0</v>
      </c>
      <c r="C11" s="1">
        <v>0</v>
      </c>
      <c r="D11" s="1">
        <v>3.1019325681000001</v>
      </c>
      <c r="E11" s="1">
        <v>0.37134458403800003</v>
      </c>
      <c r="F11" s="2" t="s">
        <v>368</v>
      </c>
      <c r="G11" s="1">
        <v>0.92729769765199999</v>
      </c>
      <c r="H11" s="1">
        <v>0.93481683174499997</v>
      </c>
      <c r="I11" s="1">
        <v>4.8105479481499996E-3</v>
      </c>
      <c r="J11" s="1">
        <v>5.8055936001000002E-4</v>
      </c>
      <c r="K11" s="1">
        <v>150</v>
      </c>
      <c r="L11" s="2" t="s">
        <v>367</v>
      </c>
      <c r="M11" s="1">
        <v>5.18770612752E-3</v>
      </c>
      <c r="N11" s="1">
        <v>6.2104076466600001E-4</v>
      </c>
    </row>
    <row r="12" spans="1:14" x14ac:dyDescent="0.3">
      <c r="A12" s="1">
        <v>2.40253324638E-4</v>
      </c>
      <c r="B12" s="1">
        <v>0</v>
      </c>
      <c r="C12" s="1">
        <v>0</v>
      </c>
      <c r="D12" s="1">
        <v>1.33229536217</v>
      </c>
      <c r="E12" s="1">
        <v>0.10039704434799999</v>
      </c>
      <c r="F12" s="2" t="s">
        <v>364</v>
      </c>
      <c r="G12" s="1">
        <v>0.92729769765199999</v>
      </c>
      <c r="H12" s="1">
        <v>0.93481683174499997</v>
      </c>
      <c r="I12" s="1">
        <v>2.9681722724200001E-4</v>
      </c>
      <c r="J12" s="1">
        <v>2.25484584978E-5</v>
      </c>
      <c r="K12" s="1">
        <v>150</v>
      </c>
      <c r="L12" s="2" t="s">
        <v>363</v>
      </c>
      <c r="M12" s="1">
        <v>3.2008839016100003E-4</v>
      </c>
      <c r="N12" s="1">
        <v>2.4120723688400001E-5</v>
      </c>
    </row>
    <row r="13" spans="1:14" x14ac:dyDescent="0.3">
      <c r="A13" s="1">
        <v>4.3824743638499997E-4</v>
      </c>
      <c r="B13" s="1">
        <v>0</v>
      </c>
      <c r="C13" s="1">
        <v>0</v>
      </c>
      <c r="D13" s="1">
        <v>1.34426708141</v>
      </c>
      <c r="E13" s="1">
        <v>9.2082183578999999E-2</v>
      </c>
      <c r="F13" s="2" t="s">
        <v>362</v>
      </c>
      <c r="G13" s="1">
        <v>0.92729769765199999</v>
      </c>
      <c r="H13" s="1">
        <v>0.93481683174499997</v>
      </c>
      <c r="I13" s="1">
        <v>5.4629110539900004E-4</v>
      </c>
      <c r="J13" s="1">
        <v>3.77243284176E-5</v>
      </c>
      <c r="K13" s="1">
        <v>150</v>
      </c>
      <c r="L13" s="2" t="s">
        <v>361</v>
      </c>
      <c r="M13" s="1">
        <v>5.8912160224500003E-4</v>
      </c>
      <c r="N13" s="1">
        <v>4.0354780890200003E-5</v>
      </c>
    </row>
    <row r="14" spans="1:14" x14ac:dyDescent="0.3">
      <c r="A14" s="1">
        <v>5.3581114256500001E-3</v>
      </c>
      <c r="B14" s="1">
        <v>9.5156980541399996</v>
      </c>
      <c r="C14" s="1">
        <v>2.5742467858000002</v>
      </c>
      <c r="D14" s="1">
        <v>2.01194639145</v>
      </c>
      <c r="E14" s="1">
        <v>0.25043578932400001</v>
      </c>
      <c r="F14" s="2" t="s">
        <v>429</v>
      </c>
      <c r="G14" s="1">
        <v>0.98992476048300004</v>
      </c>
      <c r="H14" s="1">
        <v>0.98963048687099997</v>
      </c>
      <c r="I14" s="1">
        <v>9.4304967365899994</v>
      </c>
      <c r="J14" s="1">
        <v>2.5488810483600002</v>
      </c>
      <c r="K14" s="1">
        <v>154</v>
      </c>
      <c r="L14" s="2" t="s">
        <v>428</v>
      </c>
      <c r="M14" s="1">
        <v>9.5264782870900007</v>
      </c>
      <c r="N14" s="1">
        <v>2.5755886486600001</v>
      </c>
    </row>
    <row r="15" spans="1:14" x14ac:dyDescent="0.3">
      <c r="A15" s="1">
        <v>3.7012558140199999E-3</v>
      </c>
      <c r="B15" s="1">
        <v>0</v>
      </c>
      <c r="C15" s="1">
        <v>0</v>
      </c>
      <c r="D15" s="1">
        <v>9.4469531641100009</v>
      </c>
      <c r="E15" s="1">
        <v>0.51601230119800001</v>
      </c>
      <c r="F15" s="2" t="s">
        <v>360</v>
      </c>
      <c r="G15" s="1">
        <v>0.98992476048300004</v>
      </c>
      <c r="H15" s="1">
        <v>0.98963048687099997</v>
      </c>
      <c r="I15" s="1">
        <v>3.4613303626100003E-2</v>
      </c>
      <c r="J15" s="1">
        <v>1.8900888638799999E-3</v>
      </c>
      <c r="K15" s="1">
        <v>154</v>
      </c>
      <c r="L15" s="2" t="s">
        <v>359</v>
      </c>
      <c r="M15" s="1">
        <v>3.4965590323399999E-2</v>
      </c>
      <c r="N15" s="1">
        <v>1.90989352991E-3</v>
      </c>
    </row>
    <row r="16" spans="1:14" x14ac:dyDescent="0.3">
      <c r="A16" s="1">
        <v>0.13204813335500001</v>
      </c>
      <c r="B16" s="1">
        <v>0</v>
      </c>
      <c r="C16" s="1">
        <v>0</v>
      </c>
      <c r="D16" s="1">
        <v>18.421855478099999</v>
      </c>
      <c r="E16" s="1">
        <v>0.96223083939700005</v>
      </c>
      <c r="F16" s="2" t="s">
        <v>433</v>
      </c>
      <c r="G16" s="1">
        <v>0.98992476048300004</v>
      </c>
      <c r="H16" s="1">
        <v>0.98963048687099997</v>
      </c>
      <c r="I16" s="1">
        <v>2.4080628870199998</v>
      </c>
      <c r="J16" s="1">
        <v>0.125743227708</v>
      </c>
      <c r="K16" s="1">
        <v>154</v>
      </c>
      <c r="L16" s="2" t="s">
        <v>432</v>
      </c>
      <c r="M16" s="1">
        <v>2.4325716288199999</v>
      </c>
      <c r="N16" s="1">
        <v>0.12706078619899999</v>
      </c>
    </row>
    <row r="17" spans="1:14" x14ac:dyDescent="0.3">
      <c r="A17" s="1">
        <v>5.5601417143499997E-2</v>
      </c>
      <c r="B17" s="1">
        <v>0</v>
      </c>
      <c r="C17" s="1">
        <v>0</v>
      </c>
      <c r="D17" s="1">
        <v>3.10491114507</v>
      </c>
      <c r="E17" s="1">
        <v>0.371553646179</v>
      </c>
      <c r="F17" s="2" t="s">
        <v>368</v>
      </c>
      <c r="G17" s="1">
        <v>0.98992476048300004</v>
      </c>
      <c r="H17" s="1">
        <v>0.98963048687099997</v>
      </c>
      <c r="I17" s="1">
        <v>0.17089809601399999</v>
      </c>
      <c r="J17" s="1">
        <v>2.04446864415E-2</v>
      </c>
      <c r="K17" s="1">
        <v>154</v>
      </c>
      <c r="L17" s="2" t="s">
        <v>367</v>
      </c>
      <c r="M17" s="1">
        <v>0.17263745977100001</v>
      </c>
      <c r="N17" s="1">
        <v>2.0658909272400001E-2</v>
      </c>
    </row>
    <row r="18" spans="1:14" x14ac:dyDescent="0.3">
      <c r="A18" s="1">
        <v>9.5696241201399995E-2</v>
      </c>
      <c r="B18" s="1">
        <v>0</v>
      </c>
      <c r="C18" s="1">
        <v>0</v>
      </c>
      <c r="D18" s="1">
        <v>2.4590550638500002</v>
      </c>
      <c r="E18" s="1">
        <v>0.175233472128</v>
      </c>
      <c r="F18" s="2" t="s">
        <v>366</v>
      </c>
      <c r="G18" s="1">
        <v>0.98992476048300004</v>
      </c>
      <c r="H18" s="1">
        <v>0.98963048687099997</v>
      </c>
      <c r="I18" s="1">
        <v>0.232951397714</v>
      </c>
      <c r="J18" s="1">
        <v>1.6595296335299999E-2</v>
      </c>
      <c r="K18" s="1">
        <v>154</v>
      </c>
      <c r="L18" s="2" t="s">
        <v>365</v>
      </c>
      <c r="M18" s="1">
        <v>0.235322326518</v>
      </c>
      <c r="N18" s="1">
        <v>1.6769184615300001E-2</v>
      </c>
    </row>
    <row r="19" spans="1:14" x14ac:dyDescent="0.3">
      <c r="A19" s="1">
        <v>9.5326101143200005E-4</v>
      </c>
      <c r="B19" s="1">
        <v>0</v>
      </c>
      <c r="C19" s="1">
        <v>0</v>
      </c>
      <c r="D19" s="1">
        <v>1.33321992724</v>
      </c>
      <c r="E19" s="1">
        <v>0.10039288003000001</v>
      </c>
      <c r="F19" s="2" t="s">
        <v>364</v>
      </c>
      <c r="G19" s="1">
        <v>0.98992476048300004</v>
      </c>
      <c r="H19" s="1">
        <v>0.98963048687099997</v>
      </c>
      <c r="I19" s="1">
        <v>1.2581018881400001E-3</v>
      </c>
      <c r="J19" s="1">
        <v>9.47082495395E-5</v>
      </c>
      <c r="K19" s="1">
        <v>154</v>
      </c>
      <c r="L19" s="2" t="s">
        <v>363</v>
      </c>
      <c r="M19" s="1">
        <v>1.2709065762999999E-3</v>
      </c>
      <c r="N19" s="1">
        <v>9.5700618357999999E-5</v>
      </c>
    </row>
    <row r="20" spans="1:14" x14ac:dyDescent="0.3">
      <c r="A20" s="1">
        <v>2.04930169197E-2</v>
      </c>
      <c r="B20" s="1">
        <v>0</v>
      </c>
      <c r="C20" s="1">
        <v>0</v>
      </c>
      <c r="D20" s="1">
        <v>1.3444090145000001</v>
      </c>
      <c r="E20" s="1">
        <v>9.2082541980500004E-2</v>
      </c>
      <c r="F20" s="2" t="s">
        <v>362</v>
      </c>
      <c r="G20" s="1">
        <v>0.98992476048300004</v>
      </c>
      <c r="H20" s="1">
        <v>0.98963048687099997</v>
      </c>
      <c r="I20" s="1">
        <v>2.7273413790699998E-2</v>
      </c>
      <c r="J20" s="1">
        <v>1.8674813104900001E-3</v>
      </c>
      <c r="K20" s="1">
        <v>154</v>
      </c>
      <c r="L20" s="2" t="s">
        <v>361</v>
      </c>
      <c r="M20" s="1">
        <v>2.7550996681100001E-2</v>
      </c>
      <c r="N20" s="1">
        <v>1.88704909082E-3</v>
      </c>
    </row>
    <row r="21" spans="1:14" x14ac:dyDescent="0.3">
      <c r="A21" s="1">
        <f>SUM(A2:A20)</f>
        <v>4030.6556338808919</v>
      </c>
      <c r="I21" s="1">
        <f>SUM(I2:I20)</f>
        <v>31881.293070510506</v>
      </c>
      <c r="J21" s="1">
        <f>SUM(J2:J20)</f>
        <v>1779.1099756619715</v>
      </c>
      <c r="M21" s="1">
        <f>SUM(M2:M20)</f>
        <v>33138.149971098355</v>
      </c>
      <c r="N21" s="1">
        <f>SUM(N2:N20)</f>
        <v>1850.5097463711943</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FE5A4-2483-4079-8D96-7BE5E1868861}">
  <dimension ref="A1:O9"/>
  <sheetViews>
    <sheetView workbookViewId="0">
      <selection activeCell="K1" sqref="K1:K1048576"/>
    </sheetView>
  </sheetViews>
  <sheetFormatPr defaultRowHeight="14.4" x14ac:dyDescent="0.3"/>
  <cols>
    <col min="1" max="1" width="15.664062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6.6640625" style="1" bestFit="1" customWidth="1"/>
    <col min="8" max="9" width="15.6640625" style="1" bestFit="1" customWidth="1"/>
    <col min="10" max="10" width="8.44140625" style="2" bestFit="1" customWidth="1"/>
    <col min="11" max="12" width="15.6640625" style="1" bestFit="1" customWidth="1"/>
    <col min="13" max="13" width="18.77734375" style="1" bestFit="1" customWidth="1"/>
    <col min="14" max="14" width="20.77734375" style="1" bestFit="1" customWidth="1"/>
    <col min="15" max="15" width="21.441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1.6694132100600001</v>
      </c>
      <c r="B2" s="1">
        <v>2.0356684350699998</v>
      </c>
      <c r="C2" s="1">
        <v>0.24723309183200001</v>
      </c>
      <c r="D2" s="2" t="s">
        <v>429</v>
      </c>
      <c r="E2" s="1">
        <v>0.90307251621499995</v>
      </c>
      <c r="F2" s="1">
        <v>0.93718563080399997</v>
      </c>
      <c r="G2" s="1">
        <v>3.0689761515199998</v>
      </c>
      <c r="H2" s="1">
        <v>0.38680855171099998</v>
      </c>
      <c r="I2" s="1">
        <v>139</v>
      </c>
      <c r="J2" s="2" t="s">
        <v>428</v>
      </c>
      <c r="K2" s="1">
        <v>3.3983717768099999</v>
      </c>
      <c r="L2" s="1">
        <v>0.412734189468</v>
      </c>
      <c r="M2" s="1">
        <v>154108.816877</v>
      </c>
      <c r="N2" s="1">
        <v>19655026.8572</v>
      </c>
      <c r="O2" s="2" t="s">
        <v>494</v>
      </c>
    </row>
    <row r="3" spans="1:15" x14ac:dyDescent="0.3">
      <c r="A3" s="1">
        <v>82.824371334099993</v>
      </c>
      <c r="B3" s="1">
        <v>9.6542225506600001</v>
      </c>
      <c r="C3" s="1">
        <v>1.9556895001600001</v>
      </c>
      <c r="D3" s="2" t="s">
        <v>423</v>
      </c>
      <c r="E3" s="1">
        <v>0.90307251621499995</v>
      </c>
      <c r="F3" s="1">
        <v>0.93718563080399997</v>
      </c>
      <c r="G3" s="1">
        <v>722.10122119200003</v>
      </c>
      <c r="H3" s="1">
        <v>151.80416015899999</v>
      </c>
      <c r="I3" s="1">
        <v>139</v>
      </c>
      <c r="J3" s="2" t="s">
        <v>422</v>
      </c>
      <c r="K3" s="1">
        <v>799.60491347799996</v>
      </c>
      <c r="L3" s="1">
        <v>161.978753375</v>
      </c>
      <c r="M3" s="1">
        <v>17111.557437700001</v>
      </c>
      <c r="N3" s="1">
        <v>990883.24844</v>
      </c>
      <c r="O3" s="2" t="s">
        <v>494</v>
      </c>
    </row>
    <row r="4" spans="1:15" x14ac:dyDescent="0.3">
      <c r="A4" s="1">
        <v>5.03164688873E-2</v>
      </c>
      <c r="B4" s="1">
        <v>9.8035885330900001</v>
      </c>
      <c r="C4" s="1">
        <v>0.54926703139499999</v>
      </c>
      <c r="D4" s="2" t="s">
        <v>360</v>
      </c>
      <c r="E4" s="1">
        <v>0.90307251621499995</v>
      </c>
      <c r="F4" s="1">
        <v>0.93718563080399997</v>
      </c>
      <c r="G4" s="1">
        <v>0.44546937848099999</v>
      </c>
      <c r="H4" s="1">
        <v>2.59011656252E-2</v>
      </c>
      <c r="I4" s="1">
        <v>139</v>
      </c>
      <c r="J4" s="2" t="s">
        <v>359</v>
      </c>
      <c r="K4" s="1">
        <v>0.49328195740899999</v>
      </c>
      <c r="L4" s="1">
        <v>2.7637177496E-2</v>
      </c>
      <c r="M4" s="1">
        <v>5854.56961864</v>
      </c>
      <c r="N4" s="1">
        <v>306916.04841300001</v>
      </c>
      <c r="O4" s="2" t="s">
        <v>494</v>
      </c>
    </row>
    <row r="5" spans="1:15" x14ac:dyDescent="0.3">
      <c r="A5" s="1">
        <v>5.8340277540700001</v>
      </c>
      <c r="B5" s="1">
        <v>18.505440602899998</v>
      </c>
      <c r="C5" s="1">
        <v>0.89642029471399998</v>
      </c>
      <c r="D5" s="2" t="s">
        <v>433</v>
      </c>
      <c r="E5" s="1">
        <v>0.90307251621499995</v>
      </c>
      <c r="F5" s="1">
        <v>0.93718563080399997</v>
      </c>
      <c r="G5" s="1">
        <v>97.496841374499994</v>
      </c>
      <c r="H5" s="1">
        <v>4.9012380043199997</v>
      </c>
      <c r="I5" s="1">
        <v>139</v>
      </c>
      <c r="J5" s="2" t="s">
        <v>432</v>
      </c>
      <c r="K5" s="1">
        <v>107.961254079</v>
      </c>
      <c r="L5" s="1">
        <v>5.2297408786700004</v>
      </c>
      <c r="M5" s="1">
        <v>61949.0387233</v>
      </c>
      <c r="N5" s="1">
        <v>3747130.4549500002</v>
      </c>
      <c r="O5" s="2" t="s">
        <v>494</v>
      </c>
    </row>
    <row r="6" spans="1:15" x14ac:dyDescent="0.3">
      <c r="A6" s="1">
        <v>167.445566998</v>
      </c>
      <c r="B6" s="1">
        <v>3.1005087376899998</v>
      </c>
      <c r="C6" s="1">
        <v>0.33429150134800001</v>
      </c>
      <c r="D6" s="2" t="s">
        <v>368</v>
      </c>
      <c r="E6" s="1">
        <v>0.90307251621499995</v>
      </c>
      <c r="F6" s="1">
        <v>0.93718563080399997</v>
      </c>
      <c r="G6" s="1">
        <v>468.84494652400002</v>
      </c>
      <c r="H6" s="1">
        <v>52.459556097899998</v>
      </c>
      <c r="I6" s="1">
        <v>139</v>
      </c>
      <c r="J6" s="2" t="s">
        <v>367</v>
      </c>
      <c r="K6" s="1">
        <v>519.16644356500001</v>
      </c>
      <c r="L6" s="1">
        <v>55.975629985799998</v>
      </c>
      <c r="M6" s="1">
        <v>82427.712804800001</v>
      </c>
      <c r="N6" s="1">
        <v>4768967.0479699997</v>
      </c>
      <c r="O6" s="2" t="s">
        <v>494</v>
      </c>
    </row>
    <row r="7" spans="1:15" x14ac:dyDescent="0.3">
      <c r="A7" s="1">
        <v>8.3126655041100008</v>
      </c>
      <c r="B7" s="1">
        <v>2.5442635874100001</v>
      </c>
      <c r="C7" s="1">
        <v>0.17913879134999999</v>
      </c>
      <c r="D7" s="2" t="s">
        <v>366</v>
      </c>
      <c r="E7" s="1">
        <v>0.90307251621499995</v>
      </c>
      <c r="F7" s="1">
        <v>0.93718563080399997</v>
      </c>
      <c r="G7" s="1">
        <v>19.099633467099999</v>
      </c>
      <c r="H7" s="1">
        <v>1.39558266437</v>
      </c>
      <c r="I7" s="1">
        <v>139</v>
      </c>
      <c r="J7" s="2" t="s">
        <v>365</v>
      </c>
      <c r="K7" s="1">
        <v>21.1496121564</v>
      </c>
      <c r="L7" s="1">
        <v>1.4891208513</v>
      </c>
      <c r="M7" s="1">
        <v>105816.562578</v>
      </c>
      <c r="N7" s="1">
        <v>6314950.2246500002</v>
      </c>
      <c r="O7" s="2" t="s">
        <v>494</v>
      </c>
    </row>
    <row r="8" spans="1:15" x14ac:dyDescent="0.3">
      <c r="A8" s="1">
        <v>12.5976007556</v>
      </c>
      <c r="B8" s="1">
        <v>1.39222663685</v>
      </c>
      <c r="C8" s="1">
        <v>9.5547921085599993E-2</v>
      </c>
      <c r="D8" s="2" t="s">
        <v>362</v>
      </c>
      <c r="E8" s="1">
        <v>0.90307251621499995</v>
      </c>
      <c r="F8" s="1">
        <v>0.93718563080399997</v>
      </c>
      <c r="G8" s="1">
        <v>15.8387317864</v>
      </c>
      <c r="H8" s="1">
        <v>1.12806650448</v>
      </c>
      <c r="I8" s="1">
        <v>139</v>
      </c>
      <c r="J8" s="2" t="s">
        <v>361</v>
      </c>
      <c r="K8" s="1">
        <v>17.538715332300001</v>
      </c>
      <c r="L8" s="1">
        <v>1.2036745628600001</v>
      </c>
      <c r="M8" s="1">
        <v>156934.33881300001</v>
      </c>
      <c r="N8" s="1">
        <v>7092151.3386199996</v>
      </c>
      <c r="O8" s="2" t="s">
        <v>494</v>
      </c>
    </row>
    <row r="9" spans="1:15" x14ac:dyDescent="0.3">
      <c r="A9" s="1">
        <f>SUM(A2:A8)</f>
        <v>278.73396202482729</v>
      </c>
      <c r="G9" s="1">
        <f>SUM(G2:G8)</f>
        <v>1326.8958198740011</v>
      </c>
      <c r="H9" s="1">
        <f>SUM(H2:H8)</f>
        <v>212.10131314740619</v>
      </c>
      <c r="K9" s="1">
        <f>SUM(K2:K8)</f>
        <v>1469.3125923449188</v>
      </c>
      <c r="L9" s="1">
        <f>SUM(L2:L8)</f>
        <v>226.31729102059398</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08214-C4F5-4A70-B9E0-DCB24879B286}">
  <dimension ref="A1:O19"/>
  <sheetViews>
    <sheetView workbookViewId="0">
      <selection activeCell="K1" sqref="K1:K1048576"/>
    </sheetView>
  </sheetViews>
  <sheetFormatPr defaultRowHeight="14.4" x14ac:dyDescent="0.3"/>
  <cols>
    <col min="1" max="1" width="15.6640625" style="1" bestFit="1" customWidth="1"/>
    <col min="2" max="2" width="14.6640625" style="1" bestFit="1" customWidth="1"/>
    <col min="3" max="3" width="13.6640625" style="1" bestFit="1" customWidth="1"/>
    <col min="4" max="4" width="34.21875" style="2" bestFit="1" customWidth="1"/>
    <col min="5" max="6" width="13.6640625" style="1" bestFit="1" customWidth="1"/>
    <col min="7" max="8" width="16.6640625" style="1" bestFit="1" customWidth="1"/>
    <col min="9" max="9" width="15.6640625" style="1" bestFit="1" customWidth="1"/>
    <col min="10" max="10" width="8.44140625" style="2" bestFit="1" customWidth="1"/>
    <col min="11" max="11" width="16.6640625" style="1" bestFit="1" customWidth="1"/>
    <col min="12" max="12" width="15.6640625" style="1" bestFit="1" customWidth="1"/>
    <col min="13" max="13" width="17.77734375" style="1" bestFit="1" customWidth="1"/>
    <col min="14" max="14" width="19.77734375" style="1" customWidth="1"/>
    <col min="15" max="15" width="20"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43.315811616799998</v>
      </c>
      <c r="B2" s="1">
        <v>4.71266155005</v>
      </c>
      <c r="C2" s="1">
        <v>0.57776782402399995</v>
      </c>
      <c r="D2" s="2" t="s">
        <v>427</v>
      </c>
      <c r="E2" s="1">
        <v>0.95838596948099997</v>
      </c>
      <c r="F2" s="1">
        <v>1.06749358513</v>
      </c>
      <c r="G2" s="1">
        <v>195.637973015</v>
      </c>
      <c r="H2" s="1">
        <v>26.7156092321</v>
      </c>
      <c r="I2" s="1">
        <v>135</v>
      </c>
      <c r="J2" s="2" t="s">
        <v>426</v>
      </c>
      <c r="K2" s="1">
        <v>204.132759916</v>
      </c>
      <c r="L2" s="1">
        <v>25.0264822237</v>
      </c>
      <c r="M2" s="1">
        <v>25413.705781699999</v>
      </c>
      <c r="N2" s="1">
        <v>3674409.6255100002</v>
      </c>
      <c r="O2" s="2" t="s">
        <v>499</v>
      </c>
    </row>
    <row r="3" spans="1:15" x14ac:dyDescent="0.3">
      <c r="A3" s="1">
        <v>90.766100382000005</v>
      </c>
      <c r="B3" s="1">
        <v>12.554708739500001</v>
      </c>
      <c r="C3" s="1">
        <v>3.39997708244</v>
      </c>
      <c r="D3" s="2" t="s">
        <v>425</v>
      </c>
      <c r="E3" s="1">
        <v>0.95838596948099997</v>
      </c>
      <c r="F3" s="1">
        <v>1.06749358513</v>
      </c>
      <c r="G3" s="1">
        <v>1092.1210200800001</v>
      </c>
      <c r="H3" s="1">
        <v>329.43136114399999</v>
      </c>
      <c r="I3" s="1">
        <v>135</v>
      </c>
      <c r="J3" s="2" t="s">
        <v>424</v>
      </c>
      <c r="K3" s="1">
        <v>1139.54195372</v>
      </c>
      <c r="L3" s="1">
        <v>308.60266116100001</v>
      </c>
      <c r="M3" s="1">
        <v>39290.817201899998</v>
      </c>
      <c r="N3" s="1">
        <v>3728934.88692</v>
      </c>
      <c r="O3" s="2" t="s">
        <v>499</v>
      </c>
    </row>
    <row r="4" spans="1:15" x14ac:dyDescent="0.3">
      <c r="A4" s="1">
        <v>392.641353326</v>
      </c>
      <c r="B4" s="1">
        <v>9.7984672861399993</v>
      </c>
      <c r="C4" s="1">
        <v>1.6576014129400001</v>
      </c>
      <c r="D4" s="2" t="s">
        <v>423</v>
      </c>
      <c r="E4" s="1">
        <v>0.95838596948099997</v>
      </c>
      <c r="F4" s="1">
        <v>1.06749358513</v>
      </c>
      <c r="G4" s="1">
        <v>3687.1824846099998</v>
      </c>
      <c r="H4" s="1">
        <v>694.77058016800004</v>
      </c>
      <c r="I4" s="1">
        <v>135</v>
      </c>
      <c r="J4" s="2" t="s">
        <v>422</v>
      </c>
      <c r="K4" s="1">
        <v>3847.28345575</v>
      </c>
      <c r="L4" s="1">
        <v>650.84286205199999</v>
      </c>
      <c r="M4" s="1">
        <v>61583.5062321</v>
      </c>
      <c r="N4" s="1">
        <v>4045678.5625499999</v>
      </c>
      <c r="O4" s="2" t="s">
        <v>499</v>
      </c>
    </row>
    <row r="5" spans="1:15" x14ac:dyDescent="0.3">
      <c r="A5" s="1">
        <v>43.357111880399998</v>
      </c>
      <c r="B5" s="1">
        <v>7.6879570097699998</v>
      </c>
      <c r="C5" s="1">
        <v>1.12762554121</v>
      </c>
      <c r="D5" s="2" t="s">
        <v>421</v>
      </c>
      <c r="E5" s="1">
        <v>0.95838596948099997</v>
      </c>
      <c r="F5" s="1">
        <v>1.06749358513</v>
      </c>
      <c r="G5" s="1">
        <v>319.45650677700002</v>
      </c>
      <c r="H5" s="1">
        <v>52.190387728300003</v>
      </c>
      <c r="I5" s="1">
        <v>135</v>
      </c>
      <c r="J5" s="2" t="s">
        <v>420</v>
      </c>
      <c r="K5" s="1">
        <v>333.32761220399999</v>
      </c>
      <c r="L5" s="1">
        <v>48.890586749400001</v>
      </c>
      <c r="M5" s="1">
        <v>14353.4349649</v>
      </c>
      <c r="N5" s="1">
        <v>344309.419077</v>
      </c>
      <c r="O5" s="2" t="s">
        <v>499</v>
      </c>
    </row>
    <row r="6" spans="1:15" x14ac:dyDescent="0.3">
      <c r="A6" s="1">
        <v>326.76437602200002</v>
      </c>
      <c r="B6" s="1">
        <v>8.7416708056800001</v>
      </c>
      <c r="C6" s="1">
        <v>1.5034653171100001</v>
      </c>
      <c r="D6" s="2" t="s">
        <v>372</v>
      </c>
      <c r="E6" s="1">
        <v>0.95838596948099997</v>
      </c>
      <c r="F6" s="1">
        <v>1.06749358513</v>
      </c>
      <c r="G6" s="1">
        <v>2737.5975176799998</v>
      </c>
      <c r="H6" s="1">
        <v>524.43708089500001</v>
      </c>
      <c r="I6" s="1">
        <v>135</v>
      </c>
      <c r="J6" s="2" t="s">
        <v>371</v>
      </c>
      <c r="K6" s="1">
        <v>2856.46660621</v>
      </c>
      <c r="L6" s="1">
        <v>491.278906216</v>
      </c>
      <c r="M6" s="1">
        <v>32613.058648599999</v>
      </c>
      <c r="N6" s="1">
        <v>2780743.2828099998</v>
      </c>
      <c r="O6" s="2" t="s">
        <v>499</v>
      </c>
    </row>
    <row r="7" spans="1:15" x14ac:dyDescent="0.3">
      <c r="A7" s="1">
        <v>71.664995974199996</v>
      </c>
      <c r="B7" s="1">
        <v>5.68610555362</v>
      </c>
      <c r="C7" s="1">
        <v>0.43430007066300003</v>
      </c>
      <c r="D7" s="2" t="s">
        <v>370</v>
      </c>
      <c r="E7" s="1">
        <v>0.95838596948099997</v>
      </c>
      <c r="F7" s="1">
        <v>1.06749358513</v>
      </c>
      <c r="G7" s="1">
        <v>390.53723341199998</v>
      </c>
      <c r="H7" s="1">
        <v>33.224790773599999</v>
      </c>
      <c r="I7" s="1">
        <v>135</v>
      </c>
      <c r="J7" s="2" t="s">
        <v>369</v>
      </c>
      <c r="K7" s="1">
        <v>407.49473160899998</v>
      </c>
      <c r="L7" s="1">
        <v>31.124112815699998</v>
      </c>
      <c r="M7" s="1">
        <v>22479.544849000002</v>
      </c>
      <c r="N7" s="1">
        <v>872200.50410300004</v>
      </c>
      <c r="O7" s="2" t="s">
        <v>499</v>
      </c>
    </row>
    <row r="8" spans="1:15" x14ac:dyDescent="0.3">
      <c r="A8" s="1">
        <v>3.3479644636199999</v>
      </c>
      <c r="B8" s="1">
        <v>2.8184742799700002</v>
      </c>
      <c r="C8" s="1">
        <v>0.19100007767800001</v>
      </c>
      <c r="D8" s="2" t="s">
        <v>366</v>
      </c>
      <c r="E8" s="1">
        <v>0.95838596948099997</v>
      </c>
      <c r="F8" s="1">
        <v>1.06749358513</v>
      </c>
      <c r="G8" s="1">
        <v>9.0434754248499996</v>
      </c>
      <c r="H8" s="1">
        <v>0.68262101995400004</v>
      </c>
      <c r="I8" s="1">
        <v>135</v>
      </c>
      <c r="J8" s="2" t="s">
        <v>365</v>
      </c>
      <c r="K8" s="1">
        <v>9.4361517309699998</v>
      </c>
      <c r="L8" s="1">
        <v>0.63946147261499997</v>
      </c>
      <c r="M8" s="1">
        <v>5336.0233979200002</v>
      </c>
      <c r="N8" s="1">
        <v>70081.576705600004</v>
      </c>
      <c r="O8" s="2" t="s">
        <v>499</v>
      </c>
    </row>
    <row r="9" spans="1:15" x14ac:dyDescent="0.3">
      <c r="A9" s="1">
        <v>8.2996739596300007</v>
      </c>
      <c r="B9" s="1">
        <v>1.70342109568</v>
      </c>
      <c r="C9" s="1">
        <v>0.120850088419</v>
      </c>
      <c r="D9" s="2" t="s">
        <v>364</v>
      </c>
      <c r="E9" s="1">
        <v>0.95838596948099997</v>
      </c>
      <c r="F9" s="1">
        <v>1.06749358513</v>
      </c>
      <c r="G9" s="1">
        <v>13.5495072169</v>
      </c>
      <c r="H9" s="1">
        <v>1.0707135000500001</v>
      </c>
      <c r="I9" s="1">
        <v>135</v>
      </c>
      <c r="J9" s="2" t="s">
        <v>363</v>
      </c>
      <c r="K9" s="1">
        <v>14.1378397101</v>
      </c>
      <c r="L9" s="1">
        <v>1.0030163318700001</v>
      </c>
      <c r="M9" s="1">
        <v>16876.333149999999</v>
      </c>
      <c r="N9" s="1">
        <v>245229.10288300001</v>
      </c>
      <c r="O9" s="2" t="s">
        <v>499</v>
      </c>
    </row>
    <row r="10" spans="1:15" x14ac:dyDescent="0.3">
      <c r="A10" s="1">
        <v>1.99758207493</v>
      </c>
      <c r="B10" s="1">
        <v>1.6818612012700001</v>
      </c>
      <c r="C10" s="1">
        <v>0.10946702810300001</v>
      </c>
      <c r="D10" s="2" t="s">
        <v>362</v>
      </c>
      <c r="E10" s="1">
        <v>0.95838596948099997</v>
      </c>
      <c r="F10" s="1">
        <v>1.06749358513</v>
      </c>
      <c r="G10" s="1">
        <v>3.2198469696699998</v>
      </c>
      <c r="H10" s="1">
        <v>0.23342815308500001</v>
      </c>
      <c r="I10" s="1">
        <v>135</v>
      </c>
      <c r="J10" s="2" t="s">
        <v>361</v>
      </c>
      <c r="K10" s="1">
        <v>3.35965578818</v>
      </c>
      <c r="L10" s="1">
        <v>0.21866937313400001</v>
      </c>
      <c r="M10" s="1">
        <v>1563.29300053</v>
      </c>
      <c r="N10" s="1">
        <v>26180.880290100002</v>
      </c>
      <c r="O10" s="2" t="s">
        <v>499</v>
      </c>
    </row>
    <row r="11" spans="1:15" x14ac:dyDescent="0.3">
      <c r="A11" s="1">
        <v>19.438552688600002</v>
      </c>
      <c r="B11" s="1">
        <v>4.6757740059200001</v>
      </c>
      <c r="C11" s="1">
        <v>0.58579338095</v>
      </c>
      <c r="D11" s="2" t="s">
        <v>427</v>
      </c>
      <c r="E11" s="1">
        <v>1</v>
      </c>
      <c r="F11" s="1">
        <v>1</v>
      </c>
      <c r="G11" s="1">
        <v>90.890279374100004</v>
      </c>
      <c r="H11" s="1">
        <v>11.3869755002</v>
      </c>
      <c r="I11" s="1">
        <v>136</v>
      </c>
      <c r="J11" s="2" t="s">
        <v>426</v>
      </c>
      <c r="K11" s="1">
        <v>90.890279374100004</v>
      </c>
      <c r="L11" s="1">
        <v>11.3869755002</v>
      </c>
      <c r="M11" s="1">
        <v>58270.370370800003</v>
      </c>
      <c r="N11" s="1">
        <v>7471415.7466399996</v>
      </c>
      <c r="O11" s="2" t="s">
        <v>499</v>
      </c>
    </row>
    <row r="12" spans="1:15" x14ac:dyDescent="0.3">
      <c r="A12" s="1">
        <v>15.1252919134</v>
      </c>
      <c r="B12" s="1">
        <v>12.9950788458</v>
      </c>
      <c r="C12" s="1">
        <v>2.9555956986299998</v>
      </c>
      <c r="D12" s="2" t="s">
        <v>425</v>
      </c>
      <c r="E12" s="1">
        <v>1</v>
      </c>
      <c r="F12" s="1">
        <v>1</v>
      </c>
      <c r="G12" s="1">
        <v>196.55436098000001</v>
      </c>
      <c r="H12" s="1">
        <v>44.704247719800001</v>
      </c>
      <c r="I12" s="1">
        <v>136</v>
      </c>
      <c r="J12" s="2" t="s">
        <v>424</v>
      </c>
      <c r="K12" s="1">
        <v>196.55436098000001</v>
      </c>
      <c r="L12" s="1">
        <v>44.704247719800001</v>
      </c>
      <c r="M12" s="1">
        <v>23138.353301499999</v>
      </c>
      <c r="N12" s="1">
        <v>1017153.89732</v>
      </c>
      <c r="O12" s="2" t="s">
        <v>499</v>
      </c>
    </row>
    <row r="13" spans="1:15" x14ac:dyDescent="0.3">
      <c r="A13" s="1">
        <v>105.897966109</v>
      </c>
      <c r="B13" s="1">
        <v>9.6844260706800007</v>
      </c>
      <c r="C13" s="1">
        <v>1.5535992359599999</v>
      </c>
      <c r="D13" s="2" t="s">
        <v>423</v>
      </c>
      <c r="E13" s="1">
        <v>1</v>
      </c>
      <c r="F13" s="1">
        <v>1</v>
      </c>
      <c r="G13" s="1">
        <v>1025.5610238199999</v>
      </c>
      <c r="H13" s="1">
        <v>164.52299923699999</v>
      </c>
      <c r="I13" s="1">
        <v>136</v>
      </c>
      <c r="J13" s="2" t="s">
        <v>422</v>
      </c>
      <c r="K13" s="1">
        <v>1025.5610238199999</v>
      </c>
      <c r="L13" s="1">
        <v>164.52299923699999</v>
      </c>
      <c r="M13" s="1">
        <v>80399.514251200002</v>
      </c>
      <c r="N13" s="1">
        <v>5759859.9368200004</v>
      </c>
      <c r="O13" s="2" t="s">
        <v>499</v>
      </c>
    </row>
    <row r="14" spans="1:15" x14ac:dyDescent="0.3">
      <c r="A14" s="1">
        <v>5.8232626019899998</v>
      </c>
      <c r="B14" s="1">
        <v>7.5693037056400003</v>
      </c>
      <c r="C14" s="1">
        <v>1.2265977747900001</v>
      </c>
      <c r="D14" s="2" t="s">
        <v>421</v>
      </c>
      <c r="E14" s="1">
        <v>1</v>
      </c>
      <c r="F14" s="1">
        <v>1</v>
      </c>
      <c r="G14" s="1">
        <v>44.078043192199999</v>
      </c>
      <c r="H14" s="1">
        <v>7.1428009496199998</v>
      </c>
      <c r="I14" s="1">
        <v>136</v>
      </c>
      <c r="J14" s="2" t="s">
        <v>420</v>
      </c>
      <c r="K14" s="1">
        <v>44.078043192199999</v>
      </c>
      <c r="L14" s="1">
        <v>7.1428009496199998</v>
      </c>
      <c r="M14" s="1">
        <v>30306.261412399999</v>
      </c>
      <c r="N14" s="1">
        <v>369538.62715399999</v>
      </c>
      <c r="O14" s="2" t="s">
        <v>499</v>
      </c>
    </row>
    <row r="15" spans="1:15" x14ac:dyDescent="0.3">
      <c r="A15" s="1">
        <v>2.99220880262</v>
      </c>
      <c r="B15" s="1">
        <v>8.7892641863400005</v>
      </c>
      <c r="C15" s="1">
        <v>1.23469554116</v>
      </c>
      <c r="D15" s="2" t="s">
        <v>372</v>
      </c>
      <c r="E15" s="1">
        <v>1</v>
      </c>
      <c r="F15" s="1">
        <v>1</v>
      </c>
      <c r="G15" s="1">
        <v>26.299313666900002</v>
      </c>
      <c r="H15" s="1">
        <v>3.69446686681</v>
      </c>
      <c r="I15" s="1">
        <v>136</v>
      </c>
      <c r="J15" s="2" t="s">
        <v>371</v>
      </c>
      <c r="K15" s="1">
        <v>26.299313666900002</v>
      </c>
      <c r="L15" s="1">
        <v>3.69446686681</v>
      </c>
      <c r="M15" s="1">
        <v>19436.689929299999</v>
      </c>
      <c r="N15" s="1">
        <v>428444.52167099999</v>
      </c>
      <c r="O15" s="2" t="s">
        <v>499</v>
      </c>
    </row>
    <row r="16" spans="1:15" x14ac:dyDescent="0.3">
      <c r="A16" s="1">
        <v>2.8986365754799999</v>
      </c>
      <c r="B16" s="1">
        <v>5.8095410081200001</v>
      </c>
      <c r="C16" s="1">
        <v>0.44643003253000002</v>
      </c>
      <c r="D16" s="2" t="s">
        <v>370</v>
      </c>
      <c r="E16" s="1">
        <v>1</v>
      </c>
      <c r="F16" s="1">
        <v>1</v>
      </c>
      <c r="G16" s="1">
        <v>16.839748052899999</v>
      </c>
      <c r="H16" s="1">
        <v>1.29403842068</v>
      </c>
      <c r="I16" s="1">
        <v>136</v>
      </c>
      <c r="J16" s="2" t="s">
        <v>369</v>
      </c>
      <c r="K16" s="1">
        <v>16.839748052899999</v>
      </c>
      <c r="L16" s="1">
        <v>1.29403842068</v>
      </c>
      <c r="M16" s="1">
        <v>13574.8468125</v>
      </c>
      <c r="N16" s="1">
        <v>900990.52097299998</v>
      </c>
      <c r="O16" s="2" t="s">
        <v>499</v>
      </c>
    </row>
    <row r="17" spans="1:15" x14ac:dyDescent="0.3">
      <c r="A17" s="1">
        <v>1.76805484737</v>
      </c>
      <c r="B17" s="1">
        <v>2.7251283658099998</v>
      </c>
      <c r="C17" s="1">
        <v>0.16983889291199999</v>
      </c>
      <c r="D17" s="2" t="s">
        <v>366</v>
      </c>
      <c r="E17" s="1">
        <v>1</v>
      </c>
      <c r="F17" s="1">
        <v>1</v>
      </c>
      <c r="G17" s="1">
        <v>4.8181764168800001</v>
      </c>
      <c r="H17" s="1">
        <v>0.30028447788500001</v>
      </c>
      <c r="I17" s="1">
        <v>136</v>
      </c>
      <c r="J17" s="2" t="s">
        <v>365</v>
      </c>
      <c r="K17" s="1">
        <v>4.8181764168800001</v>
      </c>
      <c r="L17" s="1">
        <v>0.30028447788500001</v>
      </c>
      <c r="M17" s="1">
        <v>1724.11980632</v>
      </c>
      <c r="N17" s="1">
        <v>18524.2585855</v>
      </c>
      <c r="O17" s="2" t="s">
        <v>499</v>
      </c>
    </row>
    <row r="18" spans="1:15" x14ac:dyDescent="0.3">
      <c r="A18" s="1">
        <v>0.89360706177899996</v>
      </c>
      <c r="B18" s="1">
        <v>1.7521107547200001</v>
      </c>
      <c r="C18" s="1">
        <v>0.11912450501500001</v>
      </c>
      <c r="D18" s="2" t="s">
        <v>364</v>
      </c>
      <c r="E18" s="1">
        <v>1</v>
      </c>
      <c r="F18" s="1">
        <v>1</v>
      </c>
      <c r="G18" s="1">
        <v>1.5656985434399999</v>
      </c>
      <c r="H18" s="1">
        <v>0.10645049891199999</v>
      </c>
      <c r="I18" s="1">
        <v>136</v>
      </c>
      <c r="J18" s="2" t="s">
        <v>363</v>
      </c>
      <c r="K18" s="1">
        <v>1.5656985434399999</v>
      </c>
      <c r="L18" s="1">
        <v>0.10645049891199999</v>
      </c>
      <c r="M18" s="1">
        <v>24656.178166400001</v>
      </c>
      <c r="N18" s="1">
        <v>199924.69646499999</v>
      </c>
      <c r="O18" s="2" t="s">
        <v>499</v>
      </c>
    </row>
    <row r="19" spans="1:15" x14ac:dyDescent="0.3">
      <c r="A19" s="1">
        <f>SUM(A2:A18)</f>
        <v>1136.9925502998192</v>
      </c>
      <c r="G19" s="1">
        <f>SUM(G2:G18)</f>
        <v>9854.9522092318402</v>
      </c>
      <c r="H19" s="1">
        <f>SUM(H2:H18)</f>
        <v>1895.9088362849961</v>
      </c>
      <c r="K19" s="1">
        <f>SUM(K2:K18)</f>
        <v>10221.787410684668</v>
      </c>
      <c r="L19" s="1">
        <f>SUM(L2:L18)</f>
        <v>1790.779022066326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EBFF1-7186-4997-961B-C7B0393186F5}">
  <dimension ref="A1:O18"/>
  <sheetViews>
    <sheetView workbookViewId="0">
      <selection activeCell="K1" sqref="K1:K1048576"/>
    </sheetView>
  </sheetViews>
  <sheetFormatPr defaultRowHeight="14.4" x14ac:dyDescent="0.3"/>
  <cols>
    <col min="1" max="1" width="15.6640625" style="1" bestFit="1" customWidth="1"/>
    <col min="2" max="3" width="14.6640625" style="1" bestFit="1" customWidth="1"/>
    <col min="4" max="4" width="34.21875" style="2" bestFit="1" customWidth="1"/>
    <col min="5" max="6" width="13.6640625" style="1" bestFit="1" customWidth="1"/>
    <col min="7" max="7" width="16.6640625" style="1" bestFit="1" customWidth="1"/>
    <col min="8" max="9" width="15.6640625" style="1" bestFit="1" customWidth="1"/>
    <col min="10" max="10" width="8.44140625" style="2" bestFit="1" customWidth="1"/>
    <col min="11" max="11" width="16.6640625" style="1" bestFit="1" customWidth="1"/>
    <col min="12" max="12" width="15.6640625" style="1" bestFit="1" customWidth="1"/>
    <col min="13" max="13" width="18.77734375" style="1" bestFit="1" customWidth="1"/>
    <col min="14" max="14" width="20.77734375" style="1" bestFit="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143.47167096300001</v>
      </c>
      <c r="B2" s="1">
        <v>4.6515654716199997</v>
      </c>
      <c r="C2" s="1">
        <v>0.59556037898600001</v>
      </c>
      <c r="D2" s="2" t="s">
        <v>427</v>
      </c>
      <c r="E2" s="1">
        <v>0.90021497305200004</v>
      </c>
      <c r="F2" s="1">
        <v>0.98351465099000002</v>
      </c>
      <c r="G2" s="1">
        <v>600.77454983400003</v>
      </c>
      <c r="H2" s="1">
        <v>84.037434896500002</v>
      </c>
      <c r="I2" s="1">
        <v>102</v>
      </c>
      <c r="J2" s="2" t="s">
        <v>426</v>
      </c>
      <c r="K2" s="1">
        <v>667.36787080700003</v>
      </c>
      <c r="L2" s="1">
        <v>85.446042732500004</v>
      </c>
      <c r="M2" s="1">
        <v>38250.943300200001</v>
      </c>
      <c r="N2" s="1">
        <v>3741913.2969399998</v>
      </c>
      <c r="O2" s="2" t="s">
        <v>477</v>
      </c>
    </row>
    <row r="3" spans="1:15" x14ac:dyDescent="0.3">
      <c r="A3" s="1">
        <v>5.5488233961200004</v>
      </c>
      <c r="B3" s="1">
        <v>10.4032272066</v>
      </c>
      <c r="C3" s="1">
        <v>2.0475616672100001</v>
      </c>
      <c r="D3" s="2" t="s">
        <v>423</v>
      </c>
      <c r="E3" s="1">
        <v>0.90021497305200004</v>
      </c>
      <c r="F3" s="1">
        <v>0.98351465099000002</v>
      </c>
      <c r="G3" s="1">
        <v>51.965512930800003</v>
      </c>
      <c r="H3" s="1">
        <v>11.1742588337</v>
      </c>
      <c r="I3" s="1">
        <v>102</v>
      </c>
      <c r="J3" s="2" t="s">
        <v>422</v>
      </c>
      <c r="K3" s="1">
        <v>57.725670519099999</v>
      </c>
      <c r="L3" s="1">
        <v>11.361558084</v>
      </c>
      <c r="M3" s="1">
        <v>9523.1082907500004</v>
      </c>
      <c r="N3" s="1">
        <v>470365.35820800002</v>
      </c>
      <c r="O3" s="2" t="s">
        <v>477</v>
      </c>
    </row>
    <row r="4" spans="1:15" x14ac:dyDescent="0.3">
      <c r="A4" s="1">
        <v>15.340105039999999</v>
      </c>
      <c r="B4" s="1">
        <v>5.7115444037799996</v>
      </c>
      <c r="C4" s="1">
        <v>0.43839188707900001</v>
      </c>
      <c r="D4" s="2" t="s">
        <v>370</v>
      </c>
      <c r="E4" s="1">
        <v>0.90021497305200004</v>
      </c>
      <c r="F4" s="1">
        <v>0.98351465099000002</v>
      </c>
      <c r="G4" s="1">
        <v>78.872956997700001</v>
      </c>
      <c r="H4" s="1">
        <v>6.6141139937100002</v>
      </c>
      <c r="I4" s="1">
        <v>102</v>
      </c>
      <c r="J4" s="2" t="s">
        <v>369</v>
      </c>
      <c r="K4" s="1">
        <v>87.615691094599995</v>
      </c>
      <c r="L4" s="1">
        <v>6.7249775964799996</v>
      </c>
      <c r="M4" s="1">
        <v>40565.221637100003</v>
      </c>
      <c r="N4" s="1">
        <v>2115316.67301</v>
      </c>
      <c r="O4" s="2" t="s">
        <v>477</v>
      </c>
    </row>
    <row r="5" spans="1:15" x14ac:dyDescent="0.3">
      <c r="A5" s="1">
        <v>0.676157307697</v>
      </c>
      <c r="B5" s="1">
        <v>1.6950754916499999</v>
      </c>
      <c r="C5" s="1">
        <v>0.11762144181500001</v>
      </c>
      <c r="D5" s="2" t="s">
        <v>364</v>
      </c>
      <c r="E5" s="1">
        <v>0.90021497305200004</v>
      </c>
      <c r="F5" s="1">
        <v>0.98351465099000002</v>
      </c>
      <c r="G5" s="1">
        <v>1.0317703014099999</v>
      </c>
      <c r="H5" s="1">
        <v>7.8219507769499999E-2</v>
      </c>
      <c r="I5" s="1">
        <v>102</v>
      </c>
      <c r="J5" s="2" t="s">
        <v>363</v>
      </c>
      <c r="K5" s="1">
        <v>1.1461376807799999</v>
      </c>
      <c r="L5" s="1">
        <v>7.9530597425100005E-2</v>
      </c>
      <c r="M5" s="1">
        <v>37311.2971769</v>
      </c>
      <c r="N5" s="1">
        <v>515854.72987400001</v>
      </c>
      <c r="O5" s="2" t="s">
        <v>477</v>
      </c>
    </row>
    <row r="6" spans="1:15" x14ac:dyDescent="0.3">
      <c r="A6" s="1">
        <v>1.34795986568</v>
      </c>
      <c r="B6" s="1">
        <v>4.68250650359</v>
      </c>
      <c r="C6" s="1">
        <v>0.587817682073</v>
      </c>
      <c r="D6" s="2" t="s">
        <v>427</v>
      </c>
      <c r="E6" s="1">
        <v>0.92734683854599997</v>
      </c>
      <c r="F6" s="1">
        <v>0.99016107451000002</v>
      </c>
      <c r="G6" s="1">
        <v>5.8532563727099998</v>
      </c>
      <c r="H6" s="1">
        <v>0.78455872547000005</v>
      </c>
      <c r="I6" s="1">
        <v>105</v>
      </c>
      <c r="J6" s="2" t="s">
        <v>426</v>
      </c>
      <c r="K6" s="1">
        <v>6.3118308376199996</v>
      </c>
      <c r="L6" s="1">
        <v>0.79235464377099996</v>
      </c>
      <c r="M6" s="1">
        <v>48001.435513500001</v>
      </c>
      <c r="N6" s="1">
        <v>4962909.73661</v>
      </c>
      <c r="O6" s="2" t="s">
        <v>477</v>
      </c>
    </row>
    <row r="7" spans="1:15" x14ac:dyDescent="0.3">
      <c r="A7" s="1">
        <v>4.1733697153800001E-2</v>
      </c>
      <c r="B7" s="1">
        <v>10.3857760236</v>
      </c>
      <c r="C7" s="1">
        <v>2.0345359787800001</v>
      </c>
      <c r="D7" s="2" t="s">
        <v>423</v>
      </c>
      <c r="E7" s="1">
        <v>0.92734683854599997</v>
      </c>
      <c r="F7" s="1">
        <v>0.99016107451000002</v>
      </c>
      <c r="G7" s="1">
        <v>0.40194627519300002</v>
      </c>
      <c r="H7" s="1">
        <v>8.4073297931599997E-2</v>
      </c>
      <c r="I7" s="1">
        <v>105</v>
      </c>
      <c r="J7" s="2" t="s">
        <v>422</v>
      </c>
      <c r="K7" s="1">
        <v>0.43343683127600002</v>
      </c>
      <c r="L7" s="1">
        <v>8.4908708386899998E-2</v>
      </c>
      <c r="M7" s="1">
        <v>23971.9144151</v>
      </c>
      <c r="N7" s="1">
        <v>1383273.04281</v>
      </c>
      <c r="O7" s="2" t="s">
        <v>477</v>
      </c>
    </row>
    <row r="8" spans="1:15" x14ac:dyDescent="0.3">
      <c r="A8" s="1">
        <v>12.157069501</v>
      </c>
      <c r="B8" s="1">
        <v>5.5613746662999999</v>
      </c>
      <c r="C8" s="1">
        <v>0.42333199302399999</v>
      </c>
      <c r="D8" s="2" t="s">
        <v>370</v>
      </c>
      <c r="E8" s="1">
        <v>0.92734683854599997</v>
      </c>
      <c r="F8" s="1">
        <v>0.99016107451000002</v>
      </c>
      <c r="G8" s="1">
        <v>62.697936761000001</v>
      </c>
      <c r="H8" s="1">
        <v>5.0958406627499997</v>
      </c>
      <c r="I8" s="1">
        <v>105</v>
      </c>
      <c r="J8" s="2" t="s">
        <v>369</v>
      </c>
      <c r="K8" s="1">
        <v>67.610018339299998</v>
      </c>
      <c r="L8" s="1">
        <v>5.1464764611899998</v>
      </c>
      <c r="M8" s="1">
        <v>25149.722457</v>
      </c>
      <c r="N8" s="1">
        <v>690130.02636799996</v>
      </c>
      <c r="O8" s="2" t="s">
        <v>477</v>
      </c>
    </row>
    <row r="9" spans="1:15" x14ac:dyDescent="0.3">
      <c r="A9" s="1">
        <v>47.911877204100001</v>
      </c>
      <c r="B9" s="1">
        <v>11.188366113900001</v>
      </c>
      <c r="C9" s="1">
        <v>15.688573419000001</v>
      </c>
      <c r="D9" s="2" t="s">
        <v>429</v>
      </c>
      <c r="E9" s="1">
        <v>0.88326287339599996</v>
      </c>
      <c r="F9" s="1">
        <v>0.96644574047800003</v>
      </c>
      <c r="G9" s="1">
        <v>473.47803019200001</v>
      </c>
      <c r="H9" s="1">
        <v>726.44730635200006</v>
      </c>
      <c r="I9" s="1">
        <v>101</v>
      </c>
      <c r="J9" s="2" t="s">
        <v>428</v>
      </c>
      <c r="K9" s="1">
        <v>536.05562336399998</v>
      </c>
      <c r="L9" s="1">
        <v>751.669003159</v>
      </c>
      <c r="M9" s="1">
        <v>28405.828368499999</v>
      </c>
      <c r="N9" s="1">
        <v>1930596.7867000001</v>
      </c>
      <c r="O9" s="2" t="s">
        <v>477</v>
      </c>
    </row>
    <row r="10" spans="1:15" x14ac:dyDescent="0.3">
      <c r="A10" s="1">
        <v>712.08854456699999</v>
      </c>
      <c r="B10" s="1">
        <v>4.7256563114099999</v>
      </c>
      <c r="C10" s="1">
        <v>0.57701985593000005</v>
      </c>
      <c r="D10" s="2" t="s">
        <v>427</v>
      </c>
      <c r="E10" s="1">
        <v>0.88326287339599996</v>
      </c>
      <c r="F10" s="1">
        <v>0.96644574047800003</v>
      </c>
      <c r="G10" s="1">
        <v>2972.25528661</v>
      </c>
      <c r="H10" s="1">
        <v>397.10214555800002</v>
      </c>
      <c r="I10" s="1">
        <v>101</v>
      </c>
      <c r="J10" s="2" t="s">
        <v>426</v>
      </c>
      <c r="K10" s="1">
        <v>3365.0857249199998</v>
      </c>
      <c r="L10" s="1">
        <v>410.88922939499997</v>
      </c>
      <c r="M10" s="1">
        <v>231939.22028199999</v>
      </c>
      <c r="N10" s="1">
        <v>19726972.186299998</v>
      </c>
      <c r="O10" s="2" t="s">
        <v>477</v>
      </c>
    </row>
    <row r="11" spans="1:15" x14ac:dyDescent="0.3">
      <c r="A11" s="1">
        <v>28.285737281599999</v>
      </c>
      <c r="B11" s="1">
        <v>10.260324064200001</v>
      </c>
      <c r="C11" s="1">
        <v>1.94089773453</v>
      </c>
      <c r="D11" s="2" t="s">
        <v>423</v>
      </c>
      <c r="E11" s="1">
        <v>0.88326287339599996</v>
      </c>
      <c r="F11" s="1">
        <v>0.96644574047800003</v>
      </c>
      <c r="G11" s="1">
        <v>256.341285024</v>
      </c>
      <c r="H11" s="1">
        <v>53.057603842399999</v>
      </c>
      <c r="I11" s="1">
        <v>101</v>
      </c>
      <c r="J11" s="2" t="s">
        <v>422</v>
      </c>
      <c r="K11" s="1">
        <v>290.22083090400002</v>
      </c>
      <c r="L11" s="1">
        <v>54.899723409400004</v>
      </c>
      <c r="M11" s="1">
        <v>11742.133442300001</v>
      </c>
      <c r="N11" s="1">
        <v>853239.56374300004</v>
      </c>
      <c r="O11" s="2" t="s">
        <v>477</v>
      </c>
    </row>
    <row r="12" spans="1:15" x14ac:dyDescent="0.3">
      <c r="A12" s="1">
        <v>6.2774085574700003</v>
      </c>
      <c r="B12" s="1">
        <v>8.9076566788699996</v>
      </c>
      <c r="C12" s="1">
        <v>1.52183681948</v>
      </c>
      <c r="D12" s="2" t="s">
        <v>372</v>
      </c>
      <c r="E12" s="1">
        <v>0.88326287339599996</v>
      </c>
      <c r="F12" s="1">
        <v>0.96644574047800003</v>
      </c>
      <c r="G12" s="1">
        <v>49.389410323900002</v>
      </c>
      <c r="H12" s="1">
        <v>9.2326412077099995</v>
      </c>
      <c r="I12" s="1">
        <v>101</v>
      </c>
      <c r="J12" s="2" t="s">
        <v>371</v>
      </c>
      <c r="K12" s="1">
        <v>55.917000262899997</v>
      </c>
      <c r="L12" s="1">
        <v>9.5531914736800001</v>
      </c>
      <c r="M12" s="1">
        <v>3363.0694177199998</v>
      </c>
      <c r="N12" s="1">
        <v>238168.240823</v>
      </c>
      <c r="O12" s="2" t="s">
        <v>477</v>
      </c>
    </row>
    <row r="13" spans="1:15" x14ac:dyDescent="0.3">
      <c r="A13" s="1">
        <v>47.8295756606</v>
      </c>
      <c r="B13" s="1">
        <v>5.60211556384</v>
      </c>
      <c r="C13" s="1">
        <v>0.42741772701399999</v>
      </c>
      <c r="D13" s="2" t="s">
        <v>370</v>
      </c>
      <c r="E13" s="1">
        <v>0.88326287339599996</v>
      </c>
      <c r="F13" s="1">
        <v>0.96644574047800003</v>
      </c>
      <c r="G13" s="1">
        <v>236.667469512</v>
      </c>
      <c r="H13" s="1">
        <v>19.757251789000001</v>
      </c>
      <c r="I13" s="1">
        <v>101</v>
      </c>
      <c r="J13" s="2" t="s">
        <v>369</v>
      </c>
      <c r="K13" s="1">
        <v>267.94681021999997</v>
      </c>
      <c r="L13" s="1">
        <v>20.4432085129</v>
      </c>
      <c r="M13" s="1">
        <v>39496.841193699998</v>
      </c>
      <c r="N13" s="1">
        <v>1576594.37903</v>
      </c>
      <c r="O13" s="2" t="s">
        <v>477</v>
      </c>
    </row>
    <row r="14" spans="1:15" x14ac:dyDescent="0.3">
      <c r="A14" s="1">
        <v>4.9974939198200001</v>
      </c>
      <c r="B14" s="1">
        <v>10.7019142764</v>
      </c>
      <c r="C14" s="1">
        <v>1.9810649124499999</v>
      </c>
      <c r="D14" s="2" t="s">
        <v>431</v>
      </c>
      <c r="E14" s="1">
        <v>0.88326287339599996</v>
      </c>
      <c r="F14" s="1">
        <v>0.96644574047800003</v>
      </c>
      <c r="G14" s="1">
        <v>47.239328790599998</v>
      </c>
      <c r="H14" s="1">
        <v>9.5681606108100006</v>
      </c>
      <c r="I14" s="1">
        <v>101</v>
      </c>
      <c r="J14" s="2" t="s">
        <v>430</v>
      </c>
      <c r="K14" s="1">
        <v>53.4827515267</v>
      </c>
      <c r="L14" s="1">
        <v>9.9003598547399996</v>
      </c>
      <c r="M14" s="1">
        <v>576.28279080499999</v>
      </c>
      <c r="N14" s="1">
        <v>20737.831776399998</v>
      </c>
      <c r="O14" s="2" t="s">
        <v>477</v>
      </c>
    </row>
    <row r="15" spans="1:15" x14ac:dyDescent="0.3">
      <c r="A15" s="1">
        <v>13.9131165557</v>
      </c>
      <c r="B15" s="1">
        <v>3.0139324221499999</v>
      </c>
      <c r="C15" s="1">
        <v>0.2200949388</v>
      </c>
      <c r="D15" s="2" t="s">
        <v>366</v>
      </c>
      <c r="E15" s="1">
        <v>0.88326287339599996</v>
      </c>
      <c r="F15" s="1">
        <v>0.96644574047800003</v>
      </c>
      <c r="G15" s="1">
        <v>37.038032610800002</v>
      </c>
      <c r="H15" s="1">
        <v>2.9594564640000001</v>
      </c>
      <c r="I15" s="1">
        <v>101</v>
      </c>
      <c r="J15" s="2" t="s">
        <v>365</v>
      </c>
      <c r="K15" s="1">
        <v>41.933193080400002</v>
      </c>
      <c r="L15" s="1">
        <v>3.0622065368400002</v>
      </c>
      <c r="M15" s="1">
        <v>6413.6421524799998</v>
      </c>
      <c r="N15" s="1">
        <v>412349.092496</v>
      </c>
      <c r="O15" s="2" t="s">
        <v>477</v>
      </c>
    </row>
    <row r="16" spans="1:15" x14ac:dyDescent="0.3">
      <c r="A16" s="1">
        <v>7.4624111539499998</v>
      </c>
      <c r="B16" s="1">
        <v>1.6739955770999999</v>
      </c>
      <c r="C16" s="1">
        <v>0.118299408673</v>
      </c>
      <c r="D16" s="2" t="s">
        <v>364</v>
      </c>
      <c r="E16" s="1">
        <v>0.88326287339599996</v>
      </c>
      <c r="F16" s="1">
        <v>0.96644574047800003</v>
      </c>
      <c r="G16" s="1">
        <v>11.0337580299</v>
      </c>
      <c r="H16" s="1">
        <v>0.85317716584699999</v>
      </c>
      <c r="I16" s="1">
        <v>101</v>
      </c>
      <c r="J16" s="2" t="s">
        <v>363</v>
      </c>
      <c r="K16" s="1">
        <v>12.4920432662</v>
      </c>
      <c r="L16" s="1">
        <v>0.88279882678699995</v>
      </c>
      <c r="M16" s="1">
        <v>292253.242555</v>
      </c>
      <c r="N16" s="1">
        <v>6153433.5510200001</v>
      </c>
      <c r="O16" s="2" t="s">
        <v>477</v>
      </c>
    </row>
    <row r="17" spans="1:15" x14ac:dyDescent="0.3">
      <c r="A17" s="1">
        <v>0.10495644149400001</v>
      </c>
      <c r="B17" s="1">
        <v>1.5729280570099999</v>
      </c>
      <c r="C17" s="1">
        <v>0.10821529006199999</v>
      </c>
      <c r="D17" s="2" t="s">
        <v>362</v>
      </c>
      <c r="E17" s="1">
        <v>0.88326287339599996</v>
      </c>
      <c r="F17" s="1">
        <v>0.96644574047800003</v>
      </c>
      <c r="G17" s="1">
        <v>0.145816924082</v>
      </c>
      <c r="H17" s="1">
        <v>1.09767861124E-2</v>
      </c>
      <c r="I17" s="1">
        <v>101</v>
      </c>
      <c r="J17" s="2" t="s">
        <v>361</v>
      </c>
      <c r="K17" s="1">
        <v>0.16508893158999999</v>
      </c>
      <c r="L17" s="1">
        <v>1.13578917601E-2</v>
      </c>
      <c r="M17" s="1">
        <v>112100.933924</v>
      </c>
      <c r="N17" s="1">
        <v>15755075.576400001</v>
      </c>
      <c r="O17" s="2" t="s">
        <v>477</v>
      </c>
    </row>
    <row r="18" spans="1:15" x14ac:dyDescent="0.3">
      <c r="A18" s="1">
        <f>SUM(A2:A17)</f>
        <v>1047.4546411123849</v>
      </c>
      <c r="G18" s="1">
        <f>SUM(G2:G17)</f>
        <v>4885.1863474900947</v>
      </c>
      <c r="H18" s="1">
        <f>SUM(H2:H17)</f>
        <v>1326.8572196937107</v>
      </c>
      <c r="K18" s="1">
        <f>SUM(K2:K17)</f>
        <v>5511.5097225854652</v>
      </c>
      <c r="L18" s="1">
        <f>SUM(L2:L17)</f>
        <v>1370.9469278838599</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910F0-561F-4057-9D51-C1041E144505}">
  <dimension ref="A1:O296"/>
  <sheetViews>
    <sheetView topLeftCell="A283" workbookViewId="0">
      <selection activeCell="I296" sqref="I296:J296"/>
    </sheetView>
  </sheetViews>
  <sheetFormatPr defaultRowHeight="14.4" x14ac:dyDescent="0.3"/>
  <cols>
    <col min="1" max="1" width="17.77734375" style="1" bestFit="1" customWidth="1"/>
    <col min="2" max="2" width="14.6640625" style="1" bestFit="1" customWidth="1"/>
    <col min="3" max="3" width="13.6640625" style="1" bestFit="1" customWidth="1"/>
    <col min="4" max="4" width="34.21875" style="2" bestFit="1" customWidth="1"/>
    <col min="5" max="6" width="13.6640625" style="1" bestFit="1" customWidth="1"/>
    <col min="7" max="7" width="18.77734375" style="1" bestFit="1" customWidth="1"/>
    <col min="8" max="8" width="17.77734375" style="1" bestFit="1" customWidth="1"/>
    <col min="9" max="9" width="15.6640625" style="1" bestFit="1" customWidth="1"/>
    <col min="10" max="10" width="8.44140625" style="2" bestFit="1" customWidth="1"/>
    <col min="11" max="11" width="18.77734375" style="1" bestFit="1" customWidth="1"/>
    <col min="12" max="12" width="17.77734375" style="1" bestFit="1" customWidth="1"/>
    <col min="13" max="13" width="18.77734375" style="1" bestFit="1" customWidth="1"/>
    <col min="14" max="14" width="20.77734375" style="1" bestFit="1" customWidth="1"/>
    <col min="15" max="15" width="12.2187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88.196704792999995</v>
      </c>
      <c r="B2" s="1">
        <v>2.2344837484900002</v>
      </c>
      <c r="C2" s="1">
        <v>0.47901715189499999</v>
      </c>
      <c r="D2" s="2" t="s">
        <v>429</v>
      </c>
      <c r="E2" s="1">
        <v>0.974653059436</v>
      </c>
      <c r="F2" s="1">
        <v>0.99071189553200001</v>
      </c>
      <c r="G2" s="1">
        <v>192.078877941</v>
      </c>
      <c r="H2" s="1">
        <v>41.855332966399999</v>
      </c>
      <c r="I2" s="1">
        <v>141</v>
      </c>
      <c r="J2" s="2" t="s">
        <v>428</v>
      </c>
      <c r="K2" s="1">
        <v>197.07410353</v>
      </c>
      <c r="L2" s="1">
        <v>42.247734336500002</v>
      </c>
      <c r="M2" s="1">
        <v>4780.5356289900001</v>
      </c>
      <c r="N2" s="1">
        <v>356921.96894400002</v>
      </c>
      <c r="O2" s="2" t="s">
        <v>483</v>
      </c>
    </row>
    <row r="3" spans="1:15" x14ac:dyDescent="0.3">
      <c r="A3" s="1">
        <v>305.01528489399999</v>
      </c>
      <c r="B3" s="1">
        <v>4.1261668032100003</v>
      </c>
      <c r="C3" s="1">
        <v>0.47367483292399998</v>
      </c>
      <c r="D3" s="2" t="s">
        <v>427</v>
      </c>
      <c r="E3" s="1">
        <v>0.974653059436</v>
      </c>
      <c r="F3" s="1">
        <v>0.99071189553200001</v>
      </c>
      <c r="G3" s="1">
        <v>1226.64370448</v>
      </c>
      <c r="H3" s="1">
        <v>143.13613675900001</v>
      </c>
      <c r="I3" s="1">
        <v>141</v>
      </c>
      <c r="J3" s="2" t="s">
        <v>426</v>
      </c>
      <c r="K3" s="1">
        <v>1258.5439429999999</v>
      </c>
      <c r="L3" s="1">
        <v>144.47806411100001</v>
      </c>
      <c r="M3" s="1">
        <v>9904.0136780699995</v>
      </c>
      <c r="N3" s="1">
        <v>1237635.6551900001</v>
      </c>
      <c r="O3" s="2" t="s">
        <v>483</v>
      </c>
    </row>
    <row r="4" spans="1:15" x14ac:dyDescent="0.3">
      <c r="A4" s="1">
        <v>83.812692822299994</v>
      </c>
      <c r="B4" s="1">
        <v>5.5701838764199998</v>
      </c>
      <c r="C4" s="1">
        <v>0.423874823171</v>
      </c>
      <c r="D4" s="2" t="s">
        <v>370</v>
      </c>
      <c r="E4" s="1">
        <v>0.974653059436</v>
      </c>
      <c r="F4" s="1">
        <v>0.99071189553200001</v>
      </c>
      <c r="G4" s="1">
        <v>455.01883750899998</v>
      </c>
      <c r="H4" s="1">
        <v>35.196120311000001</v>
      </c>
      <c r="I4" s="1">
        <v>141</v>
      </c>
      <c r="J4" s="2" t="s">
        <v>369</v>
      </c>
      <c r="K4" s="1">
        <v>466.85211019799999</v>
      </c>
      <c r="L4" s="1">
        <v>35.526090349500002</v>
      </c>
      <c r="M4" s="1">
        <v>5349.36850744</v>
      </c>
      <c r="N4" s="1">
        <v>349239.840058</v>
      </c>
      <c r="O4" s="2" t="s">
        <v>483</v>
      </c>
    </row>
    <row r="5" spans="1:15" x14ac:dyDescent="0.3">
      <c r="A5" s="1">
        <v>0.87491466847900001</v>
      </c>
      <c r="B5" s="1">
        <v>3.1005847860000002</v>
      </c>
      <c r="C5" s="1">
        <v>0.309834414</v>
      </c>
      <c r="D5" s="2" t="s">
        <v>368</v>
      </c>
      <c r="E5" s="1">
        <v>0.974653059436</v>
      </c>
      <c r="F5" s="1">
        <v>0.99071189553200001</v>
      </c>
      <c r="G5" s="1">
        <v>2.6439872703699998</v>
      </c>
      <c r="H5" s="1">
        <v>0.26856086656900002</v>
      </c>
      <c r="I5" s="1">
        <v>141</v>
      </c>
      <c r="J5" s="2" t="s">
        <v>367</v>
      </c>
      <c r="K5" s="1">
        <v>2.71274711013</v>
      </c>
      <c r="L5" s="1">
        <v>0.27107867360799998</v>
      </c>
      <c r="M5" s="1">
        <v>270.52293781700001</v>
      </c>
      <c r="N5" s="1">
        <v>3540.65404511</v>
      </c>
      <c r="O5" s="2" t="s">
        <v>483</v>
      </c>
    </row>
    <row r="6" spans="1:15" x14ac:dyDescent="0.3">
      <c r="A6" s="1">
        <v>63.9034308751</v>
      </c>
      <c r="B6" s="1">
        <v>2.4994560092000002</v>
      </c>
      <c r="C6" s="1">
        <v>0.17171512920000001</v>
      </c>
      <c r="D6" s="2" t="s">
        <v>366</v>
      </c>
      <c r="E6" s="1">
        <v>0.974653059436</v>
      </c>
      <c r="F6" s="1">
        <v>0.99071189553200001</v>
      </c>
      <c r="G6" s="1">
        <v>155.675304281</v>
      </c>
      <c r="H6" s="1">
        <v>10.871265792199999</v>
      </c>
      <c r="I6" s="1">
        <v>141</v>
      </c>
      <c r="J6" s="2" t="s">
        <v>365</v>
      </c>
      <c r="K6" s="1">
        <v>159.72381430900001</v>
      </c>
      <c r="L6" s="1">
        <v>10.973185889</v>
      </c>
      <c r="M6" s="1">
        <v>5207.7654091900004</v>
      </c>
      <c r="N6" s="1">
        <v>258608.00964999999</v>
      </c>
      <c r="O6" s="2" t="s">
        <v>483</v>
      </c>
    </row>
    <row r="7" spans="1:15" x14ac:dyDescent="0.3">
      <c r="A7" s="1">
        <v>30.684029824900001</v>
      </c>
      <c r="B7" s="1">
        <v>1.44444564485</v>
      </c>
      <c r="C7" s="1">
        <v>0.10765781971500001</v>
      </c>
      <c r="D7" s="2" t="s">
        <v>364</v>
      </c>
      <c r="E7" s="1">
        <v>0.974653059436</v>
      </c>
      <c r="F7" s="1">
        <v>0.99071189553200001</v>
      </c>
      <c r="G7" s="1">
        <v>43.198001019700001</v>
      </c>
      <c r="H7" s="1">
        <v>3.2726936519500001</v>
      </c>
      <c r="I7" s="1">
        <v>141</v>
      </c>
      <c r="J7" s="2" t="s">
        <v>363</v>
      </c>
      <c r="K7" s="1">
        <v>44.321413247000002</v>
      </c>
      <c r="L7" s="1">
        <v>3.3033757510199999</v>
      </c>
      <c r="M7" s="1">
        <v>9195.6199723200007</v>
      </c>
      <c r="N7" s="1">
        <v>124888.167413</v>
      </c>
      <c r="O7" s="2" t="s">
        <v>483</v>
      </c>
    </row>
    <row r="8" spans="1:15" x14ac:dyDescent="0.3">
      <c r="A8" s="1">
        <v>119.115968514</v>
      </c>
      <c r="B8" s="1">
        <v>1.4151020595099999</v>
      </c>
      <c r="C8" s="1">
        <v>9.4835015934600003E-2</v>
      </c>
      <c r="D8" s="2" t="s">
        <v>362</v>
      </c>
      <c r="E8" s="1">
        <v>0.974653059436</v>
      </c>
      <c r="F8" s="1">
        <v>0.99071189553200001</v>
      </c>
      <c r="G8" s="1">
        <v>164.28874031999999</v>
      </c>
      <c r="H8" s="1">
        <v>11.191442955999999</v>
      </c>
      <c r="I8" s="1">
        <v>141</v>
      </c>
      <c r="J8" s="2" t="s">
        <v>361</v>
      </c>
      <c r="K8" s="1">
        <v>168.561252365</v>
      </c>
      <c r="L8" s="1">
        <v>11.2963647721</v>
      </c>
      <c r="M8" s="1">
        <v>7359.5203586600001</v>
      </c>
      <c r="N8" s="1">
        <v>482235.23436599999</v>
      </c>
      <c r="O8" s="2" t="s">
        <v>483</v>
      </c>
    </row>
    <row r="9" spans="1:15" x14ac:dyDescent="0.3">
      <c r="A9" s="1">
        <v>9837.5796779699995</v>
      </c>
      <c r="B9" s="1">
        <v>2.2526197961899999</v>
      </c>
      <c r="C9" s="1">
        <v>0.474195400805</v>
      </c>
      <c r="D9" s="2" t="s">
        <v>429</v>
      </c>
      <c r="E9" s="1">
        <v>0.94131533217800001</v>
      </c>
      <c r="F9" s="1">
        <v>0.96194393639499998</v>
      </c>
      <c r="G9" s="1">
        <v>20859.8553163</v>
      </c>
      <c r="H9" s="1">
        <v>4487.4059738100004</v>
      </c>
      <c r="I9" s="1">
        <v>140</v>
      </c>
      <c r="J9" s="2" t="s">
        <v>428</v>
      </c>
      <c r="K9" s="1">
        <v>22160.326729199998</v>
      </c>
      <c r="L9" s="1">
        <v>4664.9350383499996</v>
      </c>
      <c r="M9" s="1">
        <v>176760.81184800001</v>
      </c>
      <c r="N9" s="1">
        <v>39856827.760200001</v>
      </c>
      <c r="O9" s="2" t="s">
        <v>483</v>
      </c>
    </row>
    <row r="10" spans="1:15" x14ac:dyDescent="0.3">
      <c r="A10" s="1">
        <v>1585.5065215699999</v>
      </c>
      <c r="B10" s="1">
        <v>4.20223724471</v>
      </c>
      <c r="C10" s="1">
        <v>0.470242819112</v>
      </c>
      <c r="D10" s="2" t="s">
        <v>427</v>
      </c>
      <c r="E10" s="1">
        <v>0.94131533217800001</v>
      </c>
      <c r="F10" s="1">
        <v>0.96194393639499998</v>
      </c>
      <c r="G10" s="1">
        <v>6271.6777135100001</v>
      </c>
      <c r="H10" s="1">
        <v>717.19948076599997</v>
      </c>
      <c r="I10" s="1">
        <v>140</v>
      </c>
      <c r="J10" s="2" t="s">
        <v>426</v>
      </c>
      <c r="K10" s="1">
        <v>6662.6745566700001</v>
      </c>
      <c r="L10" s="1">
        <v>745.57305642400001</v>
      </c>
      <c r="M10" s="1">
        <v>76839.331969699997</v>
      </c>
      <c r="N10" s="1">
        <v>6636750.1407399997</v>
      </c>
      <c r="O10" s="2" t="s">
        <v>483</v>
      </c>
    </row>
    <row r="11" spans="1:15" x14ac:dyDescent="0.3">
      <c r="A11" s="1">
        <v>2046.6704247</v>
      </c>
      <c r="B11" s="1">
        <v>9.0870054794699993</v>
      </c>
      <c r="C11" s="1">
        <v>2.3782551750200001</v>
      </c>
      <c r="D11" s="2" t="s">
        <v>425</v>
      </c>
      <c r="E11" s="1">
        <v>0.94131533217800001</v>
      </c>
      <c r="F11" s="1">
        <v>0.96194393639499998</v>
      </c>
      <c r="G11" s="1">
        <v>17506.6817285</v>
      </c>
      <c r="H11" s="1">
        <v>4682.2664671499997</v>
      </c>
      <c r="I11" s="1">
        <v>140</v>
      </c>
      <c r="J11" s="2" t="s">
        <v>424</v>
      </c>
      <c r="K11" s="1">
        <v>18598.105363899998</v>
      </c>
      <c r="L11" s="1">
        <v>4867.5045290999997</v>
      </c>
      <c r="M11" s="1">
        <v>40189.815825199999</v>
      </c>
      <c r="N11" s="1">
        <v>8283009.0003300002</v>
      </c>
      <c r="O11" s="2" t="s">
        <v>483</v>
      </c>
    </row>
    <row r="12" spans="1:15" x14ac:dyDescent="0.3">
      <c r="A12" s="1">
        <v>754.49491179799998</v>
      </c>
      <c r="B12" s="1">
        <v>7.8384078056300002</v>
      </c>
      <c r="C12" s="1">
        <v>1.2809759541500001</v>
      </c>
      <c r="D12" s="2" t="s">
        <v>423</v>
      </c>
      <c r="E12" s="1">
        <v>0.94131533217800001</v>
      </c>
      <c r="F12" s="1">
        <v>0.96194393639499998</v>
      </c>
      <c r="G12" s="1">
        <v>5566.9754031299999</v>
      </c>
      <c r="H12" s="1">
        <v>929.70904073500003</v>
      </c>
      <c r="I12" s="1">
        <v>140</v>
      </c>
      <c r="J12" s="2" t="s">
        <v>422</v>
      </c>
      <c r="K12" s="1">
        <v>5914.0388059500001</v>
      </c>
      <c r="L12" s="1">
        <v>966.48983954200003</v>
      </c>
      <c r="M12" s="1">
        <v>41743.831661199998</v>
      </c>
      <c r="N12" s="1">
        <v>3159673.9265100001</v>
      </c>
      <c r="O12" s="2" t="s">
        <v>483</v>
      </c>
    </row>
    <row r="13" spans="1:15" x14ac:dyDescent="0.3">
      <c r="A13" s="1">
        <v>90.936880780099997</v>
      </c>
      <c r="B13" s="1">
        <v>5.2312644121299998</v>
      </c>
      <c r="C13" s="1">
        <v>1.1145198199499999</v>
      </c>
      <c r="D13" s="2" t="s">
        <v>421</v>
      </c>
      <c r="E13" s="1">
        <v>0.94131533217800001</v>
      </c>
      <c r="F13" s="1">
        <v>0.96194393639499998</v>
      </c>
      <c r="G13" s="1">
        <v>447.797699158</v>
      </c>
      <c r="H13" s="1">
        <v>97.493937566100001</v>
      </c>
      <c r="I13" s="1">
        <v>140</v>
      </c>
      <c r="J13" s="2" t="s">
        <v>420</v>
      </c>
      <c r="K13" s="1">
        <v>475.71486817499999</v>
      </c>
      <c r="L13" s="1">
        <v>101.350955994</v>
      </c>
      <c r="M13" s="1">
        <v>31326.648011599998</v>
      </c>
      <c r="N13" s="1">
        <v>845862.32793000003</v>
      </c>
      <c r="O13" s="2" t="s">
        <v>483</v>
      </c>
    </row>
    <row r="14" spans="1:15" x14ac:dyDescent="0.3">
      <c r="A14" s="1">
        <v>140.8412964</v>
      </c>
      <c r="B14" s="1">
        <v>7.5520228888199998</v>
      </c>
      <c r="C14" s="1">
        <v>1.0697987711400001</v>
      </c>
      <c r="D14" s="2" t="s">
        <v>372</v>
      </c>
      <c r="E14" s="1">
        <v>0.94131533217800001</v>
      </c>
      <c r="F14" s="1">
        <v>0.96194393639499998</v>
      </c>
      <c r="G14" s="1">
        <v>1001.21752803</v>
      </c>
      <c r="H14" s="1">
        <v>144.93786846699999</v>
      </c>
      <c r="I14" s="1">
        <v>140</v>
      </c>
      <c r="J14" s="2" t="s">
        <v>371</v>
      </c>
      <c r="K14" s="1">
        <v>1063.6366941000001</v>
      </c>
      <c r="L14" s="1">
        <v>150.67184581399999</v>
      </c>
      <c r="M14" s="1">
        <v>25252.050467599998</v>
      </c>
      <c r="N14" s="1">
        <v>607939.95668499998</v>
      </c>
      <c r="O14" s="2" t="s">
        <v>483</v>
      </c>
    </row>
    <row r="15" spans="1:15" x14ac:dyDescent="0.3">
      <c r="A15" s="1">
        <v>1543.18066763</v>
      </c>
      <c r="B15" s="1">
        <v>5.5429344619899998</v>
      </c>
      <c r="C15" s="1">
        <v>0.42111746929400001</v>
      </c>
      <c r="D15" s="2" t="s">
        <v>370</v>
      </c>
      <c r="E15" s="1">
        <v>0.94131533217800001</v>
      </c>
      <c r="F15" s="1">
        <v>0.96194393639499998</v>
      </c>
      <c r="G15" s="1">
        <v>8051.7753671600003</v>
      </c>
      <c r="H15" s="1">
        <v>625.12921108099999</v>
      </c>
      <c r="I15" s="1">
        <v>140</v>
      </c>
      <c r="J15" s="2" t="s">
        <v>369</v>
      </c>
      <c r="K15" s="1">
        <v>8553.7493036800006</v>
      </c>
      <c r="L15" s="1">
        <v>649.86033741599999</v>
      </c>
      <c r="M15" s="1">
        <v>133092.88001399999</v>
      </c>
      <c r="N15" s="1">
        <v>6432591.8134199996</v>
      </c>
      <c r="O15" s="2" t="s">
        <v>483</v>
      </c>
    </row>
    <row r="16" spans="1:15" x14ac:dyDescent="0.3">
      <c r="A16" s="1">
        <v>165.725459427</v>
      </c>
      <c r="B16" s="1">
        <v>18.798298751400001</v>
      </c>
      <c r="C16" s="1">
        <v>0.86476874397799997</v>
      </c>
      <c r="D16" s="2" t="s">
        <v>433</v>
      </c>
      <c r="E16" s="1">
        <v>0.94131533217800001</v>
      </c>
      <c r="F16" s="1">
        <v>0.96194393639499998</v>
      </c>
      <c r="G16" s="1">
        <v>2932.53302411</v>
      </c>
      <c r="H16" s="1">
        <v>137.860223182</v>
      </c>
      <c r="I16" s="1">
        <v>140</v>
      </c>
      <c r="J16" s="2" t="s">
        <v>432</v>
      </c>
      <c r="K16" s="1">
        <v>3115.35669702</v>
      </c>
      <c r="L16" s="1">
        <v>143.31419739399999</v>
      </c>
      <c r="M16" s="1">
        <v>12854.0743638</v>
      </c>
      <c r="N16" s="1">
        <v>730065.07703100005</v>
      </c>
      <c r="O16" s="2" t="s">
        <v>483</v>
      </c>
    </row>
    <row r="17" spans="1:15" x14ac:dyDescent="0.3">
      <c r="A17" s="1">
        <v>453.765626935</v>
      </c>
      <c r="B17" s="1">
        <v>3.3901290496900001</v>
      </c>
      <c r="C17" s="1">
        <v>0.33675900926800001</v>
      </c>
      <c r="D17" s="2" t="s">
        <v>368</v>
      </c>
      <c r="E17" s="1">
        <v>0.94131533217800001</v>
      </c>
      <c r="F17" s="1">
        <v>0.96194393639499998</v>
      </c>
      <c r="G17" s="1">
        <v>1448.04799871</v>
      </c>
      <c r="H17" s="1">
        <v>146.99432871299999</v>
      </c>
      <c r="I17" s="1">
        <v>140</v>
      </c>
      <c r="J17" s="2" t="s">
        <v>367</v>
      </c>
      <c r="K17" s="1">
        <v>1538.3240336199999</v>
      </c>
      <c r="L17" s="1">
        <v>152.80966296700001</v>
      </c>
      <c r="M17" s="1">
        <v>48658.906866199999</v>
      </c>
      <c r="N17" s="1">
        <v>1965380.8590599999</v>
      </c>
      <c r="O17" s="2" t="s">
        <v>483</v>
      </c>
    </row>
    <row r="18" spans="1:15" x14ac:dyDescent="0.3">
      <c r="A18" s="1">
        <v>362.14224000299998</v>
      </c>
      <c r="B18" s="1">
        <v>2.4990640542100002</v>
      </c>
      <c r="C18" s="1">
        <v>0.17070933585100001</v>
      </c>
      <c r="D18" s="2" t="s">
        <v>366</v>
      </c>
      <c r="E18" s="1">
        <v>0.94131533217800001</v>
      </c>
      <c r="F18" s="1">
        <v>0.96194393639499998</v>
      </c>
      <c r="G18" s="1">
        <v>851.90605275999997</v>
      </c>
      <c r="H18" s="1">
        <v>59.468395034499999</v>
      </c>
      <c r="I18" s="1">
        <v>140</v>
      </c>
      <c r="J18" s="2" t="s">
        <v>365</v>
      </c>
      <c r="K18" s="1">
        <v>905.01665450300004</v>
      </c>
      <c r="L18" s="1">
        <v>61.821061274500003</v>
      </c>
      <c r="M18" s="1">
        <v>38258.762484400002</v>
      </c>
      <c r="N18" s="1">
        <v>1569780.47416</v>
      </c>
      <c r="O18" s="2" t="s">
        <v>483</v>
      </c>
    </row>
    <row r="19" spans="1:15" x14ac:dyDescent="0.3">
      <c r="A19" s="1">
        <v>333.697444464</v>
      </c>
      <c r="B19" s="1">
        <v>1.51328629585</v>
      </c>
      <c r="C19" s="1">
        <v>0.10696258923</v>
      </c>
      <c r="D19" s="2" t="s">
        <v>364</v>
      </c>
      <c r="E19" s="1">
        <v>0.94131533217800001</v>
      </c>
      <c r="F19" s="1">
        <v>0.96194393639499998</v>
      </c>
      <c r="G19" s="1">
        <v>475.34519962799999</v>
      </c>
      <c r="H19" s="1">
        <v>34.334802171200003</v>
      </c>
      <c r="I19" s="1">
        <v>140</v>
      </c>
      <c r="J19" s="2" t="s">
        <v>363</v>
      </c>
      <c r="K19" s="1">
        <v>504.97976966800002</v>
      </c>
      <c r="L19" s="1">
        <v>35.693142679300003</v>
      </c>
      <c r="M19" s="1">
        <v>114019.707614</v>
      </c>
      <c r="N19" s="1">
        <v>1408332.1353500001</v>
      </c>
      <c r="O19" s="2" t="s">
        <v>483</v>
      </c>
    </row>
    <row r="20" spans="1:15" x14ac:dyDescent="0.3">
      <c r="A20" s="1">
        <v>695.66455905299995</v>
      </c>
      <c r="B20" s="1">
        <v>1.41082066875</v>
      </c>
      <c r="C20" s="1">
        <v>9.4825032052499994E-2</v>
      </c>
      <c r="D20" s="2" t="s">
        <v>362</v>
      </c>
      <c r="E20" s="1">
        <v>0.94131533217800001</v>
      </c>
      <c r="F20" s="1">
        <v>0.96194393639499998</v>
      </c>
      <c r="G20" s="1">
        <v>923.86140533100001</v>
      </c>
      <c r="H20" s="1">
        <v>63.4559920588</v>
      </c>
      <c r="I20" s="1">
        <v>140</v>
      </c>
      <c r="J20" s="2" t="s">
        <v>361</v>
      </c>
      <c r="K20" s="1">
        <v>981.45793842900002</v>
      </c>
      <c r="L20" s="1">
        <v>65.966414110000002</v>
      </c>
      <c r="M20" s="1">
        <v>76059.218099200007</v>
      </c>
      <c r="N20" s="1">
        <v>2922930.5347500001</v>
      </c>
      <c r="O20" s="2" t="s">
        <v>483</v>
      </c>
    </row>
    <row r="21" spans="1:15" x14ac:dyDescent="0.3">
      <c r="A21" s="1">
        <v>1801.30892116</v>
      </c>
      <c r="B21" s="1">
        <v>2.0356684350699998</v>
      </c>
      <c r="C21" s="1">
        <v>0.24723309183200001</v>
      </c>
      <c r="D21" s="2" t="s">
        <v>429</v>
      </c>
      <c r="E21" s="1">
        <v>0.90307251621499995</v>
      </c>
      <c r="F21" s="1">
        <v>0.93718563080399997</v>
      </c>
      <c r="G21" s="1">
        <v>3311.44745186</v>
      </c>
      <c r="H21" s="1">
        <v>417.36922337700003</v>
      </c>
      <c r="I21" s="1">
        <v>139</v>
      </c>
      <c r="J21" s="2" t="s">
        <v>428</v>
      </c>
      <c r="K21" s="1">
        <v>3666.86771262</v>
      </c>
      <c r="L21" s="1">
        <v>445.34317392299999</v>
      </c>
      <c r="M21" s="1">
        <v>154108.816877</v>
      </c>
      <c r="N21" s="1">
        <v>19655026.8572</v>
      </c>
      <c r="O21" s="2" t="s">
        <v>483</v>
      </c>
    </row>
    <row r="22" spans="1:15" x14ac:dyDescent="0.3">
      <c r="A22" s="1">
        <v>379.44604658499998</v>
      </c>
      <c r="B22" s="1">
        <v>4.5209557081199998</v>
      </c>
      <c r="C22" s="1">
        <v>0.57773160022199999</v>
      </c>
      <c r="D22" s="2" t="s">
        <v>427</v>
      </c>
      <c r="E22" s="1">
        <v>0.90307251621499995</v>
      </c>
      <c r="F22" s="1">
        <v>0.93718563080399997</v>
      </c>
      <c r="G22" s="1">
        <v>1549.1836681</v>
      </c>
      <c r="H22" s="1">
        <v>205.44793308300001</v>
      </c>
      <c r="I22" s="1">
        <v>139</v>
      </c>
      <c r="J22" s="2" t="s">
        <v>426</v>
      </c>
      <c r="K22" s="1">
        <v>1715.45877023</v>
      </c>
      <c r="L22" s="1">
        <v>219.217971691</v>
      </c>
      <c r="M22" s="1">
        <v>57810.708021099999</v>
      </c>
      <c r="N22" s="1">
        <v>3893981.1829599999</v>
      </c>
      <c r="O22" s="2" t="s">
        <v>483</v>
      </c>
    </row>
    <row r="23" spans="1:15" x14ac:dyDescent="0.3">
      <c r="A23" s="1">
        <v>9.4064746610699995E-2</v>
      </c>
      <c r="B23" s="1">
        <v>12.0704924127</v>
      </c>
      <c r="C23" s="1">
        <v>3.1607878871600001</v>
      </c>
      <c r="D23" s="2" t="s">
        <v>425</v>
      </c>
      <c r="E23" s="1">
        <v>0.90307251621499995</v>
      </c>
      <c r="F23" s="1">
        <v>0.93718563080399997</v>
      </c>
      <c r="G23" s="1">
        <v>1.0253555881500001</v>
      </c>
      <c r="H23" s="1">
        <v>0.27864282437100002</v>
      </c>
      <c r="I23" s="1">
        <v>139</v>
      </c>
      <c r="J23" s="2" t="s">
        <v>424</v>
      </c>
      <c r="K23" s="1">
        <v>1.13540781027</v>
      </c>
      <c r="L23" s="1">
        <v>0.29731871169599999</v>
      </c>
      <c r="M23" s="1">
        <v>7509.3167994599999</v>
      </c>
      <c r="N23" s="1">
        <v>309877.17706399999</v>
      </c>
      <c r="O23" s="2" t="s">
        <v>483</v>
      </c>
    </row>
    <row r="24" spans="1:15" x14ac:dyDescent="0.3">
      <c r="A24" s="1">
        <v>22.785700345399999</v>
      </c>
      <c r="B24" s="1">
        <v>9.6542225506600001</v>
      </c>
      <c r="C24" s="1">
        <v>1.9556895001600001</v>
      </c>
      <c r="D24" s="2" t="s">
        <v>423</v>
      </c>
      <c r="E24" s="1">
        <v>0.90307251621499995</v>
      </c>
      <c r="F24" s="1">
        <v>0.93718563080399997</v>
      </c>
      <c r="G24" s="1">
        <v>198.65628655099999</v>
      </c>
      <c r="H24" s="1">
        <v>41.762636393800001</v>
      </c>
      <c r="I24" s="1">
        <v>139</v>
      </c>
      <c r="J24" s="2" t="s">
        <v>422</v>
      </c>
      <c r="K24" s="1">
        <v>219.97822210699999</v>
      </c>
      <c r="L24" s="1">
        <v>44.5617549193</v>
      </c>
      <c r="M24" s="1">
        <v>17111.557437700001</v>
      </c>
      <c r="N24" s="1">
        <v>990883.24844</v>
      </c>
      <c r="O24" s="2" t="s">
        <v>483</v>
      </c>
    </row>
    <row r="25" spans="1:15" x14ac:dyDescent="0.3">
      <c r="A25" s="1">
        <v>16.389570193400001</v>
      </c>
      <c r="B25" s="1">
        <v>8.33718471245</v>
      </c>
      <c r="C25" s="1">
        <v>1.64923310017</v>
      </c>
      <c r="D25" s="2" t="s">
        <v>372</v>
      </c>
      <c r="E25" s="1">
        <v>0.90307251621499995</v>
      </c>
      <c r="F25" s="1">
        <v>0.93718563080399997</v>
      </c>
      <c r="G25" s="1">
        <v>123.3984241</v>
      </c>
      <c r="H25" s="1">
        <v>25.332335337699998</v>
      </c>
      <c r="I25" s="1">
        <v>139</v>
      </c>
      <c r="J25" s="2" t="s">
        <v>371</v>
      </c>
      <c r="K25" s="1">
        <v>136.64287406</v>
      </c>
      <c r="L25" s="1">
        <v>27.030221660500001</v>
      </c>
      <c r="M25" s="1">
        <v>17332.7756362</v>
      </c>
      <c r="N25" s="1">
        <v>725668.03822500003</v>
      </c>
      <c r="O25" s="2" t="s">
        <v>483</v>
      </c>
    </row>
    <row r="26" spans="1:15" x14ac:dyDescent="0.3">
      <c r="A26" s="1">
        <v>149.210762112</v>
      </c>
      <c r="B26" s="1">
        <v>5.8215279407800002</v>
      </c>
      <c r="C26" s="1">
        <v>0.45057909552100001</v>
      </c>
      <c r="D26" s="2" t="s">
        <v>370</v>
      </c>
      <c r="E26" s="1">
        <v>0.90307251621499995</v>
      </c>
      <c r="F26" s="1">
        <v>0.93718563080399997</v>
      </c>
      <c r="G26" s="1">
        <v>784.44005258699997</v>
      </c>
      <c r="H26" s="1">
        <v>63.008161660699997</v>
      </c>
      <c r="I26" s="1">
        <v>139</v>
      </c>
      <c r="J26" s="2" t="s">
        <v>369</v>
      </c>
      <c r="K26" s="1">
        <v>868.63462070000003</v>
      </c>
      <c r="L26" s="1">
        <v>67.231250234399994</v>
      </c>
      <c r="M26" s="1">
        <v>83196.536525200005</v>
      </c>
      <c r="N26" s="1">
        <v>3410659.8660499998</v>
      </c>
      <c r="O26" s="2" t="s">
        <v>483</v>
      </c>
    </row>
    <row r="27" spans="1:15" x14ac:dyDescent="0.3">
      <c r="A27" s="1">
        <v>2.1533677101199999</v>
      </c>
      <c r="B27" s="1">
        <v>21.049521123600002</v>
      </c>
      <c r="C27" s="1">
        <v>1.8894756901600001</v>
      </c>
      <c r="D27" s="2" t="s">
        <v>435</v>
      </c>
      <c r="E27" s="1">
        <v>0.90307251621499995</v>
      </c>
      <c r="F27" s="1">
        <v>0.93718563080399997</v>
      </c>
      <c r="G27" s="1">
        <v>40.933892236799998</v>
      </c>
      <c r="H27" s="1">
        <v>3.8131608587399999</v>
      </c>
      <c r="I27" s="1">
        <v>139</v>
      </c>
      <c r="J27" s="2" t="s">
        <v>434</v>
      </c>
      <c r="K27" s="1">
        <v>45.327359100999999</v>
      </c>
      <c r="L27" s="1">
        <v>4.0687359402499998</v>
      </c>
      <c r="M27" s="1">
        <v>1356.5515749199999</v>
      </c>
      <c r="N27" s="1">
        <v>8761.9465981600006</v>
      </c>
      <c r="O27" s="2" t="s">
        <v>483</v>
      </c>
    </row>
    <row r="28" spans="1:15" x14ac:dyDescent="0.3">
      <c r="A28" s="1">
        <v>1.16164147842</v>
      </c>
      <c r="B28" s="1">
        <v>9.7651973794700009</v>
      </c>
      <c r="C28" s="1">
        <v>1.59065780506</v>
      </c>
      <c r="D28" s="2" t="s">
        <v>431</v>
      </c>
      <c r="E28" s="1">
        <v>0.90307251621499995</v>
      </c>
      <c r="F28" s="1">
        <v>0.93718563080399997</v>
      </c>
      <c r="G28" s="1">
        <v>10.244146063000001</v>
      </c>
      <c r="H28" s="1">
        <v>1.73170732081</v>
      </c>
      <c r="I28" s="1">
        <v>139</v>
      </c>
      <c r="J28" s="2" t="s">
        <v>430</v>
      </c>
      <c r="K28" s="1">
        <v>11.343658320999999</v>
      </c>
      <c r="L28" s="1">
        <v>1.8477740843299999</v>
      </c>
      <c r="M28" s="1">
        <v>5898.3043723199999</v>
      </c>
      <c r="N28" s="1">
        <v>230021.99674100001</v>
      </c>
      <c r="O28" s="2" t="s">
        <v>483</v>
      </c>
    </row>
    <row r="29" spans="1:15" x14ac:dyDescent="0.3">
      <c r="A29" s="1">
        <v>3.4107401068700001</v>
      </c>
      <c r="B29" s="1">
        <v>18.505440602899998</v>
      </c>
      <c r="C29" s="1">
        <v>0.89642029471399998</v>
      </c>
      <c r="D29" s="2" t="s">
        <v>433</v>
      </c>
      <c r="E29" s="1">
        <v>0.90307251621499995</v>
      </c>
      <c r="F29" s="1">
        <v>0.93718563080399997</v>
      </c>
      <c r="G29" s="1">
        <v>56.999452382999998</v>
      </c>
      <c r="H29" s="1">
        <v>2.8654044408699999</v>
      </c>
      <c r="I29" s="1">
        <v>139</v>
      </c>
      <c r="J29" s="2" t="s">
        <v>432</v>
      </c>
      <c r="K29" s="1">
        <v>63.117248459599999</v>
      </c>
      <c r="L29" s="1">
        <v>3.0574566517899999</v>
      </c>
      <c r="M29" s="1">
        <v>61949.0387233</v>
      </c>
      <c r="N29" s="1">
        <v>3747130.4549500002</v>
      </c>
      <c r="O29" s="2" t="s">
        <v>483</v>
      </c>
    </row>
    <row r="30" spans="1:15" x14ac:dyDescent="0.3">
      <c r="A30" s="1">
        <v>80.397932874199995</v>
      </c>
      <c r="B30" s="1">
        <v>3.1005087376899998</v>
      </c>
      <c r="C30" s="1">
        <v>0.33429150134800001</v>
      </c>
      <c r="D30" s="2" t="s">
        <v>368</v>
      </c>
      <c r="E30" s="1">
        <v>0.90307251621499995</v>
      </c>
      <c r="F30" s="1">
        <v>0.93718563080399997</v>
      </c>
      <c r="G30" s="1">
        <v>225.11294395499999</v>
      </c>
      <c r="H30" s="1">
        <v>25.188124985200002</v>
      </c>
      <c r="I30" s="1">
        <v>139</v>
      </c>
      <c r="J30" s="2" t="s">
        <v>367</v>
      </c>
      <c r="K30" s="1">
        <v>249.274493369</v>
      </c>
      <c r="L30" s="1">
        <v>26.8763456858</v>
      </c>
      <c r="M30" s="1">
        <v>82427.712804800001</v>
      </c>
      <c r="N30" s="1">
        <v>4768967.0479699997</v>
      </c>
      <c r="O30" s="2" t="s">
        <v>483</v>
      </c>
    </row>
    <row r="31" spans="1:15" x14ac:dyDescent="0.3">
      <c r="A31" s="1">
        <v>81.210163512700007</v>
      </c>
      <c r="B31" s="1">
        <v>2.5442635874100001</v>
      </c>
      <c r="C31" s="1">
        <v>0.17913879134999999</v>
      </c>
      <c r="D31" s="2" t="s">
        <v>366</v>
      </c>
      <c r="E31" s="1">
        <v>0.90307251621499995</v>
      </c>
      <c r="F31" s="1">
        <v>0.93718563080399997</v>
      </c>
      <c r="G31" s="1">
        <v>186.59289924800001</v>
      </c>
      <c r="H31" s="1">
        <v>13.634073969799999</v>
      </c>
      <c r="I31" s="1">
        <v>139</v>
      </c>
      <c r="J31" s="2" t="s">
        <v>365</v>
      </c>
      <c r="K31" s="1">
        <v>206.620061953</v>
      </c>
      <c r="L31" s="1">
        <v>14.547890537000001</v>
      </c>
      <c r="M31" s="1">
        <v>105816.562578</v>
      </c>
      <c r="N31" s="1">
        <v>6314950.2246500002</v>
      </c>
      <c r="O31" s="2" t="s">
        <v>483</v>
      </c>
    </row>
    <row r="32" spans="1:15" x14ac:dyDescent="0.3">
      <c r="A32" s="1">
        <v>50.380459290700003</v>
      </c>
      <c r="B32" s="1">
        <v>1.4885498716300001</v>
      </c>
      <c r="C32" s="1">
        <v>0.105399674644</v>
      </c>
      <c r="D32" s="2" t="s">
        <v>364</v>
      </c>
      <c r="E32" s="1">
        <v>0.90307251621499995</v>
      </c>
      <c r="F32" s="1">
        <v>0.93718563080399997</v>
      </c>
      <c r="G32" s="1">
        <v>67.724863335899997</v>
      </c>
      <c r="H32" s="1">
        <v>4.97653443971</v>
      </c>
      <c r="I32" s="1">
        <v>139</v>
      </c>
      <c r="J32" s="2" t="s">
        <v>363</v>
      </c>
      <c r="K32" s="1">
        <v>74.993826209800005</v>
      </c>
      <c r="L32" s="1">
        <v>5.3100840176600004</v>
      </c>
      <c r="M32" s="1">
        <v>60897.254595899998</v>
      </c>
      <c r="N32" s="1">
        <v>1189789.6464499999</v>
      </c>
      <c r="O32" s="2" t="s">
        <v>483</v>
      </c>
    </row>
    <row r="33" spans="1:15" x14ac:dyDescent="0.3">
      <c r="A33" s="1">
        <v>550.69550944399998</v>
      </c>
      <c r="B33" s="1">
        <v>1.39222663685</v>
      </c>
      <c r="C33" s="1">
        <v>9.5547921085599993E-2</v>
      </c>
      <c r="D33" s="2" t="s">
        <v>362</v>
      </c>
      <c r="E33" s="1">
        <v>0.90307251621499995</v>
      </c>
      <c r="F33" s="1">
        <v>0.93718563080399997</v>
      </c>
      <c r="G33" s="1">
        <v>692.37933787999998</v>
      </c>
      <c r="H33" s="1">
        <v>49.3126564672</v>
      </c>
      <c r="I33" s="1">
        <v>139</v>
      </c>
      <c r="J33" s="2" t="s">
        <v>361</v>
      </c>
      <c r="K33" s="1">
        <v>766.69295704199999</v>
      </c>
      <c r="L33" s="1">
        <v>52.617811078499997</v>
      </c>
      <c r="M33" s="1">
        <v>156934.33881300001</v>
      </c>
      <c r="N33" s="1">
        <v>7092151.3386199996</v>
      </c>
      <c r="O33" s="2" t="s">
        <v>483</v>
      </c>
    </row>
    <row r="34" spans="1:15" x14ac:dyDescent="0.3">
      <c r="A34" s="1">
        <v>3383.6659852799999</v>
      </c>
      <c r="B34" s="1">
        <v>2.2053119298800001</v>
      </c>
      <c r="C34" s="1">
        <v>0.48677293476700001</v>
      </c>
      <c r="D34" s="2" t="s">
        <v>429</v>
      </c>
      <c r="E34" s="1">
        <v>0.92183775742700003</v>
      </c>
      <c r="F34" s="1">
        <v>0.95538096007200002</v>
      </c>
      <c r="G34" s="1">
        <v>6878.7892644699996</v>
      </c>
      <c r="H34" s="1">
        <v>1573.5860265199999</v>
      </c>
      <c r="I34" s="1">
        <v>143</v>
      </c>
      <c r="J34" s="2" t="s">
        <v>428</v>
      </c>
      <c r="K34" s="1">
        <v>7462.0389640699996</v>
      </c>
      <c r="L34" s="1">
        <v>1647.07702193</v>
      </c>
      <c r="M34" s="1">
        <v>80646.183256699995</v>
      </c>
      <c r="N34" s="1">
        <v>13704929.095699999</v>
      </c>
      <c r="O34" s="2" t="s">
        <v>483</v>
      </c>
    </row>
    <row r="35" spans="1:15" x14ac:dyDescent="0.3">
      <c r="A35" s="1">
        <v>1000.7876079</v>
      </c>
      <c r="B35" s="1">
        <v>4.2048862583400002</v>
      </c>
      <c r="C35" s="1">
        <v>0.47012330552499998</v>
      </c>
      <c r="D35" s="2" t="s">
        <v>427</v>
      </c>
      <c r="E35" s="1">
        <v>0.92183775742700003</v>
      </c>
      <c r="F35" s="1">
        <v>0.95538096007200002</v>
      </c>
      <c r="G35" s="1">
        <v>3879.2758624200001</v>
      </c>
      <c r="H35" s="1">
        <v>449.50060659600001</v>
      </c>
      <c r="I35" s="1">
        <v>143</v>
      </c>
      <c r="J35" s="2" t="s">
        <v>426</v>
      </c>
      <c r="K35" s="1">
        <v>4208.1980599799999</v>
      </c>
      <c r="L35" s="1">
        <v>470.49357835400002</v>
      </c>
      <c r="M35" s="1">
        <v>29540.304100000001</v>
      </c>
      <c r="N35" s="1">
        <v>4050043.7585</v>
      </c>
      <c r="O35" s="2" t="s">
        <v>483</v>
      </c>
    </row>
    <row r="36" spans="1:15" x14ac:dyDescent="0.3">
      <c r="A36" s="1">
        <v>19.511425823900002</v>
      </c>
      <c r="B36" s="1">
        <v>10.5180159038</v>
      </c>
      <c r="C36" s="1">
        <v>2.17582973778</v>
      </c>
      <c r="D36" s="2" t="s">
        <v>425</v>
      </c>
      <c r="E36" s="1">
        <v>0.92183775742700003</v>
      </c>
      <c r="F36" s="1">
        <v>0.95538096007200002</v>
      </c>
      <c r="G36" s="1">
        <v>189.18091546400001</v>
      </c>
      <c r="H36" s="1">
        <v>40.559304314000002</v>
      </c>
      <c r="I36" s="1">
        <v>143</v>
      </c>
      <c r="J36" s="2" t="s">
        <v>424</v>
      </c>
      <c r="K36" s="1">
        <v>205.22148712200001</v>
      </c>
      <c r="L36" s="1">
        <v>42.4535405341</v>
      </c>
      <c r="M36" s="1">
        <v>2163.0421730799999</v>
      </c>
      <c r="N36" s="1">
        <v>78959.9389066</v>
      </c>
      <c r="O36" s="2" t="s">
        <v>483</v>
      </c>
    </row>
    <row r="37" spans="1:15" x14ac:dyDescent="0.3">
      <c r="A37" s="1">
        <v>52.018061321600001</v>
      </c>
      <c r="B37" s="1">
        <v>7.6478044819199997</v>
      </c>
      <c r="C37" s="1">
        <v>1.3604908473199999</v>
      </c>
      <c r="D37" s="2" t="s">
        <v>423</v>
      </c>
      <c r="E37" s="1">
        <v>0.92183775742700003</v>
      </c>
      <c r="F37" s="1">
        <v>0.95538096007200002</v>
      </c>
      <c r="G37" s="1">
        <v>366.72914945700001</v>
      </c>
      <c r="H37" s="1">
        <v>67.612402569799997</v>
      </c>
      <c r="I37" s="1">
        <v>143</v>
      </c>
      <c r="J37" s="2" t="s">
        <v>422</v>
      </c>
      <c r="K37" s="1">
        <v>397.82396251599999</v>
      </c>
      <c r="L37" s="1">
        <v>70.770096323399997</v>
      </c>
      <c r="M37" s="1">
        <v>5985.6443874899996</v>
      </c>
      <c r="N37" s="1">
        <v>210509.625539</v>
      </c>
      <c r="O37" s="2" t="s">
        <v>483</v>
      </c>
    </row>
    <row r="38" spans="1:15" x14ac:dyDescent="0.3">
      <c r="A38" s="1">
        <v>3.5674982854800003E-2</v>
      </c>
      <c r="B38" s="1">
        <v>0</v>
      </c>
      <c r="C38" s="1">
        <v>0</v>
      </c>
      <c r="D38" s="2" t="s">
        <v>372</v>
      </c>
      <c r="E38" s="1">
        <v>0.92183775742700003</v>
      </c>
      <c r="F38" s="1">
        <v>0.95538096007200002</v>
      </c>
      <c r="G38" s="1">
        <v>0</v>
      </c>
      <c r="H38" s="1">
        <v>0</v>
      </c>
      <c r="I38" s="1">
        <v>143</v>
      </c>
      <c r="J38" s="2" t="s">
        <v>371</v>
      </c>
      <c r="K38" s="1">
        <v>0</v>
      </c>
      <c r="L38" s="1">
        <v>0</v>
      </c>
      <c r="M38" s="1">
        <v>143.08549907700001</v>
      </c>
      <c r="N38" s="1">
        <v>144.37153356300001</v>
      </c>
      <c r="O38" s="2" t="s">
        <v>483</v>
      </c>
    </row>
    <row r="39" spans="1:15" x14ac:dyDescent="0.3">
      <c r="A39" s="1">
        <v>585.88810224999997</v>
      </c>
      <c r="B39" s="1">
        <v>5.6117325100200004</v>
      </c>
      <c r="C39" s="1">
        <v>0.42807910749599998</v>
      </c>
      <c r="D39" s="2" t="s">
        <v>370</v>
      </c>
      <c r="E39" s="1">
        <v>0.92183775742700003</v>
      </c>
      <c r="F39" s="1">
        <v>0.95538096007200002</v>
      </c>
      <c r="G39" s="1">
        <v>3030.8617915899999</v>
      </c>
      <c r="H39" s="1">
        <v>239.615712634</v>
      </c>
      <c r="I39" s="1">
        <v>143</v>
      </c>
      <c r="J39" s="2" t="s">
        <v>369</v>
      </c>
      <c r="K39" s="1">
        <v>3287.8473106299998</v>
      </c>
      <c r="L39" s="1">
        <v>250.80645590399999</v>
      </c>
      <c r="M39" s="1">
        <v>45750.350272600001</v>
      </c>
      <c r="N39" s="1">
        <v>2372040.40026</v>
      </c>
      <c r="O39" s="2" t="s">
        <v>483</v>
      </c>
    </row>
    <row r="40" spans="1:15" x14ac:dyDescent="0.3">
      <c r="A40" s="1">
        <v>278.28543656400001</v>
      </c>
      <c r="B40" s="1">
        <v>18.830747372299999</v>
      </c>
      <c r="C40" s="1">
        <v>0.86544647173900002</v>
      </c>
      <c r="D40" s="2" t="s">
        <v>433</v>
      </c>
      <c r="E40" s="1">
        <v>0.92183775742700003</v>
      </c>
      <c r="F40" s="1">
        <v>0.95538096007200002</v>
      </c>
      <c r="G40" s="1">
        <v>4830.72737512</v>
      </c>
      <c r="H40" s="1">
        <v>230.09504835800001</v>
      </c>
      <c r="I40" s="1">
        <v>143</v>
      </c>
      <c r="J40" s="2" t="s">
        <v>432</v>
      </c>
      <c r="K40" s="1">
        <v>5240.3227533299996</v>
      </c>
      <c r="L40" s="1">
        <v>240.84114921099999</v>
      </c>
      <c r="M40" s="1">
        <v>9185.5044500700005</v>
      </c>
      <c r="N40" s="1">
        <v>1126181.2062200001</v>
      </c>
      <c r="O40" s="2" t="s">
        <v>483</v>
      </c>
    </row>
    <row r="41" spans="1:15" x14ac:dyDescent="0.3">
      <c r="A41" s="1">
        <v>48.025565296499998</v>
      </c>
      <c r="B41" s="1">
        <v>3.1282714788099999</v>
      </c>
      <c r="C41" s="1">
        <v>0.31240898753399998</v>
      </c>
      <c r="D41" s="2" t="s">
        <v>368</v>
      </c>
      <c r="E41" s="1">
        <v>0.92183775742700003</v>
      </c>
      <c r="F41" s="1">
        <v>0.95538096007200002</v>
      </c>
      <c r="G41" s="1">
        <v>138.49414485099999</v>
      </c>
      <c r="H41" s="1">
        <v>14.334171189199999</v>
      </c>
      <c r="I41" s="1">
        <v>143</v>
      </c>
      <c r="J41" s="2" t="s">
        <v>367</v>
      </c>
      <c r="K41" s="1">
        <v>150.23700617099999</v>
      </c>
      <c r="L41" s="1">
        <v>15.003618230000001</v>
      </c>
      <c r="M41" s="1">
        <v>4446.8282874300003</v>
      </c>
      <c r="N41" s="1">
        <v>194352.56735900001</v>
      </c>
      <c r="O41" s="2" t="s">
        <v>483</v>
      </c>
    </row>
    <row r="42" spans="1:15" x14ac:dyDescent="0.3">
      <c r="A42" s="1">
        <v>22.593369625000001</v>
      </c>
      <c r="B42" s="1">
        <v>2.4996736394000001</v>
      </c>
      <c r="C42" s="1">
        <v>0.17227358872599999</v>
      </c>
      <c r="D42" s="2" t="s">
        <v>366</v>
      </c>
      <c r="E42" s="1">
        <v>0.92183775742700003</v>
      </c>
      <c r="F42" s="1">
        <v>0.95538096007200002</v>
      </c>
      <c r="G42" s="1">
        <v>52.061755719899999</v>
      </c>
      <c r="H42" s="1">
        <v>3.71857281607</v>
      </c>
      <c r="I42" s="1">
        <v>143</v>
      </c>
      <c r="J42" s="2" t="s">
        <v>365</v>
      </c>
      <c r="K42" s="1">
        <v>56.476050476799998</v>
      </c>
      <c r="L42" s="1">
        <v>3.8922408667099999</v>
      </c>
      <c r="M42" s="1">
        <v>2426.98394401</v>
      </c>
      <c r="N42" s="1">
        <v>91432.1229704</v>
      </c>
      <c r="O42" s="2" t="s">
        <v>483</v>
      </c>
    </row>
    <row r="43" spans="1:15" x14ac:dyDescent="0.3">
      <c r="A43" s="1">
        <v>140.78787976699999</v>
      </c>
      <c r="B43" s="1">
        <v>1.4598156624400001</v>
      </c>
      <c r="C43" s="1">
        <v>0.107502595954</v>
      </c>
      <c r="D43" s="2" t="s">
        <v>364</v>
      </c>
      <c r="E43" s="1">
        <v>0.92183775742700003</v>
      </c>
      <c r="F43" s="1">
        <v>0.95538096007200002</v>
      </c>
      <c r="G43" s="1">
        <v>189.46010771300001</v>
      </c>
      <c r="H43" s="1">
        <v>14.459750593400001</v>
      </c>
      <c r="I43" s="1">
        <v>143</v>
      </c>
      <c r="J43" s="2" t="s">
        <v>363</v>
      </c>
      <c r="K43" s="1">
        <v>205.52435196600001</v>
      </c>
      <c r="L43" s="1">
        <v>15.135062553799999</v>
      </c>
      <c r="M43" s="1">
        <v>39847.182740900003</v>
      </c>
      <c r="N43" s="1">
        <v>569748.33542699995</v>
      </c>
      <c r="O43" s="2" t="s">
        <v>483</v>
      </c>
    </row>
    <row r="44" spans="1:15" x14ac:dyDescent="0.3">
      <c r="A44" s="1">
        <v>109.26566131600001</v>
      </c>
      <c r="B44" s="1">
        <v>1.4030025376599999</v>
      </c>
      <c r="C44" s="1">
        <v>9.48068007574E-2</v>
      </c>
      <c r="D44" s="2" t="s">
        <v>362</v>
      </c>
      <c r="E44" s="1">
        <v>0.92183775742700003</v>
      </c>
      <c r="F44" s="1">
        <v>0.95538096007200002</v>
      </c>
      <c r="G44" s="1">
        <v>141.317728311</v>
      </c>
      <c r="H44" s="1">
        <v>9.8969134458900001</v>
      </c>
      <c r="I44" s="1">
        <v>143</v>
      </c>
      <c r="J44" s="2" t="s">
        <v>361</v>
      </c>
      <c r="K44" s="1">
        <v>153.30000010500001</v>
      </c>
      <c r="L44" s="1">
        <v>10.359127782</v>
      </c>
      <c r="M44" s="1">
        <v>13693.4500558</v>
      </c>
      <c r="N44" s="1">
        <v>442182.44324599998</v>
      </c>
      <c r="O44" s="2" t="s">
        <v>483</v>
      </c>
    </row>
    <row r="45" spans="1:15" x14ac:dyDescent="0.3">
      <c r="A45" s="1">
        <v>4124.03534046</v>
      </c>
      <c r="B45" s="1">
        <v>2.2144824707100002</v>
      </c>
      <c r="C45" s="1">
        <v>0.48433480348699998</v>
      </c>
      <c r="D45" s="2" t="s">
        <v>429</v>
      </c>
      <c r="E45" s="1">
        <v>0.87159776581899995</v>
      </c>
      <c r="F45" s="1">
        <v>0.89853780504699998</v>
      </c>
      <c r="G45" s="1">
        <v>7959.9572163900002</v>
      </c>
      <c r="H45" s="1">
        <v>1794.75185313</v>
      </c>
      <c r="I45" s="1">
        <v>142</v>
      </c>
      <c r="J45" s="2" t="s">
        <v>428</v>
      </c>
      <c r="K45" s="1">
        <v>9132.6039700399997</v>
      </c>
      <c r="L45" s="1">
        <v>1997.4138462000001</v>
      </c>
      <c r="M45" s="1">
        <v>70777.042056000006</v>
      </c>
      <c r="N45" s="1">
        <v>16689378.9037</v>
      </c>
      <c r="O45" s="2" t="s">
        <v>483</v>
      </c>
    </row>
    <row r="46" spans="1:15" x14ac:dyDescent="0.3">
      <c r="A46" s="1">
        <v>1085.50609328</v>
      </c>
      <c r="B46" s="1">
        <v>4.1931569654900001</v>
      </c>
      <c r="C46" s="1">
        <v>0.47065248734999998</v>
      </c>
      <c r="D46" s="2" t="s">
        <v>427</v>
      </c>
      <c r="E46" s="1">
        <v>0.87159776581899995</v>
      </c>
      <c r="F46" s="1">
        <v>0.89853780504699998</v>
      </c>
      <c r="G46" s="1">
        <v>3967.2493160099998</v>
      </c>
      <c r="H46" s="1">
        <v>459.05949879100001</v>
      </c>
      <c r="I46" s="1">
        <v>142</v>
      </c>
      <c r="J46" s="2" t="s">
        <v>426</v>
      </c>
      <c r="K46" s="1">
        <v>4551.69743612</v>
      </c>
      <c r="L46" s="1">
        <v>510.89614283600002</v>
      </c>
      <c r="M46" s="1">
        <v>48313.177656899999</v>
      </c>
      <c r="N46" s="1">
        <v>4392887.3051500004</v>
      </c>
      <c r="O46" s="2" t="s">
        <v>483</v>
      </c>
    </row>
    <row r="47" spans="1:15" x14ac:dyDescent="0.3">
      <c r="A47" s="1">
        <v>113.43718832099999</v>
      </c>
      <c r="B47" s="1">
        <v>9.5185690675999997</v>
      </c>
      <c r="C47" s="1">
        <v>2.3172077874300001</v>
      </c>
      <c r="D47" s="2" t="s">
        <v>425</v>
      </c>
      <c r="E47" s="1">
        <v>0.87159776581899995</v>
      </c>
      <c r="F47" s="1">
        <v>0.89853780504699998</v>
      </c>
      <c r="G47" s="1">
        <v>941.11615248500004</v>
      </c>
      <c r="H47" s="1">
        <v>236.187433583</v>
      </c>
      <c r="I47" s="1">
        <v>142</v>
      </c>
      <c r="J47" s="2" t="s">
        <v>424</v>
      </c>
      <c r="K47" s="1">
        <v>1079.75971187</v>
      </c>
      <c r="L47" s="1">
        <v>262.85753616199997</v>
      </c>
      <c r="M47" s="1">
        <v>9323.6314332500006</v>
      </c>
      <c r="N47" s="1">
        <v>459064.01409499999</v>
      </c>
      <c r="O47" s="2" t="s">
        <v>483</v>
      </c>
    </row>
    <row r="48" spans="1:15" x14ac:dyDescent="0.3">
      <c r="A48" s="1">
        <v>339.28109312399999</v>
      </c>
      <c r="B48" s="1">
        <v>7.7917661278099999</v>
      </c>
      <c r="C48" s="1">
        <v>1.3004336842499999</v>
      </c>
      <c r="D48" s="2" t="s">
        <v>423</v>
      </c>
      <c r="E48" s="1">
        <v>0.87159776581899995</v>
      </c>
      <c r="F48" s="1">
        <v>0.89853780504699998</v>
      </c>
      <c r="G48" s="1">
        <v>2304.1549204200001</v>
      </c>
      <c r="H48" s="1">
        <v>396.44616695399998</v>
      </c>
      <c r="I48" s="1">
        <v>142</v>
      </c>
      <c r="J48" s="2" t="s">
        <v>422</v>
      </c>
      <c r="K48" s="1">
        <v>2643.5989292099998</v>
      </c>
      <c r="L48" s="1">
        <v>441.21256192800001</v>
      </c>
      <c r="M48" s="1">
        <v>22654.100312899998</v>
      </c>
      <c r="N48" s="1">
        <v>1373021.8707099999</v>
      </c>
      <c r="O48" s="2" t="s">
        <v>483</v>
      </c>
    </row>
    <row r="49" spans="1:15" x14ac:dyDescent="0.3">
      <c r="A49" s="1">
        <v>60.6173163415</v>
      </c>
      <c r="B49" s="1">
        <v>7.1404492265200004</v>
      </c>
      <c r="C49" s="1">
        <v>1.14443060577</v>
      </c>
      <c r="D49" s="2" t="s">
        <v>372</v>
      </c>
      <c r="E49" s="1">
        <v>0.87159776581899995</v>
      </c>
      <c r="F49" s="1">
        <v>0.89853780504699998</v>
      </c>
      <c r="G49" s="1">
        <v>377.25790529800003</v>
      </c>
      <c r="H49" s="1">
        <v>62.333645010200001</v>
      </c>
      <c r="I49" s="1">
        <v>142</v>
      </c>
      <c r="J49" s="2" t="s">
        <v>371</v>
      </c>
      <c r="K49" s="1">
        <v>432.83486958399999</v>
      </c>
      <c r="L49" s="1">
        <v>69.372312060900001</v>
      </c>
      <c r="M49" s="1">
        <v>12251.163112300001</v>
      </c>
      <c r="N49" s="1">
        <v>245309.575943</v>
      </c>
      <c r="O49" s="2" t="s">
        <v>483</v>
      </c>
    </row>
    <row r="50" spans="1:15" x14ac:dyDescent="0.3">
      <c r="A50" s="1">
        <v>201.909953954</v>
      </c>
      <c r="B50" s="1">
        <v>5.5981621367200001</v>
      </c>
      <c r="C50" s="1">
        <v>0.42670592857799999</v>
      </c>
      <c r="D50" s="2" t="s">
        <v>370</v>
      </c>
      <c r="E50" s="1">
        <v>0.87159776581899995</v>
      </c>
      <c r="F50" s="1">
        <v>0.89853780504699998</v>
      </c>
      <c r="G50" s="1">
        <v>985.18844765400002</v>
      </c>
      <c r="H50" s="1">
        <v>77.414579828599997</v>
      </c>
      <c r="I50" s="1">
        <v>142</v>
      </c>
      <c r="J50" s="2" t="s">
        <v>369</v>
      </c>
      <c r="K50" s="1">
        <v>1130.32465925</v>
      </c>
      <c r="L50" s="1">
        <v>86.156174391099995</v>
      </c>
      <c r="M50" s="1">
        <v>17715.8329447</v>
      </c>
      <c r="N50" s="1">
        <v>817100.59390800004</v>
      </c>
      <c r="O50" s="2" t="s">
        <v>483</v>
      </c>
    </row>
    <row r="51" spans="1:15" x14ac:dyDescent="0.3">
      <c r="A51" s="1">
        <v>28.835201580700002</v>
      </c>
      <c r="B51" s="1">
        <v>3.25653823159</v>
      </c>
      <c r="C51" s="1">
        <v>0.32433645714100001</v>
      </c>
      <c r="D51" s="2" t="s">
        <v>368</v>
      </c>
      <c r="E51" s="1">
        <v>0.87159776581899995</v>
      </c>
      <c r="F51" s="1">
        <v>0.89853780504699998</v>
      </c>
      <c r="G51" s="1">
        <v>81.845589537999999</v>
      </c>
      <c r="H51" s="1">
        <v>8.4034015132000004</v>
      </c>
      <c r="I51" s="1">
        <v>142</v>
      </c>
      <c r="J51" s="2" t="s">
        <v>367</v>
      </c>
      <c r="K51" s="1">
        <v>93.902936363199998</v>
      </c>
      <c r="L51" s="1">
        <v>9.35230712163</v>
      </c>
      <c r="M51" s="1">
        <v>3929.1551018</v>
      </c>
      <c r="N51" s="1">
        <v>116691.92070800001</v>
      </c>
      <c r="O51" s="2" t="s">
        <v>483</v>
      </c>
    </row>
    <row r="52" spans="1:15" x14ac:dyDescent="0.3">
      <c r="A52" s="1">
        <v>117.369904586</v>
      </c>
      <c r="B52" s="1">
        <v>2.4988815664500001</v>
      </c>
      <c r="C52" s="1">
        <v>0.170241055123</v>
      </c>
      <c r="D52" s="2" t="s">
        <v>366</v>
      </c>
      <c r="E52" s="1">
        <v>0.87159776581899995</v>
      </c>
      <c r="F52" s="1">
        <v>0.89853780504699998</v>
      </c>
      <c r="G52" s="1">
        <v>255.63395150700001</v>
      </c>
      <c r="H52" s="1">
        <v>17.953842381499999</v>
      </c>
      <c r="I52" s="1">
        <v>142</v>
      </c>
      <c r="J52" s="2" t="s">
        <v>365</v>
      </c>
      <c r="K52" s="1">
        <v>293.29349102600003</v>
      </c>
      <c r="L52" s="1">
        <v>19.981176396399999</v>
      </c>
      <c r="M52" s="1">
        <v>13408.2505862</v>
      </c>
      <c r="N52" s="1">
        <v>474979.15216900001</v>
      </c>
      <c r="O52" s="2" t="s">
        <v>483</v>
      </c>
    </row>
    <row r="53" spans="1:15" x14ac:dyDescent="0.3">
      <c r="A53" s="1">
        <v>210.42760408800001</v>
      </c>
      <c r="B53" s="1">
        <v>1.5232514394700001</v>
      </c>
      <c r="C53" s="1">
        <v>0.10686194997700001</v>
      </c>
      <c r="D53" s="2" t="s">
        <v>364</v>
      </c>
      <c r="E53" s="1">
        <v>0.87159776581899995</v>
      </c>
      <c r="F53" s="1">
        <v>0.89853780504699998</v>
      </c>
      <c r="G53" s="1">
        <v>279.37684973299997</v>
      </c>
      <c r="H53" s="1">
        <v>20.205153746400001</v>
      </c>
      <c r="I53" s="1">
        <v>142</v>
      </c>
      <c r="J53" s="2" t="s">
        <v>363</v>
      </c>
      <c r="K53" s="1">
        <v>320.53415083099998</v>
      </c>
      <c r="L53" s="1">
        <v>22.486704101800001</v>
      </c>
      <c r="M53" s="1">
        <v>47148.442938499997</v>
      </c>
      <c r="N53" s="1">
        <v>851570.30105500005</v>
      </c>
      <c r="O53" s="2" t="s">
        <v>483</v>
      </c>
    </row>
    <row r="54" spans="1:15" x14ac:dyDescent="0.3">
      <c r="A54" s="1">
        <v>397.69762132800003</v>
      </c>
      <c r="B54" s="1">
        <v>1.4035355005200001</v>
      </c>
      <c r="C54" s="1">
        <v>9.4808043586800006E-2</v>
      </c>
      <c r="D54" s="2" t="s">
        <v>362</v>
      </c>
      <c r="E54" s="1">
        <v>0.87159776581899995</v>
      </c>
      <c r="F54" s="1">
        <v>0.89853780504699998</v>
      </c>
      <c r="G54" s="1">
        <v>486.51082039200003</v>
      </c>
      <c r="H54" s="1">
        <v>33.8793081122</v>
      </c>
      <c r="I54" s="1">
        <v>142</v>
      </c>
      <c r="J54" s="2" t="s">
        <v>361</v>
      </c>
      <c r="K54" s="1">
        <v>558.18273000600004</v>
      </c>
      <c r="L54" s="1">
        <v>37.704933417200003</v>
      </c>
      <c r="M54" s="1">
        <v>38885.239541900002</v>
      </c>
      <c r="N54" s="1">
        <v>1609425.17304</v>
      </c>
      <c r="O54" s="2" t="s">
        <v>483</v>
      </c>
    </row>
    <row r="55" spans="1:15" x14ac:dyDescent="0.3">
      <c r="A55" s="1">
        <v>6520.3399696400002</v>
      </c>
      <c r="B55" s="1">
        <v>2.2058471150600001</v>
      </c>
      <c r="C55" s="1">
        <v>0.486630647443</v>
      </c>
      <c r="D55" s="2" t="s">
        <v>429</v>
      </c>
      <c r="E55" s="1">
        <v>0.94825835286600002</v>
      </c>
      <c r="F55" s="1">
        <v>0.96582834468099998</v>
      </c>
      <c r="G55" s="1">
        <v>13638.6795659</v>
      </c>
      <c r="H55" s="1">
        <v>3064.57069224</v>
      </c>
      <c r="I55" s="1">
        <v>160</v>
      </c>
      <c r="J55" s="2" t="s">
        <v>428</v>
      </c>
      <c r="K55" s="1">
        <v>14382.8731112</v>
      </c>
      <c r="L55" s="1">
        <v>3172.9972609699998</v>
      </c>
      <c r="M55" s="1">
        <v>100160.382071</v>
      </c>
      <c r="N55" s="1">
        <v>26395368.142200001</v>
      </c>
      <c r="O55" s="2" t="s">
        <v>483</v>
      </c>
    </row>
    <row r="56" spans="1:15" x14ac:dyDescent="0.3">
      <c r="A56" s="1">
        <v>81.061736694100006</v>
      </c>
      <c r="B56" s="1">
        <v>4.0547263244299998</v>
      </c>
      <c r="C56" s="1">
        <v>0.47689796013500002</v>
      </c>
      <c r="D56" s="2" t="s">
        <v>427</v>
      </c>
      <c r="E56" s="1">
        <v>0.94825835286600002</v>
      </c>
      <c r="F56" s="1">
        <v>0.96582834468099998</v>
      </c>
      <c r="G56" s="1">
        <v>311.67654971399998</v>
      </c>
      <c r="H56" s="1">
        <v>37.337162978999999</v>
      </c>
      <c r="I56" s="1">
        <v>160</v>
      </c>
      <c r="J56" s="2" t="s">
        <v>426</v>
      </c>
      <c r="K56" s="1">
        <v>328.68315767799999</v>
      </c>
      <c r="L56" s="1">
        <v>38.658176874399999</v>
      </c>
      <c r="M56" s="1">
        <v>8684.1565948799998</v>
      </c>
      <c r="N56" s="1">
        <v>328045.20975099999</v>
      </c>
      <c r="O56" s="2" t="s">
        <v>483</v>
      </c>
    </row>
    <row r="57" spans="1:15" x14ac:dyDescent="0.3">
      <c r="A57" s="1">
        <v>6.7987911471800002</v>
      </c>
      <c r="B57" s="1">
        <v>8.6500608840000002</v>
      </c>
      <c r="C57" s="1">
        <v>2.4400637399999998</v>
      </c>
      <c r="D57" s="2" t="s">
        <v>425</v>
      </c>
      <c r="E57" s="1">
        <v>0.94825835286600002</v>
      </c>
      <c r="F57" s="1">
        <v>0.96582834468099998</v>
      </c>
      <c r="G57" s="1">
        <v>55.767033298999998</v>
      </c>
      <c r="H57" s="1">
        <v>16.022593633300001</v>
      </c>
      <c r="I57" s="1">
        <v>160</v>
      </c>
      <c r="J57" s="2" t="s">
        <v>424</v>
      </c>
      <c r="K57" s="1">
        <v>58.809957360699997</v>
      </c>
      <c r="L57" s="1">
        <v>16.589483754100002</v>
      </c>
      <c r="M57" s="1">
        <v>967.695004681</v>
      </c>
      <c r="N57" s="1">
        <v>27513.731618500002</v>
      </c>
      <c r="O57" s="2" t="s">
        <v>483</v>
      </c>
    </row>
    <row r="58" spans="1:15" x14ac:dyDescent="0.3">
      <c r="A58" s="1">
        <v>51.379229565800003</v>
      </c>
      <c r="B58" s="1">
        <v>7.6785990909099997</v>
      </c>
      <c r="C58" s="1">
        <v>1.34764411413</v>
      </c>
      <c r="D58" s="2" t="s">
        <v>423</v>
      </c>
      <c r="E58" s="1">
        <v>0.94825835286600002</v>
      </c>
      <c r="F58" s="1">
        <v>0.96582834468099998</v>
      </c>
      <c r="G58" s="1">
        <v>374.10736465600002</v>
      </c>
      <c r="H58" s="1">
        <v>66.874839586700006</v>
      </c>
      <c r="I58" s="1">
        <v>160</v>
      </c>
      <c r="J58" s="2" t="s">
        <v>422</v>
      </c>
      <c r="K58" s="1">
        <v>394.52050543600001</v>
      </c>
      <c r="L58" s="1">
        <v>69.240916312899998</v>
      </c>
      <c r="M58" s="1">
        <v>1958.11431808</v>
      </c>
      <c r="N58" s="1">
        <v>207924.365146</v>
      </c>
      <c r="O58" s="2" t="s">
        <v>483</v>
      </c>
    </row>
    <row r="59" spans="1:15" x14ac:dyDescent="0.3">
      <c r="A59" s="1">
        <v>23.046079148099999</v>
      </c>
      <c r="B59" s="1">
        <v>5.37370669445</v>
      </c>
      <c r="C59" s="1">
        <v>1.10004887275</v>
      </c>
      <c r="D59" s="2" t="s">
        <v>421</v>
      </c>
      <c r="E59" s="1">
        <v>0.94825835286600002</v>
      </c>
      <c r="F59" s="1">
        <v>0.96582834468099998</v>
      </c>
      <c r="G59" s="1">
        <v>117.43503573</v>
      </c>
      <c r="H59" s="1">
        <v>24.485499959399998</v>
      </c>
      <c r="I59" s="1">
        <v>160</v>
      </c>
      <c r="J59" s="2" t="s">
        <v>420</v>
      </c>
      <c r="K59" s="1">
        <v>123.842869799</v>
      </c>
      <c r="L59" s="1">
        <v>25.3518133882</v>
      </c>
      <c r="M59" s="1">
        <v>6240.1967971599997</v>
      </c>
      <c r="N59" s="1">
        <v>157042.41467299999</v>
      </c>
      <c r="O59" s="2" t="s">
        <v>483</v>
      </c>
    </row>
    <row r="60" spans="1:15" x14ac:dyDescent="0.3">
      <c r="A60" s="1">
        <v>8.8556937402999996</v>
      </c>
      <c r="B60" s="1">
        <v>6.2950948513</v>
      </c>
      <c r="C60" s="1">
        <v>1.29772114333</v>
      </c>
      <c r="D60" s="2" t="s">
        <v>372</v>
      </c>
      <c r="E60" s="1">
        <v>0.94825835286600002</v>
      </c>
      <c r="F60" s="1">
        <v>0.96582834468099998</v>
      </c>
      <c r="G60" s="1">
        <v>52.862968110499999</v>
      </c>
      <c r="H60" s="1">
        <v>11.0995127906</v>
      </c>
      <c r="I60" s="1">
        <v>160</v>
      </c>
      <c r="J60" s="2" t="s">
        <v>371</v>
      </c>
      <c r="K60" s="1">
        <v>55.747432069299997</v>
      </c>
      <c r="L60" s="1">
        <v>11.492221005599999</v>
      </c>
      <c r="M60" s="1">
        <v>1939.97482762</v>
      </c>
      <c r="N60" s="1">
        <v>48422.233600300002</v>
      </c>
      <c r="O60" s="2" t="s">
        <v>483</v>
      </c>
    </row>
    <row r="61" spans="1:15" x14ac:dyDescent="0.3">
      <c r="A61" s="1">
        <v>813.14842857799999</v>
      </c>
      <c r="B61" s="1">
        <v>5.5846726275899998</v>
      </c>
      <c r="C61" s="1">
        <v>0.425340932261</v>
      </c>
      <c r="D61" s="2" t="s">
        <v>370</v>
      </c>
      <c r="E61" s="1">
        <v>0.94825835286600002</v>
      </c>
      <c r="F61" s="1">
        <v>0.96582834468099998</v>
      </c>
      <c r="G61" s="1">
        <v>4306.2002708500004</v>
      </c>
      <c r="H61" s="1">
        <v>334.04652049499998</v>
      </c>
      <c r="I61" s="1">
        <v>160</v>
      </c>
      <c r="J61" s="2" t="s">
        <v>369</v>
      </c>
      <c r="K61" s="1">
        <v>4541.1677712500004</v>
      </c>
      <c r="L61" s="1">
        <v>345.86531067800001</v>
      </c>
      <c r="M61" s="1">
        <v>67740.446730800002</v>
      </c>
      <c r="N61" s="1">
        <v>3347195.35543</v>
      </c>
      <c r="O61" s="2" t="s">
        <v>483</v>
      </c>
    </row>
    <row r="62" spans="1:15" x14ac:dyDescent="0.3">
      <c r="A62" s="1">
        <v>2.7319226382699999</v>
      </c>
      <c r="B62" s="1">
        <v>10.1097903627</v>
      </c>
      <c r="C62" s="1">
        <v>0.47435753518200002</v>
      </c>
      <c r="D62" s="2" t="s">
        <v>360</v>
      </c>
      <c r="E62" s="1">
        <v>0.94825835286600002</v>
      </c>
      <c r="F62" s="1">
        <v>0.96582834468099998</v>
      </c>
      <c r="G62" s="1">
        <v>26.1901040622</v>
      </c>
      <c r="H62" s="1">
        <v>1.25162476446</v>
      </c>
      <c r="I62" s="1">
        <v>160</v>
      </c>
      <c r="J62" s="2" t="s">
        <v>359</v>
      </c>
      <c r="K62" s="1">
        <v>27.619165160000001</v>
      </c>
      <c r="L62" s="1">
        <v>1.2959080890000001</v>
      </c>
      <c r="M62" s="1">
        <v>7609.6171300599999</v>
      </c>
      <c r="N62" s="1">
        <v>85428.203235499997</v>
      </c>
      <c r="O62" s="2" t="s">
        <v>483</v>
      </c>
    </row>
    <row r="63" spans="1:15" x14ac:dyDescent="0.3">
      <c r="A63" s="1">
        <v>66.226934220299995</v>
      </c>
      <c r="B63" s="1">
        <v>3.1412777754299999</v>
      </c>
      <c r="C63" s="1">
        <v>0.31361843740500001</v>
      </c>
      <c r="D63" s="2" t="s">
        <v>368</v>
      </c>
      <c r="E63" s="1">
        <v>0.94825835286600002</v>
      </c>
      <c r="F63" s="1">
        <v>0.96582834468099998</v>
      </c>
      <c r="G63" s="1">
        <v>197.27300938400001</v>
      </c>
      <c r="H63" s="1">
        <v>20.060242766199998</v>
      </c>
      <c r="I63" s="1">
        <v>160</v>
      </c>
      <c r="J63" s="2" t="s">
        <v>367</v>
      </c>
      <c r="K63" s="1">
        <v>208.03719660100001</v>
      </c>
      <c r="L63" s="1">
        <v>20.769987624300001</v>
      </c>
      <c r="M63" s="1">
        <v>4816.19020284</v>
      </c>
      <c r="N63" s="1">
        <v>268628.55517100001</v>
      </c>
      <c r="O63" s="2" t="s">
        <v>483</v>
      </c>
    </row>
    <row r="64" spans="1:15" x14ac:dyDescent="0.3">
      <c r="A64" s="1">
        <v>109.34133086600001</v>
      </c>
      <c r="B64" s="1">
        <v>1.4787803394600001</v>
      </c>
      <c r="C64" s="1">
        <v>0.10731106927</v>
      </c>
      <c r="D64" s="2" t="s">
        <v>364</v>
      </c>
      <c r="E64" s="1">
        <v>0.94825835286600002</v>
      </c>
      <c r="F64" s="1">
        <v>0.96582834468099998</v>
      </c>
      <c r="G64" s="1">
        <v>153.325609778</v>
      </c>
      <c r="H64" s="1">
        <v>11.3325808125</v>
      </c>
      <c r="I64" s="1">
        <v>160</v>
      </c>
      <c r="J64" s="2" t="s">
        <v>363</v>
      </c>
      <c r="K64" s="1">
        <v>161.69181037499999</v>
      </c>
      <c r="L64" s="1">
        <v>11.7335351306</v>
      </c>
      <c r="M64" s="1">
        <v>34327.869262300002</v>
      </c>
      <c r="N64" s="1">
        <v>453542.21246299997</v>
      </c>
      <c r="O64" s="2" t="s">
        <v>483</v>
      </c>
    </row>
    <row r="65" spans="1:15" x14ac:dyDescent="0.3">
      <c r="A65" s="1">
        <v>187.54566638</v>
      </c>
      <c r="B65" s="1">
        <v>1.3912578448399999</v>
      </c>
      <c r="C65" s="1">
        <v>9.4779413014900005E-2</v>
      </c>
      <c r="D65" s="2" t="s">
        <v>362</v>
      </c>
      <c r="E65" s="1">
        <v>0.94825835286600002</v>
      </c>
      <c r="F65" s="1">
        <v>0.96582834468099998</v>
      </c>
      <c r="G65" s="1">
        <v>247.423722438</v>
      </c>
      <c r="H65" s="1">
        <v>17.168051001399999</v>
      </c>
      <c r="I65" s="1">
        <v>160</v>
      </c>
      <c r="J65" s="2" t="s">
        <v>361</v>
      </c>
      <c r="K65" s="1">
        <v>260.924379617</v>
      </c>
      <c r="L65" s="1">
        <v>17.775468173</v>
      </c>
      <c r="M65" s="1">
        <v>18785.694214499999</v>
      </c>
      <c r="N65" s="1">
        <v>758973.82097300002</v>
      </c>
      <c r="O65" s="2" t="s">
        <v>483</v>
      </c>
    </row>
    <row r="66" spans="1:15" x14ac:dyDescent="0.3">
      <c r="A66" s="1">
        <v>3.7585762960500002</v>
      </c>
      <c r="B66" s="1">
        <v>2.0285280428900001</v>
      </c>
      <c r="C66" s="1">
        <v>0.249671266566</v>
      </c>
      <c r="D66" s="2" t="s">
        <v>429</v>
      </c>
      <c r="E66" s="1">
        <v>0.97020874062899998</v>
      </c>
      <c r="F66" s="1">
        <v>0.98255376148399998</v>
      </c>
      <c r="G66" s="1">
        <v>7.3972376126799997</v>
      </c>
      <c r="H66" s="1">
        <v>0.92203680572799995</v>
      </c>
      <c r="I66" s="1">
        <v>152</v>
      </c>
      <c r="J66" s="2" t="s">
        <v>428</v>
      </c>
      <c r="K66" s="1">
        <v>7.6243774178799999</v>
      </c>
      <c r="L66" s="1">
        <v>0.93840850432</v>
      </c>
      <c r="M66" s="1">
        <v>15440.2644913</v>
      </c>
      <c r="N66" s="1">
        <v>1066904.04342</v>
      </c>
      <c r="O66" s="2" t="s">
        <v>483</v>
      </c>
    </row>
    <row r="67" spans="1:15" x14ac:dyDescent="0.3">
      <c r="A67" s="1">
        <v>13.0172033779</v>
      </c>
      <c r="B67" s="1">
        <v>5.7970002694499998</v>
      </c>
      <c r="C67" s="1">
        <v>0.44637421325499999</v>
      </c>
      <c r="D67" s="2" t="s">
        <v>370</v>
      </c>
      <c r="E67" s="1">
        <v>0.97020874062899998</v>
      </c>
      <c r="F67" s="1">
        <v>0.98255376148399998</v>
      </c>
      <c r="G67" s="1">
        <v>73.212661265099996</v>
      </c>
      <c r="H67" s="1">
        <v>5.7091717815100003</v>
      </c>
      <c r="I67" s="1">
        <v>152</v>
      </c>
      <c r="J67" s="2" t="s">
        <v>369</v>
      </c>
      <c r="K67" s="1">
        <v>75.460731489200001</v>
      </c>
      <c r="L67" s="1">
        <v>5.8105439165900004</v>
      </c>
      <c r="M67" s="1">
        <v>2498.73527255</v>
      </c>
      <c r="N67" s="1">
        <v>71946.709093099998</v>
      </c>
      <c r="O67" s="2" t="s">
        <v>483</v>
      </c>
    </row>
    <row r="68" spans="1:15" x14ac:dyDescent="0.3">
      <c r="A68" s="1">
        <v>0.109698922192</v>
      </c>
      <c r="B68" s="1">
        <v>9.4509649356200001</v>
      </c>
      <c r="C68" s="1">
        <v>0.51592196119099998</v>
      </c>
      <c r="D68" s="2" t="s">
        <v>360</v>
      </c>
      <c r="E68" s="1">
        <v>0.97020874062899998</v>
      </c>
      <c r="F68" s="1">
        <v>0.98255376148399998</v>
      </c>
      <c r="G68" s="1">
        <v>1.00587426117</v>
      </c>
      <c r="H68" s="1">
        <v>5.5608694313400001E-2</v>
      </c>
      <c r="I68" s="1">
        <v>152</v>
      </c>
      <c r="J68" s="2" t="s">
        <v>359</v>
      </c>
      <c r="K68" s="1">
        <v>1.03676066711</v>
      </c>
      <c r="L68" s="1">
        <v>5.6596083077800001E-2</v>
      </c>
      <c r="M68" s="1">
        <v>16804.411236100001</v>
      </c>
      <c r="N68" s="1">
        <v>1812419.14035</v>
      </c>
      <c r="O68" s="2" t="s">
        <v>483</v>
      </c>
    </row>
    <row r="69" spans="1:15" x14ac:dyDescent="0.3">
      <c r="A69" s="1">
        <v>8.4197817487000002</v>
      </c>
      <c r="B69" s="1">
        <v>18.2842830015</v>
      </c>
      <c r="C69" s="1">
        <v>0.95802894706899999</v>
      </c>
      <c r="D69" s="2" t="s">
        <v>433</v>
      </c>
      <c r="E69" s="1">
        <v>0.97020874062899998</v>
      </c>
      <c r="F69" s="1">
        <v>0.98255376148399998</v>
      </c>
      <c r="G69" s="1">
        <v>149.36331768599999</v>
      </c>
      <c r="H69" s="1">
        <v>7.9256663983499998</v>
      </c>
      <c r="I69" s="1">
        <v>152</v>
      </c>
      <c r="J69" s="2" t="s">
        <v>432</v>
      </c>
      <c r="K69" s="1">
        <v>153.94967230399999</v>
      </c>
      <c r="L69" s="1">
        <v>8.0663946432600007</v>
      </c>
      <c r="M69" s="1">
        <v>13742.935573700001</v>
      </c>
      <c r="N69" s="1">
        <v>794844.47203900001</v>
      </c>
      <c r="O69" s="2" t="s">
        <v>483</v>
      </c>
    </row>
    <row r="70" spans="1:15" x14ac:dyDescent="0.3">
      <c r="A70" s="1">
        <v>21.7188368642</v>
      </c>
      <c r="B70" s="1">
        <v>3.12714637279</v>
      </c>
      <c r="C70" s="1">
        <v>0.373114305639</v>
      </c>
      <c r="D70" s="2" t="s">
        <v>368</v>
      </c>
      <c r="E70" s="1">
        <v>0.97020874062899998</v>
      </c>
      <c r="F70" s="1">
        <v>0.98255376148399998</v>
      </c>
      <c r="G70" s="1">
        <v>65.894619705699995</v>
      </c>
      <c r="H70" s="1">
        <v>7.9622312450299999</v>
      </c>
      <c r="I70" s="1">
        <v>152</v>
      </c>
      <c r="J70" s="2" t="s">
        <v>367</v>
      </c>
      <c r="K70" s="1">
        <v>67.917981921099994</v>
      </c>
      <c r="L70" s="1">
        <v>8.1036087358700009</v>
      </c>
      <c r="M70" s="1">
        <v>29218.730487600002</v>
      </c>
      <c r="N70" s="1">
        <v>2238867.5817499999</v>
      </c>
      <c r="O70" s="2" t="s">
        <v>483</v>
      </c>
    </row>
    <row r="71" spans="1:15" x14ac:dyDescent="0.3">
      <c r="A71" s="1">
        <v>28.6334314755</v>
      </c>
      <c r="B71" s="1">
        <v>2.4591843008500001</v>
      </c>
      <c r="C71" s="1">
        <v>0.17506201566599999</v>
      </c>
      <c r="D71" s="2" t="s">
        <v>366</v>
      </c>
      <c r="E71" s="1">
        <v>0.97020874062899998</v>
      </c>
      <c r="F71" s="1">
        <v>0.98255376148399998</v>
      </c>
      <c r="G71" s="1">
        <v>68.317137056500002</v>
      </c>
      <c r="H71" s="1">
        <v>4.9251747567399997</v>
      </c>
      <c r="I71" s="1">
        <v>152</v>
      </c>
      <c r="J71" s="2" t="s">
        <v>365</v>
      </c>
      <c r="K71" s="1">
        <v>70.414885163999998</v>
      </c>
      <c r="L71" s="1">
        <v>5.0126262295400004</v>
      </c>
      <c r="M71" s="1">
        <v>21766.552734600002</v>
      </c>
      <c r="N71" s="1">
        <v>1114701.66417</v>
      </c>
      <c r="O71" s="2" t="s">
        <v>483</v>
      </c>
    </row>
    <row r="72" spans="1:15" x14ac:dyDescent="0.3">
      <c r="A72" s="1">
        <v>5.6647284369400003E-2</v>
      </c>
      <c r="B72" s="1">
        <v>1.3477819582399999</v>
      </c>
      <c r="C72" s="1">
        <v>9.2091059150500004E-2</v>
      </c>
      <c r="D72" s="2" t="s">
        <v>362</v>
      </c>
      <c r="E72" s="1">
        <v>0.97020874062899998</v>
      </c>
      <c r="F72" s="1">
        <v>0.98255376148399998</v>
      </c>
      <c r="G72" s="1">
        <v>7.4073679189399999E-2</v>
      </c>
      <c r="H72" s="1">
        <v>5.1256964762900004E-3</v>
      </c>
      <c r="I72" s="1">
        <v>152</v>
      </c>
      <c r="J72" s="2" t="s">
        <v>361</v>
      </c>
      <c r="K72" s="1">
        <v>7.6348187856400004E-2</v>
      </c>
      <c r="L72" s="1">
        <v>5.2167084155799997E-3</v>
      </c>
      <c r="M72" s="1">
        <v>8297.8700299600005</v>
      </c>
      <c r="N72" s="1">
        <v>288576.37439800001</v>
      </c>
      <c r="O72" s="2" t="s">
        <v>483</v>
      </c>
    </row>
    <row r="73" spans="1:15" x14ac:dyDescent="0.3">
      <c r="A73" s="1">
        <v>35.449111046600002</v>
      </c>
      <c r="B73" s="1">
        <v>7.7608771278899997</v>
      </c>
      <c r="C73" s="1">
        <v>0.66753425168799996</v>
      </c>
      <c r="D73" s="2" t="s">
        <v>360</v>
      </c>
      <c r="E73" s="1">
        <v>0.80716861701599996</v>
      </c>
      <c r="F73" s="1">
        <v>0.75283924002199998</v>
      </c>
      <c r="G73" s="1">
        <v>222.06515873800001</v>
      </c>
      <c r="H73" s="1">
        <v>17.814808205999999</v>
      </c>
      <c r="I73" s="1">
        <v>162</v>
      </c>
      <c r="J73" s="2" t="s">
        <v>359</v>
      </c>
      <c r="K73" s="1">
        <v>275.11619512599998</v>
      </c>
      <c r="L73" s="1">
        <v>23.663495815499999</v>
      </c>
      <c r="M73" s="1">
        <v>136814.84645099999</v>
      </c>
      <c r="N73" s="1">
        <v>54396160.071999997</v>
      </c>
      <c r="O73" s="2" t="s">
        <v>483</v>
      </c>
    </row>
    <row r="74" spans="1:15" x14ac:dyDescent="0.3">
      <c r="A74" s="1">
        <v>3.2565536931499999</v>
      </c>
      <c r="B74" s="1">
        <v>2.9868033650400001</v>
      </c>
      <c r="C74" s="1">
        <v>0.57506564086500001</v>
      </c>
      <c r="D74" s="2" t="s">
        <v>368</v>
      </c>
      <c r="E74" s="1">
        <v>0.80716861701599996</v>
      </c>
      <c r="F74" s="1">
        <v>0.75283924002199998</v>
      </c>
      <c r="G74" s="1">
        <v>7.8510753067000003</v>
      </c>
      <c r="H74" s="1">
        <v>1.40986623845</v>
      </c>
      <c r="I74" s="1">
        <v>162</v>
      </c>
      <c r="J74" s="2" t="s">
        <v>367</v>
      </c>
      <c r="K74" s="1">
        <v>9.7266855291300001</v>
      </c>
      <c r="L74" s="1">
        <v>1.87273213656</v>
      </c>
      <c r="M74" s="1">
        <v>72181.901673200002</v>
      </c>
      <c r="N74" s="1">
        <v>4260382.6381999999</v>
      </c>
      <c r="O74" s="2" t="s">
        <v>483</v>
      </c>
    </row>
    <row r="75" spans="1:15" x14ac:dyDescent="0.3">
      <c r="A75" s="1">
        <v>1.5705320200699999</v>
      </c>
      <c r="B75" s="1">
        <v>1.19719856356</v>
      </c>
      <c r="C75" s="1">
        <v>7.6647657020200002E-2</v>
      </c>
      <c r="D75" s="2" t="s">
        <v>364</v>
      </c>
      <c r="E75" s="1">
        <v>0.80716861701599996</v>
      </c>
      <c r="F75" s="1">
        <v>0.75283924002199998</v>
      </c>
      <c r="G75" s="1">
        <v>1.5176696537500001</v>
      </c>
      <c r="H75" s="1">
        <v>9.0624980608800004E-2</v>
      </c>
      <c r="I75" s="1">
        <v>162</v>
      </c>
      <c r="J75" s="2" t="s">
        <v>363</v>
      </c>
      <c r="K75" s="1">
        <v>1.88023867845</v>
      </c>
      <c r="L75" s="1">
        <v>0.12037759961400001</v>
      </c>
      <c r="M75" s="1">
        <v>43100.630174899998</v>
      </c>
      <c r="N75" s="1">
        <v>404529.55750499998</v>
      </c>
      <c r="O75" s="2" t="s">
        <v>483</v>
      </c>
    </row>
    <row r="76" spans="1:15" x14ac:dyDescent="0.3">
      <c r="A76" s="1">
        <v>0.76125179004800003</v>
      </c>
      <c r="B76" s="1">
        <v>0.93319015041700004</v>
      </c>
      <c r="C76" s="1">
        <v>6.4025377925599994E-2</v>
      </c>
      <c r="D76" s="2" t="s">
        <v>362</v>
      </c>
      <c r="E76" s="1">
        <v>0.80716861701599996</v>
      </c>
      <c r="F76" s="1">
        <v>0.75283924002199998</v>
      </c>
      <c r="G76" s="1">
        <v>0.57340667096800002</v>
      </c>
      <c r="H76" s="1">
        <v>3.6692958116199999E-2</v>
      </c>
      <c r="I76" s="1">
        <v>162</v>
      </c>
      <c r="J76" s="2" t="s">
        <v>361</v>
      </c>
      <c r="K76" s="1">
        <v>0.71039267246000004</v>
      </c>
      <c r="L76" s="1">
        <v>4.8739433554399997E-2</v>
      </c>
      <c r="M76" s="1">
        <v>142209.67043299999</v>
      </c>
      <c r="N76" s="1">
        <v>7418086.6129000001</v>
      </c>
      <c r="O76" s="2" t="s">
        <v>483</v>
      </c>
    </row>
    <row r="77" spans="1:15" x14ac:dyDescent="0.3">
      <c r="A77" s="1">
        <v>4599.0264404400004</v>
      </c>
      <c r="B77" s="1">
        <v>2.2094529091899999</v>
      </c>
      <c r="C77" s="1">
        <v>0.48567199084599999</v>
      </c>
      <c r="D77" s="2" t="s">
        <v>429</v>
      </c>
      <c r="E77" s="1">
        <v>0.93742107739400005</v>
      </c>
      <c r="F77" s="1">
        <v>0.96586459601100005</v>
      </c>
      <c r="G77" s="1">
        <v>9525.4471176799998</v>
      </c>
      <c r="H77" s="1">
        <v>2157.3728633199999</v>
      </c>
      <c r="I77" s="1">
        <v>153</v>
      </c>
      <c r="J77" s="2" t="s">
        <v>428</v>
      </c>
      <c r="K77" s="1">
        <v>10161.3323483</v>
      </c>
      <c r="L77" s="1">
        <v>2233.6183272799999</v>
      </c>
      <c r="M77" s="1">
        <v>90824.027570799997</v>
      </c>
      <c r="N77" s="1">
        <v>18618278.796</v>
      </c>
      <c r="O77" s="2" t="s">
        <v>483</v>
      </c>
    </row>
    <row r="78" spans="1:15" x14ac:dyDescent="0.3">
      <c r="A78" s="1">
        <v>11.727557041200001</v>
      </c>
      <c r="B78" s="1">
        <v>4.3004671307000004</v>
      </c>
      <c r="C78" s="1">
        <v>0.46581105404200002</v>
      </c>
      <c r="D78" s="2" t="s">
        <v>427</v>
      </c>
      <c r="E78" s="1">
        <v>0.93742107739400005</v>
      </c>
      <c r="F78" s="1">
        <v>0.96586459601100005</v>
      </c>
      <c r="G78" s="1">
        <v>47.277869849799998</v>
      </c>
      <c r="H78" s="1">
        <v>5.2763499442799997</v>
      </c>
      <c r="I78" s="1">
        <v>153</v>
      </c>
      <c r="J78" s="2" t="s">
        <v>426</v>
      </c>
      <c r="K78" s="1">
        <v>50.433973579099998</v>
      </c>
      <c r="L78" s="1">
        <v>5.4628257067000003</v>
      </c>
      <c r="M78" s="1">
        <v>2070.07736535</v>
      </c>
      <c r="N78" s="1">
        <v>47459.739530699997</v>
      </c>
      <c r="O78" s="2" t="s">
        <v>483</v>
      </c>
    </row>
    <row r="79" spans="1:15" x14ac:dyDescent="0.3">
      <c r="A79" s="1">
        <v>8.5163127228699995</v>
      </c>
      <c r="B79" s="1">
        <v>10.741910864799999</v>
      </c>
      <c r="C79" s="1">
        <v>2.1441583854199999</v>
      </c>
      <c r="D79" s="2" t="s">
        <v>425</v>
      </c>
      <c r="E79" s="1">
        <v>0.93742107739400005</v>
      </c>
      <c r="F79" s="1">
        <v>0.96586459601100005</v>
      </c>
      <c r="G79" s="1">
        <v>85.756660199300001</v>
      </c>
      <c r="H79" s="1">
        <v>17.636999823499998</v>
      </c>
      <c r="I79" s="1">
        <v>153</v>
      </c>
      <c r="J79" s="2" t="s">
        <v>424</v>
      </c>
      <c r="K79" s="1">
        <v>91.4814721658</v>
      </c>
      <c r="L79" s="1">
        <v>18.260323337599999</v>
      </c>
      <c r="M79" s="1">
        <v>1686.0063179399999</v>
      </c>
      <c r="N79" s="1">
        <v>34464.294838499998</v>
      </c>
      <c r="O79" s="2" t="s">
        <v>483</v>
      </c>
    </row>
    <row r="80" spans="1:15" x14ac:dyDescent="0.3">
      <c r="A80" s="1">
        <v>16.932681066899999</v>
      </c>
      <c r="B80" s="1">
        <v>7.7497640077799996</v>
      </c>
      <c r="C80" s="1">
        <v>1.3179559080000001</v>
      </c>
      <c r="D80" s="2" t="s">
        <v>423</v>
      </c>
      <c r="E80" s="1">
        <v>0.93742107739400005</v>
      </c>
      <c r="F80" s="1">
        <v>0.96586459601100005</v>
      </c>
      <c r="G80" s="1">
        <v>123.01240808199999</v>
      </c>
      <c r="H80" s="1">
        <v>21.5547433839</v>
      </c>
      <c r="I80" s="1">
        <v>153</v>
      </c>
      <c r="J80" s="2" t="s">
        <v>422</v>
      </c>
      <c r="K80" s="1">
        <v>131.22428228699999</v>
      </c>
      <c r="L80" s="1">
        <v>22.316527050400001</v>
      </c>
      <c r="M80" s="1">
        <v>1984.29784576</v>
      </c>
      <c r="N80" s="1">
        <v>68524.129124600004</v>
      </c>
      <c r="O80" s="2" t="s">
        <v>483</v>
      </c>
    </row>
    <row r="81" spans="1:15" x14ac:dyDescent="0.3">
      <c r="A81" s="1">
        <v>27.304936581700002</v>
      </c>
      <c r="B81" s="1">
        <v>6.2719665671799998</v>
      </c>
      <c r="C81" s="1">
        <v>1.3019150615299999</v>
      </c>
      <c r="D81" s="2" t="s">
        <v>372</v>
      </c>
      <c r="E81" s="1">
        <v>0.93742107739400005</v>
      </c>
      <c r="F81" s="1">
        <v>0.96586459601100005</v>
      </c>
      <c r="G81" s="1">
        <v>160.53865533199999</v>
      </c>
      <c r="H81" s="1">
        <v>34.335238674499998</v>
      </c>
      <c r="I81" s="1">
        <v>153</v>
      </c>
      <c r="J81" s="2" t="s">
        <v>371</v>
      </c>
      <c r="K81" s="1">
        <v>171.25564935899999</v>
      </c>
      <c r="L81" s="1">
        <v>35.548708189800003</v>
      </c>
      <c r="M81" s="1">
        <v>1380.26127314</v>
      </c>
      <c r="N81" s="1">
        <v>110499.15797</v>
      </c>
      <c r="O81" s="2" t="s">
        <v>483</v>
      </c>
    </row>
    <row r="82" spans="1:15" x14ac:dyDescent="0.3">
      <c r="A82" s="1">
        <v>750.16515185599997</v>
      </c>
      <c r="B82" s="1">
        <v>5.6110598337199997</v>
      </c>
      <c r="C82" s="1">
        <v>0.42801103973499999</v>
      </c>
      <c r="D82" s="2" t="s">
        <v>370</v>
      </c>
      <c r="E82" s="1">
        <v>0.93742107739400005</v>
      </c>
      <c r="F82" s="1">
        <v>0.96586459601100005</v>
      </c>
      <c r="G82" s="1">
        <v>3945.8130024900001</v>
      </c>
      <c r="H82" s="1">
        <v>310.11880638100001</v>
      </c>
      <c r="I82" s="1">
        <v>153</v>
      </c>
      <c r="J82" s="2" t="s">
        <v>369</v>
      </c>
      <c r="K82" s="1">
        <v>4209.2215522400002</v>
      </c>
      <c r="L82" s="1">
        <v>321.07896661900003</v>
      </c>
      <c r="M82" s="1">
        <v>42547.205177999997</v>
      </c>
      <c r="N82" s="1">
        <v>3035907.7032499998</v>
      </c>
      <c r="O82" s="2" t="s">
        <v>483</v>
      </c>
    </row>
    <row r="83" spans="1:15" x14ac:dyDescent="0.3">
      <c r="A83" s="1">
        <v>18.6540813493</v>
      </c>
      <c r="B83" s="1">
        <v>10.8473167813</v>
      </c>
      <c r="C83" s="1">
        <v>1.51205117082</v>
      </c>
      <c r="D83" s="2" t="s">
        <v>431</v>
      </c>
      <c r="E83" s="1">
        <v>0.93742107739400005</v>
      </c>
      <c r="F83" s="1">
        <v>0.96586459601100005</v>
      </c>
      <c r="G83" s="1">
        <v>189.684089325</v>
      </c>
      <c r="H83" s="1">
        <v>27.243104881400001</v>
      </c>
      <c r="I83" s="1">
        <v>153</v>
      </c>
      <c r="J83" s="2" t="s">
        <v>430</v>
      </c>
      <c r="K83" s="1">
        <v>202.34672965999999</v>
      </c>
      <c r="L83" s="1">
        <v>28.205925544799999</v>
      </c>
      <c r="M83" s="1">
        <v>1199.3361079199999</v>
      </c>
      <c r="N83" s="1">
        <v>75490.3889127</v>
      </c>
      <c r="O83" s="2" t="s">
        <v>483</v>
      </c>
    </row>
    <row r="84" spans="1:15" x14ac:dyDescent="0.3">
      <c r="A84" s="1">
        <v>39.209630891800003</v>
      </c>
      <c r="B84" s="1">
        <v>18.250719091800001</v>
      </c>
      <c r="C84" s="1">
        <v>0.85333189623100003</v>
      </c>
      <c r="D84" s="2" t="s">
        <v>433</v>
      </c>
      <c r="E84" s="1">
        <v>0.93742107739400005</v>
      </c>
      <c r="F84" s="1">
        <v>0.96586459601100005</v>
      </c>
      <c r="G84" s="1">
        <v>670.82223432599994</v>
      </c>
      <c r="H84" s="1">
        <v>32.316698045400003</v>
      </c>
      <c r="I84" s="1">
        <v>153</v>
      </c>
      <c r="J84" s="2" t="s">
        <v>432</v>
      </c>
      <c r="K84" s="1">
        <v>715.60395909900001</v>
      </c>
      <c r="L84" s="1">
        <v>33.4588286794</v>
      </c>
      <c r="M84" s="1">
        <v>2811.5988533</v>
      </c>
      <c r="N84" s="1">
        <v>158675.746594</v>
      </c>
      <c r="O84" s="2" t="s">
        <v>483</v>
      </c>
    </row>
    <row r="85" spans="1:15" x14ac:dyDescent="0.3">
      <c r="A85" s="1">
        <v>134.64594505400001</v>
      </c>
      <c r="B85" s="1">
        <v>3.2348518308999998</v>
      </c>
      <c r="C85" s="1">
        <v>0.32231984816300002</v>
      </c>
      <c r="D85" s="2" t="s">
        <v>368</v>
      </c>
      <c r="E85" s="1">
        <v>0.93742107739400005</v>
      </c>
      <c r="F85" s="1">
        <v>0.96586459601100005</v>
      </c>
      <c r="G85" s="1">
        <v>408.30282625799998</v>
      </c>
      <c r="H85" s="1">
        <v>41.917616100399997</v>
      </c>
      <c r="I85" s="1">
        <v>153</v>
      </c>
      <c r="J85" s="2" t="s">
        <v>367</v>
      </c>
      <c r="K85" s="1">
        <v>435.55968188100002</v>
      </c>
      <c r="L85" s="1">
        <v>43.399060565600003</v>
      </c>
      <c r="M85" s="1">
        <v>10756.805765999999</v>
      </c>
      <c r="N85" s="1">
        <v>544892.80749299994</v>
      </c>
      <c r="O85" s="2" t="s">
        <v>483</v>
      </c>
    </row>
    <row r="86" spans="1:15" x14ac:dyDescent="0.3">
      <c r="A86" s="1">
        <v>46.400876221099999</v>
      </c>
      <c r="B86" s="1">
        <v>2.4994997854899998</v>
      </c>
      <c r="C86" s="1">
        <v>0.17182746325500001</v>
      </c>
      <c r="D86" s="2" t="s">
        <v>366</v>
      </c>
      <c r="E86" s="1">
        <v>0.93742107739400005</v>
      </c>
      <c r="F86" s="1">
        <v>0.96586459601100005</v>
      </c>
      <c r="G86" s="1">
        <v>108.721140538</v>
      </c>
      <c r="H86" s="1">
        <v>7.7007851603099997</v>
      </c>
      <c r="I86" s="1">
        <v>153</v>
      </c>
      <c r="J86" s="2" t="s">
        <v>365</v>
      </c>
      <c r="K86" s="1">
        <v>115.978980161</v>
      </c>
      <c r="L86" s="1">
        <v>7.9729448538799996</v>
      </c>
      <c r="M86" s="1">
        <v>4332.2861338499997</v>
      </c>
      <c r="N86" s="1">
        <v>190524.57896499999</v>
      </c>
      <c r="O86" s="2" t="s">
        <v>483</v>
      </c>
    </row>
    <row r="87" spans="1:15" x14ac:dyDescent="0.3">
      <c r="A87" s="1">
        <v>61.738153733399997</v>
      </c>
      <c r="B87" s="1">
        <v>1.46847587242</v>
      </c>
      <c r="C87" s="1">
        <v>0.107415135392</v>
      </c>
      <c r="D87" s="2" t="s">
        <v>364</v>
      </c>
      <c r="E87" s="1">
        <v>0.93742107739400005</v>
      </c>
      <c r="F87" s="1">
        <v>0.96586459601100005</v>
      </c>
      <c r="G87" s="1">
        <v>84.987522140899998</v>
      </c>
      <c r="H87" s="1">
        <v>6.4052393825599996</v>
      </c>
      <c r="I87" s="1">
        <v>153</v>
      </c>
      <c r="J87" s="2" t="s">
        <v>363</v>
      </c>
      <c r="K87" s="1">
        <v>90.660989165299995</v>
      </c>
      <c r="L87" s="1">
        <v>6.6316121421299998</v>
      </c>
      <c r="M87" s="1">
        <v>17313.524655099998</v>
      </c>
      <c r="N87" s="1">
        <v>249845.44394200001</v>
      </c>
      <c r="O87" s="2" t="s">
        <v>483</v>
      </c>
    </row>
    <row r="88" spans="1:15" x14ac:dyDescent="0.3">
      <c r="A88" s="1">
        <v>388.82437463899998</v>
      </c>
      <c r="B88" s="1">
        <v>1.4123841909299999</v>
      </c>
      <c r="C88" s="1">
        <v>9.4828678069E-2</v>
      </c>
      <c r="D88" s="2" t="s">
        <v>362</v>
      </c>
      <c r="E88" s="1">
        <v>0.93742107739400005</v>
      </c>
      <c r="F88" s="1">
        <v>0.96586459601100005</v>
      </c>
      <c r="G88" s="1">
        <v>514.80297042100005</v>
      </c>
      <c r="H88" s="1">
        <v>35.613071023300002</v>
      </c>
      <c r="I88" s="1">
        <v>153</v>
      </c>
      <c r="J88" s="2" t="s">
        <v>361</v>
      </c>
      <c r="K88" s="1">
        <v>549.16939978799996</v>
      </c>
      <c r="L88" s="1">
        <v>36.871701448000003</v>
      </c>
      <c r="M88" s="1">
        <v>40870.754456100003</v>
      </c>
      <c r="N88" s="1">
        <v>1573516.41769</v>
      </c>
      <c r="O88" s="2" t="s">
        <v>483</v>
      </c>
    </row>
    <row r="89" spans="1:15" x14ac:dyDescent="0.3">
      <c r="A89" s="1">
        <v>2.6777797885100001</v>
      </c>
      <c r="B89" s="1">
        <v>2.01194639145</v>
      </c>
      <c r="C89" s="1">
        <v>0.25043578932400001</v>
      </c>
      <c r="D89" s="2" t="s">
        <v>429</v>
      </c>
      <c r="E89" s="1">
        <v>0.98992476048300004</v>
      </c>
      <c r="F89" s="1">
        <v>0.98963048687099997</v>
      </c>
      <c r="G89" s="1">
        <v>5.33326853215</v>
      </c>
      <c r="H89" s="1">
        <v>0.66365797612199995</v>
      </c>
      <c r="I89" s="1">
        <v>154</v>
      </c>
      <c r="J89" s="2" t="s">
        <v>428</v>
      </c>
      <c r="K89" s="1">
        <v>5.3875493825899996</v>
      </c>
      <c r="L89" s="1">
        <v>0.67061189497100004</v>
      </c>
      <c r="M89" s="1">
        <v>38742.731465600002</v>
      </c>
      <c r="N89" s="1">
        <v>3135034.6912699998</v>
      </c>
      <c r="O89" s="2" t="s">
        <v>483</v>
      </c>
    </row>
    <row r="90" spans="1:15" x14ac:dyDescent="0.3">
      <c r="A90" s="1">
        <v>5.6917370724299996</v>
      </c>
      <c r="B90" s="1">
        <v>5.8623000848400002</v>
      </c>
      <c r="C90" s="1">
        <v>0.45313167955099998</v>
      </c>
      <c r="D90" s="2" t="s">
        <v>370</v>
      </c>
      <c r="E90" s="1">
        <v>0.98992476048300004</v>
      </c>
      <c r="F90" s="1">
        <v>0.98963048687099997</v>
      </c>
      <c r="G90" s="1">
        <v>33.030493523200001</v>
      </c>
      <c r="H90" s="1">
        <v>2.5523623017300001</v>
      </c>
      <c r="I90" s="1">
        <v>154</v>
      </c>
      <c r="J90" s="2" t="s">
        <v>369</v>
      </c>
      <c r="K90" s="1">
        <v>33.366670722599999</v>
      </c>
      <c r="L90" s="1">
        <v>2.5791063791900002</v>
      </c>
      <c r="M90" s="1">
        <v>5116.1350662799996</v>
      </c>
      <c r="N90" s="1">
        <v>210236.461003</v>
      </c>
      <c r="O90" s="2" t="s">
        <v>483</v>
      </c>
    </row>
    <row r="91" spans="1:15" x14ac:dyDescent="0.3">
      <c r="A91" s="1">
        <v>3.96717028047</v>
      </c>
      <c r="B91" s="1">
        <v>9.4469531641100009</v>
      </c>
      <c r="C91" s="1">
        <v>0.51601230119800001</v>
      </c>
      <c r="D91" s="2" t="s">
        <v>360</v>
      </c>
      <c r="E91" s="1">
        <v>0.98992476048300004</v>
      </c>
      <c r="F91" s="1">
        <v>0.98963048687099997</v>
      </c>
      <c r="G91" s="1">
        <v>37.100075313399998</v>
      </c>
      <c r="H91" s="1">
        <v>2.0258811454800001</v>
      </c>
      <c r="I91" s="1">
        <v>154</v>
      </c>
      <c r="J91" s="2" t="s">
        <v>359</v>
      </c>
      <c r="K91" s="1">
        <v>37.477671833599999</v>
      </c>
      <c r="L91" s="1">
        <v>2.0471086656700002</v>
      </c>
      <c r="M91" s="1">
        <v>24090.403537499998</v>
      </c>
      <c r="N91" s="1">
        <v>1632254.2849699999</v>
      </c>
      <c r="O91" s="2" t="s">
        <v>483</v>
      </c>
    </row>
    <row r="92" spans="1:15" x14ac:dyDescent="0.3">
      <c r="A92" s="1">
        <v>25.235951323399998</v>
      </c>
      <c r="B92" s="1">
        <v>3.10491114507</v>
      </c>
      <c r="C92" s="1">
        <v>0.371553646179</v>
      </c>
      <c r="D92" s="2" t="s">
        <v>368</v>
      </c>
      <c r="E92" s="1">
        <v>0.98992476048300004</v>
      </c>
      <c r="F92" s="1">
        <v>0.98963048687099997</v>
      </c>
      <c r="G92" s="1">
        <v>77.5659372338</v>
      </c>
      <c r="H92" s="1">
        <v>9.2792798882700005</v>
      </c>
      <c r="I92" s="1">
        <v>154</v>
      </c>
      <c r="J92" s="2" t="s">
        <v>367</v>
      </c>
      <c r="K92" s="1">
        <v>78.355386520500005</v>
      </c>
      <c r="L92" s="1">
        <v>9.3765097290099995</v>
      </c>
      <c r="M92" s="1">
        <v>43156.404098200001</v>
      </c>
      <c r="N92" s="1">
        <v>1851399.4608</v>
      </c>
      <c r="O92" s="2" t="s">
        <v>483</v>
      </c>
    </row>
    <row r="93" spans="1:15" x14ac:dyDescent="0.3">
      <c r="A93" s="1">
        <v>15.8208803509</v>
      </c>
      <c r="B93" s="1">
        <v>2.4590550638500002</v>
      </c>
      <c r="C93" s="1">
        <v>0.175233472128</v>
      </c>
      <c r="D93" s="2" t="s">
        <v>366</v>
      </c>
      <c r="E93" s="1">
        <v>0.98992476048300004</v>
      </c>
      <c r="F93" s="1">
        <v>0.98963048687099997</v>
      </c>
      <c r="G93" s="1">
        <v>38.512444632600001</v>
      </c>
      <c r="H93" s="1">
        <v>2.7435998991399999</v>
      </c>
      <c r="I93" s="1">
        <v>154</v>
      </c>
      <c r="J93" s="2" t="s">
        <v>365</v>
      </c>
      <c r="K93" s="1">
        <v>38.904415941400003</v>
      </c>
      <c r="L93" s="1">
        <v>2.77234779601</v>
      </c>
      <c r="M93" s="1">
        <v>34183.7157228</v>
      </c>
      <c r="N93" s="1">
        <v>1848725.1134200001</v>
      </c>
      <c r="O93" s="2" t="s">
        <v>483</v>
      </c>
    </row>
    <row r="94" spans="1:15" x14ac:dyDescent="0.3">
      <c r="A94" s="1">
        <v>1.2345517850100001</v>
      </c>
      <c r="B94" s="1">
        <v>1.33321992724</v>
      </c>
      <c r="C94" s="1">
        <v>0.10039288003000001</v>
      </c>
      <c r="D94" s="2" t="s">
        <v>364</v>
      </c>
      <c r="E94" s="1">
        <v>0.98992476048300004</v>
      </c>
      <c r="F94" s="1">
        <v>0.98963048687099997</v>
      </c>
      <c r="G94" s="1">
        <v>1.62934591167</v>
      </c>
      <c r="H94" s="1">
        <v>0.122655009616</v>
      </c>
      <c r="I94" s="1">
        <v>154</v>
      </c>
      <c r="J94" s="2" t="s">
        <v>363</v>
      </c>
      <c r="K94" s="1">
        <v>1.64592904099</v>
      </c>
      <c r="L94" s="1">
        <v>0.123940209243</v>
      </c>
      <c r="M94" s="1">
        <v>24357.984204199998</v>
      </c>
      <c r="N94" s="1">
        <v>889255.11468300002</v>
      </c>
      <c r="O94" s="2" t="s">
        <v>483</v>
      </c>
    </row>
    <row r="95" spans="1:15" x14ac:dyDescent="0.3">
      <c r="A95" s="1">
        <v>1.1437030666300001</v>
      </c>
      <c r="B95" s="1">
        <v>1.3444090145000001</v>
      </c>
      <c r="C95" s="1">
        <v>9.2082541980500004E-2</v>
      </c>
      <c r="D95" s="2" t="s">
        <v>362</v>
      </c>
      <c r="E95" s="1">
        <v>0.98992476048300004</v>
      </c>
      <c r="F95" s="1">
        <v>0.98963048687099997</v>
      </c>
      <c r="G95" s="1">
        <v>1.5221129769299999</v>
      </c>
      <c r="H95" s="1">
        <v>0.104223019483</v>
      </c>
      <c r="I95" s="1">
        <v>154</v>
      </c>
      <c r="J95" s="2" t="s">
        <v>361</v>
      </c>
      <c r="K95" s="1">
        <v>1.5376047126900001</v>
      </c>
      <c r="L95" s="1">
        <v>0.10531508564600001</v>
      </c>
      <c r="M95" s="1">
        <v>27051.369056200001</v>
      </c>
      <c r="N95" s="1">
        <v>1371720.8247400001</v>
      </c>
      <c r="O95" s="2" t="s">
        <v>483</v>
      </c>
    </row>
    <row r="96" spans="1:15" x14ac:dyDescent="0.3">
      <c r="A96" s="1">
        <v>9.3802738030300006</v>
      </c>
      <c r="B96" s="1">
        <v>1.8886656691199999</v>
      </c>
      <c r="C96" s="1">
        <v>0.74108054909900001</v>
      </c>
      <c r="D96" s="2" t="s">
        <v>429</v>
      </c>
      <c r="E96" s="1">
        <v>0.83514094752000001</v>
      </c>
      <c r="F96" s="1">
        <v>0.78244000733499997</v>
      </c>
      <c r="G96" s="1">
        <v>14.795524972000001</v>
      </c>
      <c r="H96" s="1">
        <v>5.4391618041400003</v>
      </c>
      <c r="I96" s="1">
        <v>156</v>
      </c>
      <c r="J96" s="2" t="s">
        <v>428</v>
      </c>
      <c r="K96" s="1">
        <v>17.716201098700001</v>
      </c>
      <c r="L96" s="1">
        <v>6.9515384606500001</v>
      </c>
      <c r="M96" s="1">
        <v>11577.195895299999</v>
      </c>
      <c r="N96" s="1">
        <v>607530.18365799997</v>
      </c>
      <c r="O96" s="2" t="s">
        <v>483</v>
      </c>
    </row>
    <row r="97" spans="1:15" x14ac:dyDescent="0.3">
      <c r="A97" s="1">
        <v>91.332200520300006</v>
      </c>
      <c r="B97" s="1">
        <v>5.2222651168300001</v>
      </c>
      <c r="C97" s="1">
        <v>0.40284489083000002</v>
      </c>
      <c r="D97" s="2" t="s">
        <v>370</v>
      </c>
      <c r="E97" s="1">
        <v>0.83514094752000001</v>
      </c>
      <c r="F97" s="1">
        <v>0.78244000733499997</v>
      </c>
      <c r="G97" s="1">
        <v>398.32963209000002</v>
      </c>
      <c r="H97" s="1">
        <v>28.7880885545</v>
      </c>
      <c r="I97" s="1">
        <v>156</v>
      </c>
      <c r="J97" s="2" t="s">
        <v>369</v>
      </c>
      <c r="K97" s="1">
        <v>476.96096482000002</v>
      </c>
      <c r="L97" s="1">
        <v>36.792710347899998</v>
      </c>
      <c r="M97" s="1">
        <v>24921.210993699999</v>
      </c>
      <c r="N97" s="1">
        <v>620971.57720099995</v>
      </c>
      <c r="O97" s="2" t="s">
        <v>483</v>
      </c>
    </row>
    <row r="98" spans="1:15" x14ac:dyDescent="0.3">
      <c r="A98" s="1">
        <v>44.1130833084</v>
      </c>
      <c r="B98" s="1">
        <v>7.3925241753700002</v>
      </c>
      <c r="C98" s="1">
        <v>0.45384255383</v>
      </c>
      <c r="D98" s="2" t="s">
        <v>360</v>
      </c>
      <c r="E98" s="1">
        <v>0.83514094752000001</v>
      </c>
      <c r="F98" s="1">
        <v>0.78244000733499997</v>
      </c>
      <c r="G98" s="1">
        <v>272.34533804199998</v>
      </c>
      <c r="H98" s="1">
        <v>15.664757530199999</v>
      </c>
      <c r="I98" s="1">
        <v>156</v>
      </c>
      <c r="J98" s="2" t="s">
        <v>359</v>
      </c>
      <c r="K98" s="1">
        <v>326.10703480699999</v>
      </c>
      <c r="L98" s="1">
        <v>20.020394386</v>
      </c>
      <c r="M98" s="1">
        <v>47222.482715500002</v>
      </c>
      <c r="N98" s="1">
        <v>19334165.638999999</v>
      </c>
      <c r="O98" s="2" t="s">
        <v>483</v>
      </c>
    </row>
    <row r="99" spans="1:15" x14ac:dyDescent="0.3">
      <c r="A99" s="1">
        <v>22.730526255600001</v>
      </c>
      <c r="B99" s="1">
        <v>2.5683678354200001</v>
      </c>
      <c r="C99" s="1">
        <v>0.31249554792500001</v>
      </c>
      <c r="D99" s="2" t="s">
        <v>368</v>
      </c>
      <c r="E99" s="1">
        <v>0.83514094752000001</v>
      </c>
      <c r="F99" s="1">
        <v>0.78244000733499997</v>
      </c>
      <c r="G99" s="1">
        <v>48.7558229176</v>
      </c>
      <c r="H99" s="1">
        <v>5.5578186718099998</v>
      </c>
      <c r="I99" s="1">
        <v>156</v>
      </c>
      <c r="J99" s="2" t="s">
        <v>367</v>
      </c>
      <c r="K99" s="1">
        <v>58.3803525171</v>
      </c>
      <c r="L99" s="1">
        <v>7.1031882568700002</v>
      </c>
      <c r="M99" s="1">
        <v>28525.670586699998</v>
      </c>
      <c r="N99" s="1">
        <v>3480052.3226600001</v>
      </c>
      <c r="O99" s="2" t="s">
        <v>483</v>
      </c>
    </row>
    <row r="100" spans="1:15" x14ac:dyDescent="0.3">
      <c r="A100" s="1">
        <v>41.5528048953</v>
      </c>
      <c r="B100" s="1">
        <v>1.910435342</v>
      </c>
      <c r="C100" s="1">
        <v>0.135444968</v>
      </c>
      <c r="D100" s="2" t="s">
        <v>366</v>
      </c>
      <c r="E100" s="1">
        <v>0.83514094752000001</v>
      </c>
      <c r="F100" s="1">
        <v>0.78244000733499997</v>
      </c>
      <c r="G100" s="1">
        <v>66.296784741500005</v>
      </c>
      <c r="H100" s="1">
        <v>4.4036649469000002</v>
      </c>
      <c r="I100" s="1">
        <v>156</v>
      </c>
      <c r="J100" s="2" t="s">
        <v>365</v>
      </c>
      <c r="K100" s="1">
        <v>79.383947031199995</v>
      </c>
      <c r="L100" s="1">
        <v>5.6281183293500003</v>
      </c>
      <c r="M100" s="1">
        <v>7279.0557797800002</v>
      </c>
      <c r="N100" s="1">
        <v>494131.47203599999</v>
      </c>
      <c r="O100" s="2" t="s">
        <v>483</v>
      </c>
    </row>
    <row r="101" spans="1:15" x14ac:dyDescent="0.3">
      <c r="A101" s="1">
        <v>8.3934515841599993</v>
      </c>
      <c r="B101" s="1">
        <v>1.0427053256400001</v>
      </c>
      <c r="C101" s="1">
        <v>7.7428579643200005E-2</v>
      </c>
      <c r="D101" s="2" t="s">
        <v>364</v>
      </c>
      <c r="E101" s="1">
        <v>0.83514094752000001</v>
      </c>
      <c r="F101" s="1">
        <v>0.78244000733499997</v>
      </c>
      <c r="G101" s="1">
        <v>7.3090672753300003</v>
      </c>
      <c r="H101" s="1">
        <v>0.50850231065399998</v>
      </c>
      <c r="I101" s="1">
        <v>156</v>
      </c>
      <c r="J101" s="2" t="s">
        <v>363</v>
      </c>
      <c r="K101" s="1">
        <v>8.7518966673099996</v>
      </c>
      <c r="L101" s="1">
        <v>0.64989303446500002</v>
      </c>
      <c r="M101" s="1">
        <v>30465.006836</v>
      </c>
      <c r="N101" s="1">
        <v>280344.10920599999</v>
      </c>
      <c r="O101" s="2" t="s">
        <v>483</v>
      </c>
    </row>
    <row r="102" spans="1:15" x14ac:dyDescent="0.3">
      <c r="A102" s="1">
        <v>43.332961769400001</v>
      </c>
      <c r="B102" s="1">
        <v>0.95343171762099999</v>
      </c>
      <c r="C102" s="1">
        <v>6.5059643650799998E-2</v>
      </c>
      <c r="D102" s="2" t="s">
        <v>362</v>
      </c>
      <c r="E102" s="1">
        <v>0.83514094752000001</v>
      </c>
      <c r="F102" s="1">
        <v>0.78244000733499997</v>
      </c>
      <c r="G102" s="1">
        <v>34.503865091100003</v>
      </c>
      <c r="H102" s="1">
        <v>2.2058760345000001</v>
      </c>
      <c r="I102" s="1">
        <v>156</v>
      </c>
      <c r="J102" s="2" t="s">
        <v>361</v>
      </c>
      <c r="K102" s="1">
        <v>41.3150201694</v>
      </c>
      <c r="L102" s="1">
        <v>2.8192270510499999</v>
      </c>
      <c r="M102" s="1">
        <v>14617.104470300001</v>
      </c>
      <c r="N102" s="1">
        <v>778689.37488100003</v>
      </c>
      <c r="O102" s="2" t="s">
        <v>483</v>
      </c>
    </row>
    <row r="103" spans="1:15" x14ac:dyDescent="0.3">
      <c r="A103" s="1">
        <v>9424.5206230799995</v>
      </c>
      <c r="B103" s="1">
        <v>2.0503620918499998</v>
      </c>
      <c r="C103" s="1">
        <v>0.24866457387400001</v>
      </c>
      <c r="D103" s="2" t="s">
        <v>429</v>
      </c>
      <c r="E103" s="1">
        <v>0.91978300721200001</v>
      </c>
      <c r="F103" s="1">
        <v>0.93691988812600002</v>
      </c>
      <c r="G103" s="1">
        <v>17773.592334699999</v>
      </c>
      <c r="H103" s="1">
        <v>2195.7133614700001</v>
      </c>
      <c r="I103" s="1">
        <v>148</v>
      </c>
      <c r="J103" s="2" t="s">
        <v>428</v>
      </c>
      <c r="K103" s="1">
        <v>19323.6798194</v>
      </c>
      <c r="L103" s="1">
        <v>2343.5444047000001</v>
      </c>
      <c r="M103" s="1">
        <v>204009.65634099999</v>
      </c>
      <c r="N103" s="1">
        <v>40761635.028800003</v>
      </c>
      <c r="O103" s="2" t="s">
        <v>483</v>
      </c>
    </row>
    <row r="104" spans="1:15" x14ac:dyDescent="0.3">
      <c r="A104" s="1">
        <v>267.68138428899999</v>
      </c>
      <c r="B104" s="1">
        <v>4.2704054834500003</v>
      </c>
      <c r="C104" s="1">
        <v>0.54921017361400004</v>
      </c>
      <c r="D104" s="2" t="s">
        <v>427</v>
      </c>
      <c r="E104" s="1">
        <v>0.91978300721200001</v>
      </c>
      <c r="F104" s="1">
        <v>0.93691988812600002</v>
      </c>
      <c r="G104" s="1">
        <v>1051.4113609799999</v>
      </c>
      <c r="H104" s="1">
        <v>137.73972163400001</v>
      </c>
      <c r="I104" s="1">
        <v>148</v>
      </c>
      <c r="J104" s="2" t="s">
        <v>426</v>
      </c>
      <c r="K104" s="1">
        <v>1143.10805129</v>
      </c>
      <c r="L104" s="1">
        <v>147.01333953899999</v>
      </c>
      <c r="M104" s="1">
        <v>19332.280728900001</v>
      </c>
      <c r="N104" s="1">
        <v>1264313.9303299999</v>
      </c>
      <c r="O104" s="2" t="s">
        <v>483</v>
      </c>
    </row>
    <row r="105" spans="1:15" x14ac:dyDescent="0.3">
      <c r="A105" s="1">
        <v>3.3526536418399998E-2</v>
      </c>
      <c r="B105" s="1">
        <v>0</v>
      </c>
      <c r="C105" s="1">
        <v>0</v>
      </c>
      <c r="D105" s="2" t="s">
        <v>423</v>
      </c>
      <c r="E105" s="1">
        <v>0.91978300721200001</v>
      </c>
      <c r="F105" s="1">
        <v>0.93691988812600002</v>
      </c>
      <c r="G105" s="1">
        <v>0</v>
      </c>
      <c r="H105" s="1">
        <v>0</v>
      </c>
      <c r="I105" s="1">
        <v>148</v>
      </c>
      <c r="J105" s="2" t="s">
        <v>422</v>
      </c>
      <c r="K105" s="1">
        <v>0</v>
      </c>
      <c r="L105" s="1">
        <v>0</v>
      </c>
      <c r="M105" s="1">
        <v>279.19367773099998</v>
      </c>
      <c r="N105" s="1">
        <v>135.677079445</v>
      </c>
      <c r="O105" s="2" t="s">
        <v>483</v>
      </c>
    </row>
    <row r="106" spans="1:15" x14ac:dyDescent="0.3">
      <c r="A106" s="1">
        <v>1406.25016304</v>
      </c>
      <c r="B106" s="1">
        <v>5.7994467726999996</v>
      </c>
      <c r="C106" s="1">
        <v>0.44662738645599998</v>
      </c>
      <c r="D106" s="2" t="s">
        <v>370</v>
      </c>
      <c r="E106" s="1">
        <v>0.91978300721200001</v>
      </c>
      <c r="F106" s="1">
        <v>0.93691988812600002</v>
      </c>
      <c r="G106" s="1">
        <v>7501.26545326</v>
      </c>
      <c r="H106" s="1">
        <v>588.45111956400001</v>
      </c>
      <c r="I106" s="1">
        <v>148</v>
      </c>
      <c r="J106" s="2" t="s">
        <v>369</v>
      </c>
      <c r="K106" s="1">
        <v>8155.4729696499999</v>
      </c>
      <c r="L106" s="1">
        <v>628.06983502200001</v>
      </c>
      <c r="M106" s="1">
        <v>83808.231921500002</v>
      </c>
      <c r="N106" s="1">
        <v>5830382.5519000003</v>
      </c>
      <c r="O106" s="2" t="s">
        <v>483</v>
      </c>
    </row>
    <row r="107" spans="1:15" x14ac:dyDescent="0.3">
      <c r="A107" s="1">
        <v>9.3131470505199996</v>
      </c>
      <c r="B107" s="1">
        <v>20.310963114300002</v>
      </c>
      <c r="C107" s="1">
        <v>1.77455931962</v>
      </c>
      <c r="D107" s="2" t="s">
        <v>435</v>
      </c>
      <c r="E107" s="1">
        <v>0.91978300721200001</v>
      </c>
      <c r="F107" s="1">
        <v>0.93691988812600002</v>
      </c>
      <c r="G107" s="1">
        <v>173.985221188</v>
      </c>
      <c r="H107" s="1">
        <v>15.4842237967</v>
      </c>
      <c r="I107" s="1">
        <v>148</v>
      </c>
      <c r="J107" s="2" t="s">
        <v>434</v>
      </c>
      <c r="K107" s="1">
        <v>189.15898622099999</v>
      </c>
      <c r="L107" s="1">
        <v>16.526731893499999</v>
      </c>
      <c r="M107" s="1">
        <v>6964.2941336900003</v>
      </c>
      <c r="N107" s="1">
        <v>287861.347534</v>
      </c>
      <c r="O107" s="2" t="s">
        <v>483</v>
      </c>
    </row>
    <row r="108" spans="1:15" x14ac:dyDescent="0.3">
      <c r="A108" s="1">
        <v>0.34735064506199997</v>
      </c>
      <c r="B108" s="1">
        <v>9.4545474550800002</v>
      </c>
      <c r="C108" s="1">
        <v>0.51584128739599999</v>
      </c>
      <c r="D108" s="2" t="s">
        <v>360</v>
      </c>
      <c r="E108" s="1">
        <v>0.91978300721200001</v>
      </c>
      <c r="F108" s="1">
        <v>0.93691988812600002</v>
      </c>
      <c r="G108" s="1">
        <v>3.02060709103</v>
      </c>
      <c r="H108" s="1">
        <v>0.16787524801000001</v>
      </c>
      <c r="I108" s="1">
        <v>148</v>
      </c>
      <c r="J108" s="2" t="s">
        <v>359</v>
      </c>
      <c r="K108" s="1">
        <v>3.2840431572900002</v>
      </c>
      <c r="L108" s="1">
        <v>0.179177803927</v>
      </c>
      <c r="M108" s="1">
        <v>1261.50731832</v>
      </c>
      <c r="N108" s="1">
        <v>90480.096647700004</v>
      </c>
      <c r="O108" s="2" t="s">
        <v>483</v>
      </c>
    </row>
    <row r="109" spans="1:15" x14ac:dyDescent="0.3">
      <c r="A109" s="1">
        <v>28.425396901199999</v>
      </c>
      <c r="B109" s="1">
        <v>18.401627744700001</v>
      </c>
      <c r="C109" s="1">
        <v>0.96161302135899995</v>
      </c>
      <c r="D109" s="2" t="s">
        <v>433</v>
      </c>
      <c r="E109" s="1">
        <v>0.91978300721200001</v>
      </c>
      <c r="F109" s="1">
        <v>0.93691988812600002</v>
      </c>
      <c r="G109" s="1">
        <v>481.11418329700001</v>
      </c>
      <c r="H109" s="1">
        <v>25.609985397700001</v>
      </c>
      <c r="I109" s="1">
        <v>148</v>
      </c>
      <c r="J109" s="2" t="s">
        <v>432</v>
      </c>
      <c r="K109" s="1">
        <v>523.07357227099999</v>
      </c>
      <c r="L109" s="1">
        <v>27.334231797499999</v>
      </c>
      <c r="M109" s="1">
        <v>33340.671895599997</v>
      </c>
      <c r="N109" s="1">
        <v>2019500.32311</v>
      </c>
      <c r="O109" s="2" t="s">
        <v>483</v>
      </c>
    </row>
    <row r="110" spans="1:15" x14ac:dyDescent="0.3">
      <c r="A110" s="1">
        <v>1051.21804503</v>
      </c>
      <c r="B110" s="1">
        <v>3.1254723808399998</v>
      </c>
      <c r="C110" s="1">
        <v>0.37299681049099997</v>
      </c>
      <c r="D110" s="2" t="s">
        <v>368</v>
      </c>
      <c r="E110" s="1">
        <v>0.91978300721200001</v>
      </c>
      <c r="F110" s="1">
        <v>0.93691988812600002</v>
      </c>
      <c r="G110" s="1">
        <v>3021.99578741</v>
      </c>
      <c r="H110" s="1">
        <v>367.36720437299999</v>
      </c>
      <c r="I110" s="1">
        <v>148</v>
      </c>
      <c r="J110" s="2" t="s">
        <v>367</v>
      </c>
      <c r="K110" s="1">
        <v>3285.55296598</v>
      </c>
      <c r="L110" s="1">
        <v>392.10097792699997</v>
      </c>
      <c r="M110" s="1">
        <v>85757.484730600001</v>
      </c>
      <c r="N110" s="1">
        <v>6451816.5267700003</v>
      </c>
      <c r="O110" s="2" t="s">
        <v>483</v>
      </c>
    </row>
    <row r="111" spans="1:15" x14ac:dyDescent="0.3">
      <c r="A111" s="1">
        <v>409.59383657199999</v>
      </c>
      <c r="B111" s="1">
        <v>2.45926342997</v>
      </c>
      <c r="C111" s="1">
        <v>0.174957036451</v>
      </c>
      <c r="D111" s="2" t="s">
        <v>366</v>
      </c>
      <c r="E111" s="1">
        <v>0.91978300721200001</v>
      </c>
      <c r="F111" s="1">
        <v>0.93691988812600002</v>
      </c>
      <c r="G111" s="1">
        <v>926.49663529899999</v>
      </c>
      <c r="H111" s="1">
        <v>67.1409194732</v>
      </c>
      <c r="I111" s="1">
        <v>148</v>
      </c>
      <c r="J111" s="2" t="s">
        <v>365</v>
      </c>
      <c r="K111" s="1">
        <v>1007.29914342</v>
      </c>
      <c r="L111" s="1">
        <v>71.661323795200005</v>
      </c>
      <c r="M111" s="1">
        <v>79163.304893299995</v>
      </c>
      <c r="N111" s="1">
        <v>5055164.5172499996</v>
      </c>
      <c r="O111" s="2" t="s">
        <v>483</v>
      </c>
    </row>
    <row r="112" spans="1:15" x14ac:dyDescent="0.3">
      <c r="A112" s="1">
        <v>260.55005709699998</v>
      </c>
      <c r="B112" s="1">
        <v>1.3564718389299999</v>
      </c>
      <c r="C112" s="1">
        <v>0.100288151494</v>
      </c>
      <c r="D112" s="2" t="s">
        <v>364</v>
      </c>
      <c r="E112" s="1">
        <v>0.91978300721200001</v>
      </c>
      <c r="F112" s="1">
        <v>0.93691988812600002</v>
      </c>
      <c r="G112" s="1">
        <v>325.07781837300001</v>
      </c>
      <c r="H112" s="1">
        <v>24.4817950013</v>
      </c>
      <c r="I112" s="1">
        <v>148</v>
      </c>
      <c r="J112" s="2" t="s">
        <v>363</v>
      </c>
      <c r="K112" s="1">
        <v>353.42881508400001</v>
      </c>
      <c r="L112" s="1">
        <v>26.130083597900001</v>
      </c>
      <c r="M112" s="1">
        <v>67162.132420499998</v>
      </c>
      <c r="N112" s="1">
        <v>1180596.19242</v>
      </c>
      <c r="O112" s="2" t="s">
        <v>483</v>
      </c>
    </row>
    <row r="113" spans="1:15" x14ac:dyDescent="0.3">
      <c r="A113" s="1">
        <v>2035.3590403600001</v>
      </c>
      <c r="B113" s="1">
        <v>1.355975749</v>
      </c>
      <c r="C113" s="1">
        <v>9.2111749655300001E-2</v>
      </c>
      <c r="D113" s="2" t="s">
        <v>362</v>
      </c>
      <c r="E113" s="1">
        <v>0.91978300721200001</v>
      </c>
      <c r="F113" s="1">
        <v>0.93691988812600002</v>
      </c>
      <c r="G113" s="1">
        <v>2538.5068214399998</v>
      </c>
      <c r="H113" s="1">
        <v>175.65419258099999</v>
      </c>
      <c r="I113" s="1">
        <v>148</v>
      </c>
      <c r="J113" s="2" t="s">
        <v>361</v>
      </c>
      <c r="K113" s="1">
        <v>2759.8974992399999</v>
      </c>
      <c r="L113" s="1">
        <v>187.480482384</v>
      </c>
      <c r="M113" s="1">
        <v>178933.85105900001</v>
      </c>
      <c r="N113" s="1">
        <v>9872075.3517799992</v>
      </c>
      <c r="O113" s="2" t="s">
        <v>483</v>
      </c>
    </row>
    <row r="114" spans="1:15" x14ac:dyDescent="0.3">
      <c r="A114" s="1">
        <v>3.5982189834599998</v>
      </c>
      <c r="B114" s="1">
        <v>1.84830471702</v>
      </c>
      <c r="C114" s="1">
        <v>0.27564093069899998</v>
      </c>
      <c r="D114" s="2" t="s">
        <v>429</v>
      </c>
      <c r="E114" s="1">
        <v>0.92931674989000002</v>
      </c>
      <c r="F114" s="1">
        <v>0.92825253965200005</v>
      </c>
      <c r="G114" s="1">
        <v>6.1805187349199997</v>
      </c>
      <c r="H114" s="1">
        <v>0.92065611951500004</v>
      </c>
      <c r="I114" s="1">
        <v>161</v>
      </c>
      <c r="J114" s="2" t="s">
        <v>428</v>
      </c>
      <c r="K114" s="1">
        <v>6.6506051199999998</v>
      </c>
      <c r="L114" s="1">
        <v>0.99181642946000004</v>
      </c>
      <c r="M114" s="1">
        <v>977.73752065400004</v>
      </c>
      <c r="N114" s="1">
        <v>14561.475603000001</v>
      </c>
      <c r="O114" s="2" t="s">
        <v>483</v>
      </c>
    </row>
    <row r="115" spans="1:15" x14ac:dyDescent="0.3">
      <c r="A115" s="1">
        <v>31.076104515200001</v>
      </c>
      <c r="B115" s="1">
        <v>5.24414007721</v>
      </c>
      <c r="C115" s="1">
        <v>0.40699906659099999</v>
      </c>
      <c r="D115" s="2" t="s">
        <v>370</v>
      </c>
      <c r="E115" s="1">
        <v>0.92931674989000002</v>
      </c>
      <c r="F115" s="1">
        <v>0.92825253965200005</v>
      </c>
      <c r="G115" s="1">
        <v>151.448376448</v>
      </c>
      <c r="H115" s="1">
        <v>11.7404875605</v>
      </c>
      <c r="I115" s="1">
        <v>161</v>
      </c>
      <c r="J115" s="2" t="s">
        <v>369</v>
      </c>
      <c r="K115" s="1">
        <v>162.96744513199999</v>
      </c>
      <c r="L115" s="1">
        <v>12.647945531</v>
      </c>
      <c r="M115" s="1">
        <v>34648.205931600001</v>
      </c>
      <c r="N115" s="1">
        <v>388606.92515899998</v>
      </c>
      <c r="O115" s="2" t="s">
        <v>483</v>
      </c>
    </row>
    <row r="116" spans="1:15" x14ac:dyDescent="0.3">
      <c r="A116" s="1">
        <v>23.637315791100001</v>
      </c>
      <c r="B116" s="1">
        <v>7.76433925139</v>
      </c>
      <c r="C116" s="1">
        <v>0.66770247076199996</v>
      </c>
      <c r="D116" s="2" t="s">
        <v>360</v>
      </c>
      <c r="E116" s="1">
        <v>0.92931674989000002</v>
      </c>
      <c r="F116" s="1">
        <v>0.92825253965200005</v>
      </c>
      <c r="G116" s="1">
        <v>170.555773458</v>
      </c>
      <c r="H116" s="1">
        <v>14.6503259328</v>
      </c>
      <c r="I116" s="1">
        <v>161</v>
      </c>
      <c r="J116" s="2" t="s">
        <v>359</v>
      </c>
      <c r="K116" s="1">
        <v>183.528138794</v>
      </c>
      <c r="L116" s="1">
        <v>15.7826941559</v>
      </c>
      <c r="M116" s="1">
        <v>81418.550126899994</v>
      </c>
      <c r="N116" s="1">
        <v>18338393.437600002</v>
      </c>
      <c r="O116" s="2" t="s">
        <v>483</v>
      </c>
    </row>
    <row r="117" spans="1:15" x14ac:dyDescent="0.3">
      <c r="A117" s="1">
        <v>4.0575420749299997</v>
      </c>
      <c r="B117" s="1">
        <v>0.97936141444000002</v>
      </c>
      <c r="C117" s="1">
        <v>7.3275615197299998E-2</v>
      </c>
      <c r="D117" s="2" t="s">
        <v>364</v>
      </c>
      <c r="E117" s="1">
        <v>0.92931674989000002</v>
      </c>
      <c r="F117" s="1">
        <v>0.92825253965200005</v>
      </c>
      <c r="G117" s="1">
        <v>3.6929190360700002</v>
      </c>
      <c r="H117" s="1">
        <v>0.27598701633400002</v>
      </c>
      <c r="I117" s="1">
        <v>161</v>
      </c>
      <c r="J117" s="2" t="s">
        <v>363</v>
      </c>
      <c r="K117" s="1">
        <v>3.9738001456499998</v>
      </c>
      <c r="L117" s="1">
        <v>0.297318891729</v>
      </c>
      <c r="M117" s="1">
        <v>3968.1672568399999</v>
      </c>
      <c r="N117" s="1">
        <v>93514.241212499997</v>
      </c>
      <c r="O117" s="2" t="s">
        <v>483</v>
      </c>
    </row>
    <row r="118" spans="1:15" x14ac:dyDescent="0.3">
      <c r="A118" s="1">
        <v>2.5096461148100002</v>
      </c>
      <c r="B118" s="1">
        <v>0.93311247281999998</v>
      </c>
      <c r="C118" s="1">
        <v>6.4023685730500005E-2</v>
      </c>
      <c r="D118" s="2" t="s">
        <v>362</v>
      </c>
      <c r="E118" s="1">
        <v>0.92931674989000002</v>
      </c>
      <c r="F118" s="1">
        <v>0.92825253965200005</v>
      </c>
      <c r="G118" s="1">
        <v>2.1762573227700002</v>
      </c>
      <c r="H118" s="1">
        <v>0.149148642232</v>
      </c>
      <c r="I118" s="1">
        <v>161</v>
      </c>
      <c r="J118" s="2" t="s">
        <v>361</v>
      </c>
      <c r="K118" s="1">
        <v>2.3417820920899999</v>
      </c>
      <c r="L118" s="1">
        <v>0.16067679414899999</v>
      </c>
      <c r="M118" s="1">
        <v>94500.111860100005</v>
      </c>
      <c r="N118" s="1">
        <v>8010284.8049100004</v>
      </c>
      <c r="O118" s="2" t="s">
        <v>483</v>
      </c>
    </row>
    <row r="119" spans="1:15" x14ac:dyDescent="0.3">
      <c r="A119" s="1">
        <v>288.46471790499999</v>
      </c>
      <c r="B119" s="1">
        <v>1.9397869462199999</v>
      </c>
      <c r="C119" s="1">
        <v>0.26913666326399999</v>
      </c>
      <c r="D119" s="2" t="s">
        <v>429</v>
      </c>
      <c r="E119" s="1">
        <v>0.92653526363399996</v>
      </c>
      <c r="F119" s="1">
        <v>0.91621440563099998</v>
      </c>
      <c r="G119" s="1">
        <v>518.45215943300002</v>
      </c>
      <c r="H119" s="1">
        <v>71.131617076200001</v>
      </c>
      <c r="I119" s="1">
        <v>159</v>
      </c>
      <c r="J119" s="2" t="s">
        <v>428</v>
      </c>
      <c r="K119" s="1">
        <v>559.56009423700004</v>
      </c>
      <c r="L119" s="1">
        <v>77.636431646299997</v>
      </c>
      <c r="M119" s="1">
        <v>12063.022882699999</v>
      </c>
      <c r="N119" s="1">
        <v>1167375.29629</v>
      </c>
      <c r="O119" s="2" t="s">
        <v>483</v>
      </c>
    </row>
    <row r="120" spans="1:15" x14ac:dyDescent="0.3">
      <c r="A120" s="1">
        <v>13.367484668399999</v>
      </c>
      <c r="B120" s="1">
        <v>7.44321014314</v>
      </c>
      <c r="C120" s="1">
        <v>1.5698778582099999</v>
      </c>
      <c r="D120" s="2" t="s">
        <v>372</v>
      </c>
      <c r="E120" s="1">
        <v>0.92653526363399996</v>
      </c>
      <c r="F120" s="1">
        <v>0.91621440563099998</v>
      </c>
      <c r="G120" s="1">
        <v>92.187476783600005</v>
      </c>
      <c r="H120" s="1">
        <v>19.227050842400001</v>
      </c>
      <c r="I120" s="1">
        <v>159</v>
      </c>
      <c r="J120" s="2" t="s">
        <v>371</v>
      </c>
      <c r="K120" s="1">
        <v>99.496997472100006</v>
      </c>
      <c r="L120" s="1">
        <v>20.9853182009</v>
      </c>
      <c r="M120" s="1">
        <v>2003.0372357799999</v>
      </c>
      <c r="N120" s="1">
        <v>54096.291181200002</v>
      </c>
      <c r="O120" s="2" t="s">
        <v>483</v>
      </c>
    </row>
    <row r="121" spans="1:15" x14ac:dyDescent="0.3">
      <c r="A121" s="1">
        <v>175.478268582</v>
      </c>
      <c r="B121" s="1">
        <v>5.2066236728900002</v>
      </c>
      <c r="C121" s="1">
        <v>0.403159988094</v>
      </c>
      <c r="D121" s="2" t="s">
        <v>370</v>
      </c>
      <c r="E121" s="1">
        <v>0.92653526363399996</v>
      </c>
      <c r="F121" s="1">
        <v>0.91621440563099998</v>
      </c>
      <c r="G121" s="1">
        <v>846.52830178700003</v>
      </c>
      <c r="H121" s="1">
        <v>64.818336373299999</v>
      </c>
      <c r="I121" s="1">
        <v>159</v>
      </c>
      <c r="J121" s="2" t="s">
        <v>369</v>
      </c>
      <c r="K121" s="1">
        <v>913.64930727700005</v>
      </c>
      <c r="L121" s="1">
        <v>70.745816672299995</v>
      </c>
      <c r="M121" s="1">
        <v>28376.539941300001</v>
      </c>
      <c r="N121" s="1">
        <v>716028.55366900004</v>
      </c>
      <c r="O121" s="2" t="s">
        <v>483</v>
      </c>
    </row>
    <row r="122" spans="1:15" x14ac:dyDescent="0.3">
      <c r="A122" s="1">
        <v>54.591640460400001</v>
      </c>
      <c r="B122" s="1">
        <v>7.7464522416800001</v>
      </c>
      <c r="C122" s="1">
        <v>0.66683336941600002</v>
      </c>
      <c r="D122" s="2" t="s">
        <v>360</v>
      </c>
      <c r="E122" s="1">
        <v>0.92653526363399996</v>
      </c>
      <c r="F122" s="1">
        <v>0.91621440563099998</v>
      </c>
      <c r="G122" s="1">
        <v>391.82392044599999</v>
      </c>
      <c r="H122" s="1">
        <v>33.353436357200003</v>
      </c>
      <c r="I122" s="1">
        <v>159</v>
      </c>
      <c r="J122" s="2" t="s">
        <v>359</v>
      </c>
      <c r="K122" s="1">
        <v>422.891535621</v>
      </c>
      <c r="L122" s="1">
        <v>36.403527550200003</v>
      </c>
      <c r="M122" s="1">
        <v>9449.2260817900005</v>
      </c>
      <c r="N122" s="1">
        <v>248533.77916899999</v>
      </c>
      <c r="O122" s="2" t="s">
        <v>483</v>
      </c>
    </row>
    <row r="123" spans="1:15" x14ac:dyDescent="0.3">
      <c r="A123" s="1">
        <v>134.89516916599999</v>
      </c>
      <c r="B123" s="1">
        <v>3.0145708411899999</v>
      </c>
      <c r="C123" s="1">
        <v>0.57511169013899999</v>
      </c>
      <c r="D123" s="2" t="s">
        <v>368</v>
      </c>
      <c r="E123" s="1">
        <v>0.92653526363399996</v>
      </c>
      <c r="F123" s="1">
        <v>0.91621440563099998</v>
      </c>
      <c r="G123" s="1">
        <v>376.77653187499999</v>
      </c>
      <c r="H123" s="1">
        <v>71.079720020799996</v>
      </c>
      <c r="I123" s="1">
        <v>159</v>
      </c>
      <c r="J123" s="2" t="s">
        <v>367</v>
      </c>
      <c r="K123" s="1">
        <v>406.65104358500002</v>
      </c>
      <c r="L123" s="1">
        <v>77.579788730600001</v>
      </c>
      <c r="M123" s="1">
        <v>6601.39136237</v>
      </c>
      <c r="N123" s="1">
        <v>573940.24387600005</v>
      </c>
      <c r="O123" s="2" t="s">
        <v>483</v>
      </c>
    </row>
    <row r="124" spans="1:15" x14ac:dyDescent="0.3">
      <c r="A124" s="1">
        <v>32.551999821700001</v>
      </c>
      <c r="B124" s="1">
        <v>1.01624456711</v>
      </c>
      <c r="C124" s="1">
        <v>7.3846553321799999E-2</v>
      </c>
      <c r="D124" s="2" t="s">
        <v>364</v>
      </c>
      <c r="E124" s="1">
        <v>0.92653526363399996</v>
      </c>
      <c r="F124" s="1">
        <v>0.91621440563099998</v>
      </c>
      <c r="G124" s="1">
        <v>30.650521233199999</v>
      </c>
      <c r="H124" s="1">
        <v>2.2024447389700001</v>
      </c>
      <c r="I124" s="1">
        <v>159</v>
      </c>
      <c r="J124" s="2" t="s">
        <v>363</v>
      </c>
      <c r="K124" s="1">
        <v>33.080792967400001</v>
      </c>
      <c r="L124" s="1">
        <v>2.4038529905599999</v>
      </c>
      <c r="M124" s="1">
        <v>11940.122928299999</v>
      </c>
      <c r="N124" s="1">
        <v>131733.269539</v>
      </c>
      <c r="O124" s="2" t="s">
        <v>483</v>
      </c>
    </row>
    <row r="125" spans="1:15" x14ac:dyDescent="0.3">
      <c r="A125" s="1">
        <v>34.489831895000002</v>
      </c>
      <c r="B125" s="1">
        <v>0.96140586591699995</v>
      </c>
      <c r="C125" s="1">
        <v>6.4640053177599993E-2</v>
      </c>
      <c r="D125" s="2" t="s">
        <v>362</v>
      </c>
      <c r="E125" s="1">
        <v>0.92653526363399996</v>
      </c>
      <c r="F125" s="1">
        <v>0.91621440563099998</v>
      </c>
      <c r="G125" s="1">
        <v>30.7227295832</v>
      </c>
      <c r="H125" s="1">
        <v>2.0426309052699998</v>
      </c>
      <c r="I125" s="1">
        <v>159</v>
      </c>
      <c r="J125" s="2" t="s">
        <v>361</v>
      </c>
      <c r="K125" s="1">
        <v>33.158726698300001</v>
      </c>
      <c r="L125" s="1">
        <v>2.2294245677800002</v>
      </c>
      <c r="M125" s="1">
        <v>3721.5347960499998</v>
      </c>
      <c r="N125" s="1">
        <v>140004.015044</v>
      </c>
      <c r="O125" s="2" t="s">
        <v>483</v>
      </c>
    </row>
    <row r="126" spans="1:15" x14ac:dyDescent="0.3">
      <c r="A126" s="1">
        <v>37.550024110300001</v>
      </c>
      <c r="B126" s="1">
        <v>2.0020306162499999</v>
      </c>
      <c r="C126" s="1">
        <v>0.25089297151899997</v>
      </c>
      <c r="D126" s="2" t="s">
        <v>429</v>
      </c>
      <c r="E126" s="1">
        <v>0.99700188923999999</v>
      </c>
      <c r="F126" s="1">
        <v>0.99733046219599997</v>
      </c>
      <c r="G126" s="1">
        <v>74.950911042100003</v>
      </c>
      <c r="H126" s="1">
        <v>9.3958873148700004</v>
      </c>
      <c r="I126" s="1">
        <v>149</v>
      </c>
      <c r="J126" s="2" t="s">
        <v>428</v>
      </c>
      <c r="K126" s="1">
        <v>75.176297909699997</v>
      </c>
      <c r="L126" s="1">
        <v>9.4210371296400002</v>
      </c>
      <c r="M126" s="1">
        <v>48380.259568599999</v>
      </c>
      <c r="N126" s="1">
        <v>2736378.4513599998</v>
      </c>
      <c r="O126" s="2" t="s">
        <v>483</v>
      </c>
    </row>
    <row r="127" spans="1:15" x14ac:dyDescent="0.3">
      <c r="A127" s="1">
        <v>29.400477261300001</v>
      </c>
      <c r="B127" s="1">
        <v>5.9846697106800004</v>
      </c>
      <c r="C127" s="1">
        <v>1.3865849779599999</v>
      </c>
      <c r="D127" s="2" t="s">
        <v>421</v>
      </c>
      <c r="E127" s="1">
        <v>0.99700188923999999</v>
      </c>
      <c r="F127" s="1">
        <v>0.99733046219599997</v>
      </c>
      <c r="G127" s="1">
        <v>175.42462172399999</v>
      </c>
      <c r="H127" s="1">
        <v>40.657433042900003</v>
      </c>
      <c r="I127" s="1">
        <v>149</v>
      </c>
      <c r="J127" s="2" t="s">
        <v>420</v>
      </c>
      <c r="K127" s="1">
        <v>175.952145745</v>
      </c>
      <c r="L127" s="1">
        <v>40.766260115400001</v>
      </c>
      <c r="M127" s="1">
        <v>9284.56010995</v>
      </c>
      <c r="N127" s="1">
        <v>300126.95461299998</v>
      </c>
      <c r="O127" s="2" t="s">
        <v>483</v>
      </c>
    </row>
    <row r="128" spans="1:15" x14ac:dyDescent="0.3">
      <c r="A128" s="1">
        <v>3.5780805746600003E-2</v>
      </c>
      <c r="B128" s="1">
        <v>7.3410389404999998</v>
      </c>
      <c r="C128" s="1">
        <v>1.5974898529799999</v>
      </c>
      <c r="D128" s="2" t="s">
        <v>372</v>
      </c>
      <c r="E128" s="1">
        <v>0.99700188923999999</v>
      </c>
      <c r="F128" s="1">
        <v>0.99733046219599997</v>
      </c>
      <c r="G128" s="1">
        <v>0.26188077968700002</v>
      </c>
      <c r="H128" s="1">
        <v>5.70068847346E-2</v>
      </c>
      <c r="I128" s="1">
        <v>149</v>
      </c>
      <c r="J128" s="2" t="s">
        <v>371</v>
      </c>
      <c r="K128" s="1">
        <v>0.26266828830799999</v>
      </c>
      <c r="L128" s="1">
        <v>5.7159474111600002E-2</v>
      </c>
      <c r="M128" s="1">
        <v>3150.86856807</v>
      </c>
      <c r="N128" s="1">
        <v>3528.4952327599999</v>
      </c>
      <c r="O128" s="2" t="s">
        <v>483</v>
      </c>
    </row>
    <row r="129" spans="1:15" x14ac:dyDescent="0.3">
      <c r="A129" s="1">
        <v>64.585708316799995</v>
      </c>
      <c r="B129" s="1">
        <v>18.4216122676</v>
      </c>
      <c r="C129" s="1">
        <v>0.96222341099099995</v>
      </c>
      <c r="D129" s="2" t="s">
        <v>433</v>
      </c>
      <c r="E129" s="1">
        <v>0.99700188923999999</v>
      </c>
      <c r="F129" s="1">
        <v>0.99733046219599997</v>
      </c>
      <c r="G129" s="1">
        <v>1186.20580578</v>
      </c>
      <c r="H129" s="1">
        <v>61.979979780299999</v>
      </c>
      <c r="I129" s="1">
        <v>149</v>
      </c>
      <c r="J129" s="2" t="s">
        <v>432</v>
      </c>
      <c r="K129" s="1">
        <v>1189.77287664</v>
      </c>
      <c r="L129" s="1">
        <v>62.1458805579</v>
      </c>
      <c r="M129" s="1">
        <v>54778.9707002</v>
      </c>
      <c r="N129" s="1">
        <v>5998629.21019</v>
      </c>
      <c r="O129" s="2" t="s">
        <v>483</v>
      </c>
    </row>
    <row r="130" spans="1:15" x14ac:dyDescent="0.3">
      <c r="A130" s="1">
        <v>92.516167877300006</v>
      </c>
      <c r="B130" s="1">
        <v>3.10297243617</v>
      </c>
      <c r="C130" s="1">
        <v>0.37141757091900002</v>
      </c>
      <c r="D130" s="2" t="s">
        <v>368</v>
      </c>
      <c r="E130" s="1">
        <v>0.99700188923999999</v>
      </c>
      <c r="F130" s="1">
        <v>0.99733046219599997</v>
      </c>
      <c r="G130" s="1">
        <v>286.214435821</v>
      </c>
      <c r="H130" s="1">
        <v>34.270399337699999</v>
      </c>
      <c r="I130" s="1">
        <v>149</v>
      </c>
      <c r="J130" s="2" t="s">
        <v>367</v>
      </c>
      <c r="K130" s="1">
        <v>287.07511882300003</v>
      </c>
      <c r="L130" s="1">
        <v>34.362130343700002</v>
      </c>
      <c r="M130" s="1">
        <v>79911.8523862</v>
      </c>
      <c r="N130" s="1">
        <v>5623401.3873600001</v>
      </c>
      <c r="O130" s="2" t="s">
        <v>483</v>
      </c>
    </row>
    <row r="131" spans="1:15" x14ac:dyDescent="0.3">
      <c r="A131" s="1">
        <v>41.454022907499997</v>
      </c>
      <c r="B131" s="1">
        <v>2.4589220626400001</v>
      </c>
      <c r="C131" s="1">
        <v>0.17540992249199999</v>
      </c>
      <c r="D131" s="2" t="s">
        <v>366</v>
      </c>
      <c r="E131" s="1">
        <v>0.99700188923999999</v>
      </c>
      <c r="F131" s="1">
        <v>0.99733046219599997</v>
      </c>
      <c r="G131" s="1">
        <v>101.626607452</v>
      </c>
      <c r="H131" s="1">
        <v>7.2520355426799998</v>
      </c>
      <c r="I131" s="1">
        <v>149</v>
      </c>
      <c r="J131" s="2" t="s">
        <v>365</v>
      </c>
      <c r="K131" s="1">
        <v>101.93221151199999</v>
      </c>
      <c r="L131" s="1">
        <v>7.2714469451900001</v>
      </c>
      <c r="M131" s="1">
        <v>113526.12908499999</v>
      </c>
      <c r="N131" s="1">
        <v>6103813.6586600002</v>
      </c>
      <c r="O131" s="2" t="s">
        <v>483</v>
      </c>
    </row>
    <row r="132" spans="1:15" x14ac:dyDescent="0.3">
      <c r="A132" s="1">
        <v>6.7534414862799999</v>
      </c>
      <c r="B132" s="1">
        <v>1.34437106214</v>
      </c>
      <c r="C132" s="1">
        <v>9.2082446145300006E-2</v>
      </c>
      <c r="D132" s="2" t="s">
        <v>362</v>
      </c>
      <c r="E132" s="1">
        <v>0.99700188923999999</v>
      </c>
      <c r="F132" s="1">
        <v>0.99733046219599997</v>
      </c>
      <c r="G132" s="1">
        <v>9.0519110627600003</v>
      </c>
      <c r="H132" s="1">
        <v>0.62021329737300002</v>
      </c>
      <c r="I132" s="1">
        <v>149</v>
      </c>
      <c r="J132" s="2" t="s">
        <v>361</v>
      </c>
      <c r="K132" s="1">
        <v>9.0791313040099997</v>
      </c>
      <c r="L132" s="1">
        <v>0.62187341195599999</v>
      </c>
      <c r="M132" s="1">
        <v>117395.981201</v>
      </c>
      <c r="N132" s="1">
        <v>7814410.2623300003</v>
      </c>
      <c r="O132" s="2" t="s">
        <v>483</v>
      </c>
    </row>
    <row r="133" spans="1:15" x14ac:dyDescent="0.3">
      <c r="A133" s="1">
        <v>6.8324718998099998</v>
      </c>
      <c r="B133" s="1">
        <v>5.9120711450699996</v>
      </c>
      <c r="C133" s="1">
        <v>0.45984668381499999</v>
      </c>
      <c r="D133" s="2" t="s">
        <v>370</v>
      </c>
      <c r="E133" s="1">
        <v>0.99688666979999996</v>
      </c>
      <c r="F133" s="1">
        <v>0.99673943669700005</v>
      </c>
      <c r="G133" s="1">
        <v>40.268299921599997</v>
      </c>
      <c r="H133" s="1">
        <v>3.1316452156299999</v>
      </c>
      <c r="I133" s="1">
        <v>147</v>
      </c>
      <c r="J133" s="2" t="s">
        <v>369</v>
      </c>
      <c r="K133" s="1">
        <v>40.394059968400001</v>
      </c>
      <c r="L133" s="1">
        <v>3.1418895453900002</v>
      </c>
      <c r="M133" s="1">
        <v>38862.694216600001</v>
      </c>
      <c r="N133" s="1">
        <v>2934937.4822200001</v>
      </c>
      <c r="O133" s="2" t="s">
        <v>483</v>
      </c>
    </row>
    <row r="134" spans="1:15" x14ac:dyDescent="0.3">
      <c r="A134" s="1">
        <v>2.3271942355999999</v>
      </c>
      <c r="B134" s="1">
        <v>21.033426113800001</v>
      </c>
      <c r="C134" s="1">
        <v>1.88806883693</v>
      </c>
      <c r="D134" s="2" t="s">
        <v>435</v>
      </c>
      <c r="E134" s="1">
        <v>0.99688666979999996</v>
      </c>
      <c r="F134" s="1">
        <v>0.99673943669700005</v>
      </c>
      <c r="G134" s="1">
        <v>48.796474017900003</v>
      </c>
      <c r="H134" s="1">
        <v>4.3795763151199996</v>
      </c>
      <c r="I134" s="1">
        <v>147</v>
      </c>
      <c r="J134" s="2" t="s">
        <v>434</v>
      </c>
      <c r="K134" s="1">
        <v>48.948868007000002</v>
      </c>
      <c r="L134" s="1">
        <v>4.3939029137199999</v>
      </c>
      <c r="M134" s="1">
        <v>14485.7958263</v>
      </c>
      <c r="N134" s="1">
        <v>2092539.7833799999</v>
      </c>
      <c r="O134" s="2" t="s">
        <v>483</v>
      </c>
    </row>
    <row r="135" spans="1:15" x14ac:dyDescent="0.3">
      <c r="A135" s="1">
        <v>2.9286973664399998</v>
      </c>
      <c r="B135" s="1">
        <v>3.0731898037900001</v>
      </c>
      <c r="C135" s="1">
        <v>0.33202685755799999</v>
      </c>
      <c r="D135" s="2" t="s">
        <v>368</v>
      </c>
      <c r="E135" s="1">
        <v>0.99688666979999996</v>
      </c>
      <c r="F135" s="1">
        <v>0.99673943669700005</v>
      </c>
      <c r="G135" s="1">
        <v>8.9724215342800004</v>
      </c>
      <c r="H135" s="1">
        <v>0.96923559140100002</v>
      </c>
      <c r="I135" s="1">
        <v>147</v>
      </c>
      <c r="J135" s="2" t="s">
        <v>367</v>
      </c>
      <c r="K135" s="1">
        <v>9.0004428849300009</v>
      </c>
      <c r="L135" s="1">
        <v>0.97240618331700002</v>
      </c>
      <c r="M135" s="1">
        <v>29644.543546299999</v>
      </c>
      <c r="N135" s="1">
        <v>1582401.10109</v>
      </c>
      <c r="O135" s="2" t="s">
        <v>483</v>
      </c>
    </row>
    <row r="136" spans="1:15" x14ac:dyDescent="0.3">
      <c r="A136" s="1">
        <v>1.00065341083E-3</v>
      </c>
      <c r="B136" s="1">
        <v>2.5443816587199999</v>
      </c>
      <c r="C136" s="1">
        <v>0.17926995685800001</v>
      </c>
      <c r="D136" s="2" t="s">
        <v>366</v>
      </c>
      <c r="E136" s="1">
        <v>0.99688666979999996</v>
      </c>
      <c r="F136" s="1">
        <v>0.99673943669700005</v>
      </c>
      <c r="G136" s="1">
        <v>2.538117509E-3</v>
      </c>
      <c r="H136" s="1">
        <v>1.78802190814E-4</v>
      </c>
      <c r="I136" s="1">
        <v>147</v>
      </c>
      <c r="J136" s="2" t="s">
        <v>365</v>
      </c>
      <c r="K136" s="1">
        <v>2.5460441852500001E-3</v>
      </c>
      <c r="L136" s="1">
        <v>1.7938709378900001E-4</v>
      </c>
      <c r="M136" s="1">
        <v>25360.793578000001</v>
      </c>
      <c r="N136" s="1">
        <v>803471.16653499997</v>
      </c>
      <c r="O136" s="2" t="s">
        <v>483</v>
      </c>
    </row>
    <row r="137" spans="1:15" x14ac:dyDescent="0.3">
      <c r="A137" s="1">
        <v>0.81238378206899997</v>
      </c>
      <c r="B137" s="1">
        <v>1.3903041969900001</v>
      </c>
      <c r="C137" s="1">
        <v>9.5549554159199995E-2</v>
      </c>
      <c r="D137" s="2" t="s">
        <v>362</v>
      </c>
      <c r="E137" s="1">
        <v>0.99688666979999996</v>
      </c>
      <c r="F137" s="1">
        <v>0.99673943669700005</v>
      </c>
      <c r="G137" s="1">
        <v>1.12594419804</v>
      </c>
      <c r="H137" s="1">
        <v>7.7369813777000002E-2</v>
      </c>
      <c r="I137" s="1">
        <v>147</v>
      </c>
      <c r="J137" s="2" t="s">
        <v>361</v>
      </c>
      <c r="K137" s="1">
        <v>1.1294605817800001</v>
      </c>
      <c r="L137" s="1">
        <v>7.7622908182900005E-2</v>
      </c>
      <c r="M137" s="1">
        <v>43969.241198099997</v>
      </c>
      <c r="N137" s="1">
        <v>2441634.28945</v>
      </c>
      <c r="O137" s="2" t="s">
        <v>483</v>
      </c>
    </row>
    <row r="138" spans="1:15" x14ac:dyDescent="0.3">
      <c r="A138" s="1">
        <v>172.59832614999999</v>
      </c>
      <c r="B138" s="1">
        <v>5.1980046782300002</v>
      </c>
      <c r="C138" s="1">
        <v>0.40227800066399999</v>
      </c>
      <c r="D138" s="2" t="s">
        <v>370</v>
      </c>
      <c r="E138" s="1">
        <v>0.98219696999799999</v>
      </c>
      <c r="F138" s="1">
        <v>0.97626886292600001</v>
      </c>
      <c r="G138" s="1">
        <v>881.19461742399994</v>
      </c>
      <c r="H138" s="1">
        <v>67.784797159799993</v>
      </c>
      <c r="I138" s="1">
        <v>157</v>
      </c>
      <c r="J138" s="2" t="s">
        <v>369</v>
      </c>
      <c r="K138" s="1">
        <v>897.16690678199996</v>
      </c>
      <c r="L138" s="1">
        <v>69.4325095616</v>
      </c>
      <c r="M138" s="1">
        <v>16297.010643699999</v>
      </c>
      <c r="N138" s="1">
        <v>698480.64467499999</v>
      </c>
      <c r="O138" s="2" t="s">
        <v>483</v>
      </c>
    </row>
    <row r="139" spans="1:15" x14ac:dyDescent="0.3">
      <c r="A139" s="1">
        <v>0.32765641248100003</v>
      </c>
      <c r="B139" s="1">
        <v>0</v>
      </c>
      <c r="C139" s="1">
        <v>0</v>
      </c>
      <c r="D139" s="2" t="s">
        <v>360</v>
      </c>
      <c r="E139" s="1">
        <v>0.98219696999799999</v>
      </c>
      <c r="F139" s="1">
        <v>0.97626886292600001</v>
      </c>
      <c r="G139" s="1">
        <v>0</v>
      </c>
      <c r="H139" s="1">
        <v>0</v>
      </c>
      <c r="I139" s="1">
        <v>157</v>
      </c>
      <c r="J139" s="2" t="s">
        <v>359</v>
      </c>
      <c r="K139" s="1">
        <v>0</v>
      </c>
      <c r="L139" s="1">
        <v>0</v>
      </c>
      <c r="M139" s="1">
        <v>591.12349123700005</v>
      </c>
      <c r="N139" s="1">
        <v>1325.97845699</v>
      </c>
      <c r="O139" s="2" t="s">
        <v>483</v>
      </c>
    </row>
    <row r="140" spans="1:15" x14ac:dyDescent="0.3">
      <c r="A140" s="1">
        <v>0.42965336543999999</v>
      </c>
      <c r="B140" s="1">
        <v>0</v>
      </c>
      <c r="C140" s="1">
        <v>0</v>
      </c>
      <c r="D140" s="2" t="s">
        <v>368</v>
      </c>
      <c r="E140" s="1">
        <v>0.98219696999799999</v>
      </c>
      <c r="F140" s="1">
        <v>0.97626886292600001</v>
      </c>
      <c r="G140" s="1">
        <v>0</v>
      </c>
      <c r="H140" s="1">
        <v>0</v>
      </c>
      <c r="I140" s="1">
        <v>157</v>
      </c>
      <c r="J140" s="2" t="s">
        <v>367</v>
      </c>
      <c r="K140" s="1">
        <v>0</v>
      </c>
      <c r="L140" s="1">
        <v>0</v>
      </c>
      <c r="M140" s="1">
        <v>553.01724303100002</v>
      </c>
      <c r="N140" s="1">
        <v>1738.74548164</v>
      </c>
      <c r="O140" s="2" t="s">
        <v>483</v>
      </c>
    </row>
    <row r="141" spans="1:15" x14ac:dyDescent="0.3">
      <c r="A141" s="1">
        <v>20.684288524700001</v>
      </c>
      <c r="B141" s="1">
        <v>1.00777548954</v>
      </c>
      <c r="C141" s="1">
        <v>7.3715455004099997E-2</v>
      </c>
      <c r="D141" s="2" t="s">
        <v>364</v>
      </c>
      <c r="E141" s="1">
        <v>0.98219696999799999</v>
      </c>
      <c r="F141" s="1">
        <v>0.97626886292600001</v>
      </c>
      <c r="G141" s="1">
        <v>20.474012714899999</v>
      </c>
      <c r="H141" s="1">
        <v>1.48856764749</v>
      </c>
      <c r="I141" s="1">
        <v>157</v>
      </c>
      <c r="J141" s="2" t="s">
        <v>363</v>
      </c>
      <c r="K141" s="1">
        <v>20.8451189938</v>
      </c>
      <c r="L141" s="1">
        <v>1.5247517400299999</v>
      </c>
      <c r="M141" s="1">
        <v>8636.1149429599991</v>
      </c>
      <c r="N141" s="1">
        <v>83706.345860700007</v>
      </c>
      <c r="O141" s="2" t="s">
        <v>483</v>
      </c>
    </row>
    <row r="142" spans="1:15" x14ac:dyDescent="0.3">
      <c r="A142" s="1">
        <v>72.955867139199995</v>
      </c>
      <c r="B142" s="1">
        <v>0.94880176614</v>
      </c>
      <c r="C142" s="1">
        <v>6.4365474699999994E-2</v>
      </c>
      <c r="D142" s="2" t="s">
        <v>362</v>
      </c>
      <c r="E142" s="1">
        <v>0.98219696999799999</v>
      </c>
      <c r="F142" s="1">
        <v>0.97626886292600001</v>
      </c>
      <c r="G142" s="1">
        <v>67.988318183700002</v>
      </c>
      <c r="H142" s="1">
        <v>4.5844014210899999</v>
      </c>
      <c r="I142" s="1">
        <v>157</v>
      </c>
      <c r="J142" s="2" t="s">
        <v>361</v>
      </c>
      <c r="K142" s="1">
        <v>69.220655591899998</v>
      </c>
      <c r="L142" s="1">
        <v>4.6958390205600002</v>
      </c>
      <c r="M142" s="1">
        <v>5460.57780181</v>
      </c>
      <c r="N142" s="1">
        <v>295241.91948400001</v>
      </c>
      <c r="O142" s="2" t="s">
        <v>483</v>
      </c>
    </row>
    <row r="143" spans="1:15" x14ac:dyDescent="0.3">
      <c r="A143" s="1">
        <v>225.515659038</v>
      </c>
      <c r="B143" s="1">
        <v>5.1874142154199996</v>
      </c>
      <c r="C143" s="1">
        <v>0.40119427159100002</v>
      </c>
      <c r="D143" s="2" t="s">
        <v>370</v>
      </c>
      <c r="E143" s="1">
        <v>0.97447251673299995</v>
      </c>
      <c r="F143" s="1">
        <v>0.97182862295299999</v>
      </c>
      <c r="G143" s="1">
        <v>1139.9799844300001</v>
      </c>
      <c r="H143" s="1">
        <v>87.926768584900003</v>
      </c>
      <c r="I143" s="1">
        <v>158</v>
      </c>
      <c r="J143" s="2" t="s">
        <v>369</v>
      </c>
      <c r="K143" s="1">
        <v>1169.8431354899999</v>
      </c>
      <c r="L143" s="1">
        <v>90.475590560100002</v>
      </c>
      <c r="M143" s="1">
        <v>10387.3385705</v>
      </c>
      <c r="N143" s="1">
        <v>912629.49312700005</v>
      </c>
      <c r="O143" s="2" t="s">
        <v>483</v>
      </c>
    </row>
    <row r="144" spans="1:15" x14ac:dyDescent="0.3">
      <c r="A144" s="1">
        <v>15.7867343312</v>
      </c>
      <c r="B144" s="1">
        <v>7.7318005850700002</v>
      </c>
      <c r="C144" s="1">
        <v>0.66612146872900002</v>
      </c>
      <c r="D144" s="2" t="s">
        <v>360</v>
      </c>
      <c r="E144" s="1">
        <v>0.97447251673299995</v>
      </c>
      <c r="F144" s="1">
        <v>0.97182862295299999</v>
      </c>
      <c r="G144" s="1">
        <v>118.94400014999999</v>
      </c>
      <c r="H144" s="1">
        <v>10.219635763799999</v>
      </c>
      <c r="I144" s="1">
        <v>158</v>
      </c>
      <c r="J144" s="2" t="s">
        <v>359</v>
      </c>
      <c r="K144" s="1">
        <v>122.059881738</v>
      </c>
      <c r="L144" s="1">
        <v>10.515882659100001</v>
      </c>
      <c r="M144" s="1">
        <v>4130.4039107299996</v>
      </c>
      <c r="N144" s="1">
        <v>63886.647215199999</v>
      </c>
      <c r="O144" s="2" t="s">
        <v>483</v>
      </c>
    </row>
    <row r="145" spans="1:15" x14ac:dyDescent="0.3">
      <c r="A145" s="1">
        <v>12.439229169800001</v>
      </c>
      <c r="B145" s="1">
        <v>1.1226555491500001</v>
      </c>
      <c r="C145" s="1">
        <v>7.5493757590199995E-2</v>
      </c>
      <c r="D145" s="2" t="s">
        <v>364</v>
      </c>
      <c r="E145" s="1">
        <v>0.97447251673299995</v>
      </c>
      <c r="F145" s="1">
        <v>0.97182862295299999</v>
      </c>
      <c r="G145" s="1">
        <v>13.608479125400001</v>
      </c>
      <c r="H145" s="1">
        <v>0.91262885784199999</v>
      </c>
      <c r="I145" s="1">
        <v>158</v>
      </c>
      <c r="J145" s="2" t="s">
        <v>363</v>
      </c>
      <c r="K145" s="1">
        <v>13.964969654600001</v>
      </c>
      <c r="L145" s="1">
        <v>0.93908415155400005</v>
      </c>
      <c r="M145" s="1">
        <v>4225.3168180299999</v>
      </c>
      <c r="N145" s="1">
        <v>50339.774457699998</v>
      </c>
      <c r="O145" s="2" t="s">
        <v>483</v>
      </c>
    </row>
    <row r="146" spans="1:15" x14ac:dyDescent="0.3">
      <c r="A146" s="1">
        <v>18.306277487300001</v>
      </c>
      <c r="B146" s="1">
        <v>0.95034765436599999</v>
      </c>
      <c r="C146" s="1">
        <v>6.4399151649799993E-2</v>
      </c>
      <c r="D146" s="2" t="s">
        <v>362</v>
      </c>
      <c r="E146" s="1">
        <v>0.97447251673299995</v>
      </c>
      <c r="F146" s="1">
        <v>0.97182862295299999</v>
      </c>
      <c r="G146" s="1">
        <v>16.953217874100002</v>
      </c>
      <c r="H146" s="1">
        <v>1.1456972574299999</v>
      </c>
      <c r="I146" s="1">
        <v>158</v>
      </c>
      <c r="J146" s="2" t="s">
        <v>361</v>
      </c>
      <c r="K146" s="1">
        <v>17.397327870200002</v>
      </c>
      <c r="L146" s="1">
        <v>1.17890874005</v>
      </c>
      <c r="M146" s="1">
        <v>1701.46599941</v>
      </c>
      <c r="N146" s="1">
        <v>74082.876619500006</v>
      </c>
      <c r="O146" s="2" t="s">
        <v>483</v>
      </c>
    </row>
    <row r="147" spans="1:15" x14ac:dyDescent="0.3">
      <c r="A147" s="1">
        <f>SUM(A2:A146)</f>
        <v>65083.667901308901</v>
      </c>
      <c r="G147" s="1">
        <f>SUM(G2:G146)</f>
        <v>190750.66579356344</v>
      </c>
      <c r="H147" s="1">
        <f>SUM(H2:H146)</f>
        <v>29631.694333041512</v>
      </c>
      <c r="K147" s="1">
        <f>SUM(K2:K146)</f>
        <v>205559.5020886609</v>
      </c>
      <c r="L147" s="1">
        <f>SUM(L2:L146)</f>
        <v>31166.19348920602</v>
      </c>
    </row>
    <row r="149" spans="1:15" x14ac:dyDescent="0.3">
      <c r="A149" s="1" t="s">
        <v>386</v>
      </c>
      <c r="B149" s="1" t="s">
        <v>385</v>
      </c>
      <c r="C149" s="1" t="s">
        <v>384</v>
      </c>
      <c r="D149" s="2" t="s">
        <v>383</v>
      </c>
      <c r="E149" s="1" t="s">
        <v>382</v>
      </c>
      <c r="F149" s="1" t="s">
        <v>381</v>
      </c>
      <c r="G149" s="1" t="s">
        <v>380</v>
      </c>
      <c r="H149" s="1" t="s">
        <v>379</v>
      </c>
      <c r="I149" s="1" t="s">
        <v>378</v>
      </c>
      <c r="J149" s="2" t="s">
        <v>377</v>
      </c>
      <c r="K149" s="1" t="s">
        <v>375</v>
      </c>
      <c r="L149" s="1" t="s">
        <v>376</v>
      </c>
      <c r="M149" s="1" t="s">
        <v>374</v>
      </c>
      <c r="N149" s="1" t="s">
        <v>373</v>
      </c>
      <c r="O149" s="2" t="s">
        <v>436</v>
      </c>
    </row>
    <row r="150" spans="1:15" x14ac:dyDescent="0.3">
      <c r="A150" s="1">
        <v>2.7319226382699999</v>
      </c>
      <c r="B150" s="1">
        <v>3.0731898037900001</v>
      </c>
      <c r="C150" s="1">
        <v>0.33202685755799999</v>
      </c>
      <c r="D150" s="2" t="s">
        <v>368</v>
      </c>
      <c r="E150" s="1">
        <v>0.94825835286600002</v>
      </c>
      <c r="F150" s="1">
        <v>0.96582834468099998</v>
      </c>
      <c r="G150" s="1">
        <f>A150*B150*E150</f>
        <v>7.961308580743915</v>
      </c>
      <c r="H150" s="1">
        <f>A150*C150*F150</f>
        <v>0.87607554758127737</v>
      </c>
      <c r="I150" s="1">
        <v>160</v>
      </c>
      <c r="J150" s="2" t="s">
        <v>359</v>
      </c>
      <c r="K150" s="1">
        <f>A150*B150</f>
        <v>8.3957167966744404</v>
      </c>
      <c r="L150" s="1">
        <f>A150*C150</f>
        <v>0.9070716886763488</v>
      </c>
      <c r="M150" s="1">
        <v>7609.6171300599999</v>
      </c>
      <c r="N150" s="1">
        <v>85428.203235499997</v>
      </c>
      <c r="O150" s="2" t="s">
        <v>483</v>
      </c>
    </row>
    <row r="151" spans="1:15" x14ac:dyDescent="0.3">
      <c r="A151" s="1">
        <v>0.109698922192</v>
      </c>
      <c r="B151" s="1">
        <v>3.0731898037900001</v>
      </c>
      <c r="C151" s="1">
        <v>0.33202685755799999</v>
      </c>
      <c r="D151" s="2" t="s">
        <v>368</v>
      </c>
      <c r="E151" s="1">
        <v>0.97020874062899998</v>
      </c>
      <c r="F151" s="1">
        <v>0.98255376148399998</v>
      </c>
      <c r="G151" s="1">
        <f t="shared" ref="G151:G214" si="0">A151*B151*E151</f>
        <v>0.32708221270390031</v>
      </c>
      <c r="H151" s="1">
        <f t="shared" ref="H151:H214" si="1">A151*C151*F151</f>
        <v>3.5787544269592186E-2</v>
      </c>
      <c r="I151" s="1">
        <v>152</v>
      </c>
      <c r="J151" s="2" t="s">
        <v>359</v>
      </c>
      <c r="K151" s="1">
        <f t="shared" ref="K151:K214" si="2">A151*B151</f>
        <v>0.33712560916720696</v>
      </c>
      <c r="L151" s="1">
        <f t="shared" ref="L151:L214" si="3">A151*C151</f>
        <v>3.6422988412909307E-2</v>
      </c>
      <c r="M151" s="1">
        <v>16804.411236100001</v>
      </c>
      <c r="N151" s="1">
        <v>1812419.14035</v>
      </c>
      <c r="O151" s="2" t="s">
        <v>483</v>
      </c>
    </row>
    <row r="152" spans="1:15" x14ac:dyDescent="0.3">
      <c r="A152" s="1">
        <v>35.449111046600002</v>
      </c>
      <c r="B152" s="1">
        <v>3.0731898037900001</v>
      </c>
      <c r="C152" s="1">
        <v>0.33202685755799999</v>
      </c>
      <c r="D152" s="2" t="s">
        <v>368</v>
      </c>
      <c r="E152" s="1">
        <v>0.80716861701599996</v>
      </c>
      <c r="F152" s="1">
        <v>0.75283924002199998</v>
      </c>
      <c r="G152" s="1">
        <f t="shared" si="0"/>
        <v>87.934439672912177</v>
      </c>
      <c r="H152" s="1">
        <f t="shared" si="1"/>
        <v>8.8609607247570867</v>
      </c>
      <c r="I152" s="1">
        <v>162</v>
      </c>
      <c r="J152" s="2" t="s">
        <v>359</v>
      </c>
      <c r="K152" s="1">
        <f t="shared" si="2"/>
        <v>108.94184662183058</v>
      </c>
      <c r="L152" s="1">
        <f t="shared" si="3"/>
        <v>11.770056944027182</v>
      </c>
      <c r="M152" s="1">
        <v>136814.84645099999</v>
      </c>
      <c r="N152" s="1">
        <v>54396160.071999997</v>
      </c>
      <c r="O152" s="2" t="s">
        <v>483</v>
      </c>
    </row>
    <row r="153" spans="1:15" x14ac:dyDescent="0.3">
      <c r="A153" s="1">
        <v>3.96717028047</v>
      </c>
      <c r="B153" s="1">
        <v>3.0731898037900001</v>
      </c>
      <c r="C153" s="1">
        <v>0.33202685755799999</v>
      </c>
      <c r="D153" s="2" t="s">
        <v>368</v>
      </c>
      <c r="E153" s="1">
        <v>0.98992476048300004</v>
      </c>
      <c r="F153" s="1">
        <v>0.98963048687099997</v>
      </c>
      <c r="G153" s="1">
        <f t="shared" si="0"/>
        <v>12.069031273077071</v>
      </c>
      <c r="H153" s="1">
        <f t="shared" si="1"/>
        <v>1.303548285495453</v>
      </c>
      <c r="I153" s="1">
        <v>154</v>
      </c>
      <c r="J153" s="2" t="s">
        <v>359</v>
      </c>
      <c r="K153" s="1">
        <f t="shared" si="2"/>
        <v>12.191867255839119</v>
      </c>
      <c r="L153" s="1">
        <f t="shared" si="3"/>
        <v>1.3172070816219434</v>
      </c>
      <c r="M153" s="1">
        <v>24090.403537499998</v>
      </c>
      <c r="N153" s="1">
        <v>1632254.2849699999</v>
      </c>
      <c r="O153" s="2" t="s">
        <v>483</v>
      </c>
    </row>
    <row r="154" spans="1:15" x14ac:dyDescent="0.3">
      <c r="A154" s="1">
        <v>44.1130833084</v>
      </c>
      <c r="B154" s="1">
        <v>3.0731898037900001</v>
      </c>
      <c r="C154" s="1">
        <v>0.33202685755799999</v>
      </c>
      <c r="D154" s="2" t="s">
        <v>368</v>
      </c>
      <c r="E154" s="1">
        <v>0.83514094752000001</v>
      </c>
      <c r="F154" s="1">
        <v>0.78244000733499997</v>
      </c>
      <c r="G154" s="1">
        <f t="shared" si="0"/>
        <v>113.21828595016275</v>
      </c>
      <c r="H154" s="1">
        <f t="shared" si="1"/>
        <v>11.460186298702478</v>
      </c>
      <c r="I154" s="1">
        <v>156</v>
      </c>
      <c r="J154" s="2" t="s">
        <v>359</v>
      </c>
      <c r="K154" s="1">
        <f t="shared" si="2"/>
        <v>135.56787783711371</v>
      </c>
      <c r="L154" s="1">
        <f t="shared" si="3"/>
        <v>14.646728428082314</v>
      </c>
      <c r="M154" s="1">
        <v>47222.482715500002</v>
      </c>
      <c r="N154" s="1">
        <v>19334165.638999999</v>
      </c>
      <c r="O154" s="2" t="s">
        <v>483</v>
      </c>
    </row>
    <row r="155" spans="1:15" x14ac:dyDescent="0.3">
      <c r="A155" s="1">
        <v>0.34735064506199997</v>
      </c>
      <c r="B155" s="1">
        <v>3.0731898037900001</v>
      </c>
      <c r="C155" s="1">
        <v>0.33202685755799999</v>
      </c>
      <c r="D155" s="2" t="s">
        <v>368</v>
      </c>
      <c r="E155" s="1">
        <v>0.91978300721200001</v>
      </c>
      <c r="F155" s="1">
        <v>0.93691988812600002</v>
      </c>
      <c r="G155" s="1">
        <f t="shared" si="0"/>
        <v>0.98184486962550865</v>
      </c>
      <c r="H155" s="1">
        <f t="shared" si="1"/>
        <v>0.1080547300503355</v>
      </c>
      <c r="I155" s="1">
        <v>148</v>
      </c>
      <c r="J155" s="2" t="s">
        <v>359</v>
      </c>
      <c r="K155" s="1">
        <f t="shared" si="2"/>
        <v>1.0674744607444178</v>
      </c>
      <c r="L155" s="1">
        <f t="shared" si="3"/>
        <v>0.11532974315068008</v>
      </c>
      <c r="M155" s="1">
        <v>1261.50731832</v>
      </c>
      <c r="N155" s="1">
        <v>90480.096647700004</v>
      </c>
      <c r="O155" s="2" t="s">
        <v>483</v>
      </c>
    </row>
    <row r="156" spans="1:15" x14ac:dyDescent="0.3">
      <c r="A156" s="1">
        <v>23.637315791100001</v>
      </c>
      <c r="B156" s="1">
        <v>3.0731898037900001</v>
      </c>
      <c r="C156" s="1">
        <v>0.33202685755799999</v>
      </c>
      <c r="D156" s="2" t="s">
        <v>368</v>
      </c>
      <c r="E156" s="1">
        <v>0.92931674989000002</v>
      </c>
      <c r="F156" s="1">
        <v>0.92825253965200005</v>
      </c>
      <c r="G156" s="1">
        <f t="shared" si="0"/>
        <v>67.507388200989894</v>
      </c>
      <c r="H156" s="1">
        <f t="shared" si="1"/>
        <v>7.2851335657106029</v>
      </c>
      <c r="I156" s="1">
        <v>161</v>
      </c>
      <c r="J156" s="2" t="s">
        <v>359</v>
      </c>
      <c r="K156" s="1">
        <f t="shared" si="2"/>
        <v>72.641957878172875</v>
      </c>
      <c r="L156" s="1">
        <f t="shared" si="3"/>
        <v>7.8482236832250241</v>
      </c>
      <c r="M156" s="1">
        <v>81418.550126899994</v>
      </c>
      <c r="N156" s="1">
        <v>18338393.437600002</v>
      </c>
      <c r="O156" s="2" t="s">
        <v>483</v>
      </c>
    </row>
    <row r="157" spans="1:15" x14ac:dyDescent="0.3">
      <c r="A157" s="1">
        <v>54.591640460400001</v>
      </c>
      <c r="B157" s="1">
        <v>3.0731898037900001</v>
      </c>
      <c r="C157" s="1">
        <v>0.33202685755799999</v>
      </c>
      <c r="D157" s="2" t="s">
        <v>368</v>
      </c>
      <c r="E157" s="1">
        <v>0.92653526363399996</v>
      </c>
      <c r="F157" s="1">
        <v>0.91621440563099998</v>
      </c>
      <c r="G157" s="1">
        <f t="shared" si="0"/>
        <v>155.44525927824324</v>
      </c>
      <c r="H157" s="1">
        <f t="shared" si="1"/>
        <v>16.607202294259604</v>
      </c>
      <c r="I157" s="1">
        <v>159</v>
      </c>
      <c r="J157" s="2" t="s">
        <v>359</v>
      </c>
      <c r="K157" s="1">
        <f t="shared" si="2"/>
        <v>167.7704728350709</v>
      </c>
      <c r="L157" s="1">
        <f t="shared" si="3"/>
        <v>18.125890831002781</v>
      </c>
      <c r="M157" s="1">
        <v>9449.2260817900005</v>
      </c>
      <c r="N157" s="1">
        <v>248533.77916899999</v>
      </c>
      <c r="O157" s="2" t="s">
        <v>483</v>
      </c>
    </row>
    <row r="158" spans="1:15" x14ac:dyDescent="0.3">
      <c r="A158" s="1">
        <v>0.32765641248100003</v>
      </c>
      <c r="B158" s="1">
        <v>3.0731898037900001</v>
      </c>
      <c r="C158" s="1">
        <v>0.33202685755799999</v>
      </c>
      <c r="D158" s="2" t="s">
        <v>368</v>
      </c>
      <c r="E158" s="1">
        <v>0.98219696999799999</v>
      </c>
      <c r="F158" s="1">
        <v>0.97626886292600001</v>
      </c>
      <c r="G158" s="1">
        <f t="shared" si="0"/>
        <v>0.98902357876295977</v>
      </c>
      <c r="H158" s="1">
        <f t="shared" si="1"/>
        <v>0.10620900129263844</v>
      </c>
      <c r="I158" s="1">
        <v>157</v>
      </c>
      <c r="J158" s="2" t="s">
        <v>359</v>
      </c>
      <c r="K158" s="1">
        <f t="shared" si="2"/>
        <v>1.0069503459830198</v>
      </c>
      <c r="L158" s="1">
        <f t="shared" si="3"/>
        <v>0.10879072899479429</v>
      </c>
      <c r="M158" s="1">
        <v>591.12349123700005</v>
      </c>
      <c r="N158" s="1">
        <v>1325.97845699</v>
      </c>
      <c r="O158" s="2" t="s">
        <v>483</v>
      </c>
    </row>
    <row r="159" spans="1:15" x14ac:dyDescent="0.3">
      <c r="A159" s="1">
        <v>15.7867343312</v>
      </c>
      <c r="B159" s="1">
        <v>3.0731898037900001</v>
      </c>
      <c r="C159" s="1">
        <v>0.33202685755799999</v>
      </c>
      <c r="D159" s="2" t="s">
        <v>368</v>
      </c>
      <c r="E159" s="1">
        <v>0.97447251673299995</v>
      </c>
      <c r="F159" s="1">
        <v>0.97182862295299999</v>
      </c>
      <c r="G159" s="1">
        <f t="shared" si="0"/>
        <v>47.27714902370991</v>
      </c>
      <c r="H159" s="1">
        <f t="shared" si="1"/>
        <v>5.0939561436194793</v>
      </c>
      <c r="I159" s="1">
        <v>158</v>
      </c>
      <c r="J159" s="2" t="s">
        <v>359</v>
      </c>
      <c r="K159" s="1">
        <f t="shared" si="2"/>
        <v>48.515630981785385</v>
      </c>
      <c r="L159" s="1">
        <f t="shared" si="3"/>
        <v>5.2416197910913302</v>
      </c>
      <c r="M159" s="1">
        <v>4130.4039107299996</v>
      </c>
      <c r="N159" s="1">
        <v>63886.647215199999</v>
      </c>
      <c r="O159" s="2" t="s">
        <v>483</v>
      </c>
    </row>
    <row r="160" spans="1:15" x14ac:dyDescent="0.3">
      <c r="A160" s="1">
        <v>754.49491179799998</v>
      </c>
      <c r="B160" s="1">
        <v>3.0731898037900001</v>
      </c>
      <c r="C160" s="1">
        <v>0.33202685755799999</v>
      </c>
      <c r="D160" s="2" t="s">
        <v>368</v>
      </c>
      <c r="E160" s="1">
        <v>0.94131533217800001</v>
      </c>
      <c r="F160" s="1">
        <v>0.96194393639499998</v>
      </c>
      <c r="G160" s="1">
        <f t="shared" si="0"/>
        <v>2182.6335744572339</v>
      </c>
      <c r="H160" s="1">
        <f t="shared" si="1"/>
        <v>240.97905213466393</v>
      </c>
      <c r="I160" s="1">
        <v>140</v>
      </c>
      <c r="J160" s="2" t="s">
        <v>422</v>
      </c>
      <c r="K160" s="1">
        <f t="shared" si="2"/>
        <v>2318.7060699490489</v>
      </c>
      <c r="L160" s="1">
        <f t="shared" si="3"/>
        <v>250.5125746077903</v>
      </c>
      <c r="M160" s="1">
        <v>41743.831661199998</v>
      </c>
      <c r="N160" s="1">
        <v>3159673.9265100001</v>
      </c>
      <c r="O160" s="2" t="s">
        <v>483</v>
      </c>
    </row>
    <row r="161" spans="1:15" x14ac:dyDescent="0.3">
      <c r="A161" s="1">
        <v>22.785700345399999</v>
      </c>
      <c r="B161" s="1">
        <v>3.0731898037900001</v>
      </c>
      <c r="C161" s="1">
        <v>0.33202685755799999</v>
      </c>
      <c r="D161" s="2" t="s">
        <v>368</v>
      </c>
      <c r="E161" s="1">
        <v>0.90307251621499995</v>
      </c>
      <c r="F161" s="1">
        <v>0.93718563080399997</v>
      </c>
      <c r="G161" s="1">
        <f t="shared" si="0"/>
        <v>63.237456054393824</v>
      </c>
      <c r="H161" s="1">
        <f t="shared" si="1"/>
        <v>7.0902446037706905</v>
      </c>
      <c r="I161" s="1">
        <v>139</v>
      </c>
      <c r="J161" s="2" t="s">
        <v>422</v>
      </c>
      <c r="K161" s="1">
        <f t="shared" si="2"/>
        <v>70.024781973697557</v>
      </c>
      <c r="L161" s="1">
        <f t="shared" si="3"/>
        <v>7.5654644829413966</v>
      </c>
      <c r="M161" s="1">
        <v>17111.557437700001</v>
      </c>
      <c r="N161" s="1">
        <v>990883.24844</v>
      </c>
      <c r="O161" s="2" t="s">
        <v>483</v>
      </c>
    </row>
    <row r="162" spans="1:15" x14ac:dyDescent="0.3">
      <c r="A162" s="1">
        <v>52.018061321600001</v>
      </c>
      <c r="B162" s="1">
        <v>3.0731898037900001</v>
      </c>
      <c r="C162" s="1">
        <v>0.33202685755799999</v>
      </c>
      <c r="D162" s="2" t="s">
        <v>368</v>
      </c>
      <c r="E162" s="1">
        <v>0.92183775742700003</v>
      </c>
      <c r="F162" s="1">
        <v>0.95538096007200002</v>
      </c>
      <c r="G162" s="1">
        <f t="shared" si="0"/>
        <v>147.36625204356847</v>
      </c>
      <c r="H162" s="1">
        <f t="shared" si="1"/>
        <v>16.500760443498283</v>
      </c>
      <c r="I162" s="1">
        <v>143</v>
      </c>
      <c r="J162" s="2" t="s">
        <v>422</v>
      </c>
      <c r="K162" s="1">
        <f t="shared" si="2"/>
        <v>159.86137566646411</v>
      </c>
      <c r="L162" s="1">
        <f t="shared" si="3"/>
        <v>17.271393436870191</v>
      </c>
      <c r="M162" s="1">
        <v>5985.6443874899996</v>
      </c>
      <c r="N162" s="1">
        <v>210509.625539</v>
      </c>
      <c r="O162" s="2" t="s">
        <v>483</v>
      </c>
    </row>
    <row r="163" spans="1:15" x14ac:dyDescent="0.3">
      <c r="A163" s="1">
        <v>339.28109312399999</v>
      </c>
      <c r="B163" s="1">
        <v>3.0731898037900001</v>
      </c>
      <c r="C163" s="1">
        <v>0.33202685755799999</v>
      </c>
      <c r="D163" s="2" t="s">
        <v>368</v>
      </c>
      <c r="E163" s="1">
        <v>0.87159776581899995</v>
      </c>
      <c r="F163" s="1">
        <v>0.89853780504699998</v>
      </c>
      <c r="G163" s="1">
        <f t="shared" si="0"/>
        <v>908.79337131493969</v>
      </c>
      <c r="H163" s="1">
        <f t="shared" si="1"/>
        <v>101.22067476315267</v>
      </c>
      <c r="I163" s="1">
        <v>142</v>
      </c>
      <c r="J163" s="2" t="s">
        <v>422</v>
      </c>
      <c r="K163" s="1">
        <f t="shared" si="2"/>
        <v>1042.6751960074023</v>
      </c>
      <c r="L163" s="1">
        <f t="shared" si="3"/>
        <v>112.65043517880487</v>
      </c>
      <c r="M163" s="1">
        <v>22654.100312899998</v>
      </c>
      <c r="N163" s="1">
        <v>1373021.8707099999</v>
      </c>
      <c r="O163" s="2" t="s">
        <v>483</v>
      </c>
    </row>
    <row r="164" spans="1:15" x14ac:dyDescent="0.3">
      <c r="A164" s="1">
        <v>51.379229565800003</v>
      </c>
      <c r="B164" s="1">
        <v>3.0731898037900001</v>
      </c>
      <c r="C164" s="1">
        <v>0.33202685755799999</v>
      </c>
      <c r="D164" s="2" t="s">
        <v>368</v>
      </c>
      <c r="E164" s="1">
        <v>0.94825835286600002</v>
      </c>
      <c r="F164" s="1">
        <v>0.96582834468099998</v>
      </c>
      <c r="G164" s="1">
        <f t="shared" si="0"/>
        <v>149.72821539091782</v>
      </c>
      <c r="H164" s="1">
        <f t="shared" si="1"/>
        <v>16.476340158982854</v>
      </c>
      <c r="I164" s="1">
        <v>160</v>
      </c>
      <c r="J164" s="2" t="s">
        <v>422</v>
      </c>
      <c r="K164" s="1">
        <f t="shared" si="2"/>
        <v>157.89812442820229</v>
      </c>
      <c r="L164" s="1">
        <f t="shared" si="3"/>
        <v>17.059284136483658</v>
      </c>
      <c r="M164" s="1">
        <v>1958.11431808</v>
      </c>
      <c r="N164" s="1">
        <v>207924.365146</v>
      </c>
      <c r="O164" s="2" t="s">
        <v>483</v>
      </c>
    </row>
    <row r="165" spans="1:15" x14ac:dyDescent="0.3">
      <c r="A165" s="1">
        <v>16.932681066899999</v>
      </c>
      <c r="B165" s="1">
        <v>3.0731898037900001</v>
      </c>
      <c r="C165" s="1">
        <v>0.33202685755799999</v>
      </c>
      <c r="D165" s="2" t="s">
        <v>368</v>
      </c>
      <c r="E165" s="1">
        <v>0.93742107739400005</v>
      </c>
      <c r="F165" s="1">
        <v>0.96586459601100005</v>
      </c>
      <c r="G165" s="1">
        <f t="shared" si="0"/>
        <v>48.780901957569959</v>
      </c>
      <c r="H165" s="1">
        <f t="shared" si="1"/>
        <v>5.43019206316775</v>
      </c>
      <c r="I165" s="1">
        <v>153</v>
      </c>
      <c r="J165" s="2" t="s">
        <v>422</v>
      </c>
      <c r="K165" s="1">
        <f t="shared" si="2"/>
        <v>52.037342805625059</v>
      </c>
      <c r="L165" s="1">
        <f t="shared" si="3"/>
        <v>5.6221048846746493</v>
      </c>
      <c r="M165" s="1">
        <v>1984.29784576</v>
      </c>
      <c r="N165" s="1">
        <v>68524.129124600004</v>
      </c>
      <c r="O165" s="2" t="s">
        <v>483</v>
      </c>
    </row>
    <row r="166" spans="1:15" x14ac:dyDescent="0.3">
      <c r="A166" s="1">
        <v>3.3526536418399998E-2</v>
      </c>
      <c r="B166" s="1">
        <v>3.0731898037900001</v>
      </c>
      <c r="C166" s="1">
        <v>0.33202685755799999</v>
      </c>
      <c r="D166" s="2" t="s">
        <v>368</v>
      </c>
      <c r="E166" s="1">
        <v>0.91978300721200001</v>
      </c>
      <c r="F166" s="1">
        <v>0.93691988812600002</v>
      </c>
      <c r="G166" s="1">
        <f t="shared" si="0"/>
        <v>9.4768379580360856E-2</v>
      </c>
      <c r="H166" s="1">
        <f t="shared" si="1"/>
        <v>1.042952098610994E-2</v>
      </c>
      <c r="I166" s="1">
        <v>148</v>
      </c>
      <c r="J166" s="2" t="s">
        <v>422</v>
      </c>
      <c r="K166" s="1">
        <f t="shared" si="2"/>
        <v>0.10303340987742098</v>
      </c>
      <c r="L166" s="1">
        <f t="shared" si="3"/>
        <v>1.1131710531805195E-2</v>
      </c>
      <c r="M166" s="1">
        <v>279.19367773099998</v>
      </c>
      <c r="N166" s="1">
        <v>135.677079445</v>
      </c>
      <c r="O166" s="2" t="s">
        <v>483</v>
      </c>
    </row>
    <row r="167" spans="1:15" x14ac:dyDescent="0.3">
      <c r="A167" s="1">
        <v>83.812692822299994</v>
      </c>
      <c r="B167" s="1">
        <v>3.0731898037900001</v>
      </c>
      <c r="C167" s="1">
        <v>0.33202685755799999</v>
      </c>
      <c r="D167" s="2" t="s">
        <v>368</v>
      </c>
      <c r="E167" s="1">
        <v>0.974653059436</v>
      </c>
      <c r="F167" s="1">
        <v>0.99071189553200001</v>
      </c>
      <c r="G167" s="1">
        <f t="shared" si="0"/>
        <v>251.04364290088742</v>
      </c>
      <c r="H167" s="1">
        <f t="shared" si="1"/>
        <v>27.56959504620243</v>
      </c>
      <c r="I167" s="1">
        <v>141</v>
      </c>
      <c r="J167" s="2" t="s">
        <v>369</v>
      </c>
      <c r="K167" s="1">
        <f t="shared" si="2"/>
        <v>257.57231300967567</v>
      </c>
      <c r="L167" s="1">
        <f t="shared" si="3"/>
        <v>27.828065021262208</v>
      </c>
      <c r="M167" s="1">
        <v>5349.36850744</v>
      </c>
      <c r="N167" s="1">
        <v>349239.840058</v>
      </c>
      <c r="O167" s="2" t="s">
        <v>483</v>
      </c>
    </row>
    <row r="168" spans="1:15" x14ac:dyDescent="0.3">
      <c r="A168" s="1">
        <v>1543.18066763</v>
      </c>
      <c r="B168" s="1">
        <v>3.0731898037900001</v>
      </c>
      <c r="C168" s="1">
        <v>0.33202685755799999</v>
      </c>
      <c r="D168" s="2" t="s">
        <v>368</v>
      </c>
      <c r="E168" s="1">
        <v>0.94131533217800001</v>
      </c>
      <c r="F168" s="1">
        <v>0.96194393639499998</v>
      </c>
      <c r="G168" s="1">
        <f t="shared" si="0"/>
        <v>4464.1758134537704</v>
      </c>
      <c r="H168" s="1">
        <f t="shared" si="1"/>
        <v>492.87835973846393</v>
      </c>
      <c r="I168" s="1">
        <v>140</v>
      </c>
      <c r="J168" s="2" t="s">
        <v>369</v>
      </c>
      <c r="K168" s="1">
        <f t="shared" si="2"/>
        <v>4742.4870931663609</v>
      </c>
      <c r="L168" s="1">
        <f t="shared" si="3"/>
        <v>512.37742771744536</v>
      </c>
      <c r="M168" s="1">
        <v>133092.88001399999</v>
      </c>
      <c r="N168" s="1">
        <v>6432591.8134199996</v>
      </c>
      <c r="O168" s="2" t="s">
        <v>483</v>
      </c>
    </row>
    <row r="169" spans="1:15" x14ac:dyDescent="0.3">
      <c r="A169" s="1">
        <v>149.210762112</v>
      </c>
      <c r="B169" s="1">
        <v>3.0731898037900001</v>
      </c>
      <c r="C169" s="1">
        <v>0.33202685755799999</v>
      </c>
      <c r="D169" s="2" t="s">
        <v>368</v>
      </c>
      <c r="E169" s="1">
        <v>0.90307251621499995</v>
      </c>
      <c r="F169" s="1">
        <v>0.93718563080399997</v>
      </c>
      <c r="G169" s="1">
        <f t="shared" si="0"/>
        <v>414.1066049701256</v>
      </c>
      <c r="H169" s="1">
        <f t="shared" si="1"/>
        <v>46.430032206699245</v>
      </c>
      <c r="I169" s="1">
        <v>139</v>
      </c>
      <c r="J169" s="2" t="s">
        <v>369</v>
      </c>
      <c r="K169" s="1">
        <f t="shared" si="2"/>
        <v>458.55299273833367</v>
      </c>
      <c r="L169" s="1">
        <f t="shared" si="3"/>
        <v>49.541980457881643</v>
      </c>
      <c r="M169" s="1">
        <v>83196.536525200005</v>
      </c>
      <c r="N169" s="1">
        <v>3410659.8660499998</v>
      </c>
      <c r="O169" s="2" t="s">
        <v>483</v>
      </c>
    </row>
    <row r="170" spans="1:15" x14ac:dyDescent="0.3">
      <c r="A170" s="1">
        <v>585.88810224999997</v>
      </c>
      <c r="B170" s="1">
        <v>3.0731898037900001</v>
      </c>
      <c r="C170" s="1">
        <v>0.33202685755799999</v>
      </c>
      <c r="D170" s="2" t="s">
        <v>368</v>
      </c>
      <c r="E170" s="1">
        <v>0.92183775742700003</v>
      </c>
      <c r="F170" s="1">
        <v>0.95538096007200002</v>
      </c>
      <c r="G170" s="1">
        <f t="shared" si="0"/>
        <v>1659.8106802117516</v>
      </c>
      <c r="H170" s="1">
        <f t="shared" si="1"/>
        <v>185.85081751035383</v>
      </c>
      <c r="I170" s="1">
        <v>143</v>
      </c>
      <c r="J170" s="2" t="s">
        <v>369</v>
      </c>
      <c r="K170" s="1">
        <f t="shared" si="2"/>
        <v>1800.5453419965729</v>
      </c>
      <c r="L170" s="1">
        <f t="shared" si="3"/>
        <v>194.53058547068767</v>
      </c>
      <c r="M170" s="1">
        <v>45750.350272600001</v>
      </c>
      <c r="N170" s="1">
        <v>2372040.40026</v>
      </c>
      <c r="O170" s="2" t="s">
        <v>483</v>
      </c>
    </row>
    <row r="171" spans="1:15" x14ac:dyDescent="0.3">
      <c r="A171" s="1">
        <v>201.909953954</v>
      </c>
      <c r="B171" s="1">
        <v>3.0731898037900001</v>
      </c>
      <c r="C171" s="1">
        <v>0.33202685755799999</v>
      </c>
      <c r="D171" s="2" t="s">
        <v>368</v>
      </c>
      <c r="E171" s="1">
        <v>0.87159776581899995</v>
      </c>
      <c r="F171" s="1">
        <v>0.89853780504699998</v>
      </c>
      <c r="G171" s="1">
        <f t="shared" si="0"/>
        <v>540.83304809689639</v>
      </c>
      <c r="H171" s="1">
        <f t="shared" si="1"/>
        <v>60.237549910131634</v>
      </c>
      <c r="I171" s="1">
        <v>142</v>
      </c>
      <c r="J171" s="2" t="s">
        <v>369</v>
      </c>
      <c r="K171" s="1">
        <f t="shared" si="2"/>
        <v>620.50761177514119</v>
      </c>
      <c r="L171" s="1">
        <f t="shared" si="3"/>
        <v>67.039527521027097</v>
      </c>
      <c r="M171" s="1">
        <v>17715.8329447</v>
      </c>
      <c r="N171" s="1">
        <v>817100.59390800004</v>
      </c>
      <c r="O171" s="2" t="s">
        <v>483</v>
      </c>
    </row>
    <row r="172" spans="1:15" x14ac:dyDescent="0.3">
      <c r="A172" s="1">
        <v>813.14842857799999</v>
      </c>
      <c r="B172" s="1">
        <v>3.0731898037900001</v>
      </c>
      <c r="C172" s="1">
        <v>0.33202685755799999</v>
      </c>
      <c r="D172" s="2" t="s">
        <v>368</v>
      </c>
      <c r="E172" s="1">
        <v>0.94825835286600002</v>
      </c>
      <c r="F172" s="1">
        <v>0.96582834468099998</v>
      </c>
      <c r="G172" s="1">
        <f t="shared" si="0"/>
        <v>2369.6591811091594</v>
      </c>
      <c r="H172" s="1">
        <f t="shared" si="1"/>
        <v>260.76121075025884</v>
      </c>
      <c r="I172" s="1">
        <v>160</v>
      </c>
      <c r="J172" s="2" t="s">
        <v>369</v>
      </c>
      <c r="K172" s="1">
        <f t="shared" si="2"/>
        <v>2498.9594596737707</v>
      </c>
      <c r="L172" s="1">
        <f t="shared" si="3"/>
        <v>269.98711746897914</v>
      </c>
      <c r="M172" s="1">
        <v>67740.446730800002</v>
      </c>
      <c r="N172" s="1">
        <v>3347195.35543</v>
      </c>
      <c r="O172" s="2" t="s">
        <v>483</v>
      </c>
    </row>
    <row r="173" spans="1:15" x14ac:dyDescent="0.3">
      <c r="A173" s="1">
        <v>13.0172033779</v>
      </c>
      <c r="B173" s="1">
        <v>3.0731898037900001</v>
      </c>
      <c r="C173" s="1">
        <v>0.33202685755799999</v>
      </c>
      <c r="D173" s="2" t="s">
        <v>368</v>
      </c>
      <c r="E173" s="1">
        <v>0.97020874062899998</v>
      </c>
      <c r="F173" s="1">
        <v>0.98255376148399998</v>
      </c>
      <c r="G173" s="1">
        <f t="shared" si="0"/>
        <v>38.812557124382735</v>
      </c>
      <c r="H173" s="1">
        <f t="shared" si="1"/>
        <v>4.2466574223721443</v>
      </c>
      <c r="I173" s="1">
        <v>152</v>
      </c>
      <c r="J173" s="2" t="s">
        <v>369</v>
      </c>
      <c r="K173" s="1">
        <f t="shared" si="2"/>
        <v>40.004336694823024</v>
      </c>
      <c r="L173" s="1">
        <f t="shared" si="3"/>
        <v>4.3220611317575193</v>
      </c>
      <c r="M173" s="1">
        <v>2498.73527255</v>
      </c>
      <c r="N173" s="1">
        <v>71946.709093099998</v>
      </c>
      <c r="O173" s="2" t="s">
        <v>483</v>
      </c>
    </row>
    <row r="174" spans="1:15" x14ac:dyDescent="0.3">
      <c r="A174" s="1">
        <v>750.16515185599997</v>
      </c>
      <c r="B174" s="1">
        <v>3.0731898037900001</v>
      </c>
      <c r="C174" s="1">
        <v>0.33202685755799999</v>
      </c>
      <c r="D174" s="2" t="s">
        <v>368</v>
      </c>
      <c r="E174" s="1">
        <v>0.93742107739400005</v>
      </c>
      <c r="F174" s="1">
        <v>0.96586459601100005</v>
      </c>
      <c r="G174" s="1">
        <f t="shared" si="0"/>
        <v>2161.1304541846321</v>
      </c>
      <c r="H174" s="1">
        <f t="shared" si="1"/>
        <v>240.57270302199441</v>
      </c>
      <c r="I174" s="1">
        <v>153</v>
      </c>
      <c r="J174" s="2" t="s">
        <v>369</v>
      </c>
      <c r="K174" s="1">
        <f t="shared" si="2"/>
        <v>2305.3998958424363</v>
      </c>
      <c r="L174" s="1">
        <f t="shared" si="3"/>
        <v>249.07497802026754</v>
      </c>
      <c r="M174" s="1">
        <v>42547.205177999997</v>
      </c>
      <c r="N174" s="1">
        <v>3035907.7032499998</v>
      </c>
      <c r="O174" s="2" t="s">
        <v>483</v>
      </c>
    </row>
    <row r="175" spans="1:15" x14ac:dyDescent="0.3">
      <c r="A175" s="1">
        <v>5.6917370724299996</v>
      </c>
      <c r="B175" s="1">
        <v>3.0731898037900001</v>
      </c>
      <c r="C175" s="1">
        <v>0.33202685755799999</v>
      </c>
      <c r="D175" s="2" t="s">
        <v>368</v>
      </c>
      <c r="E175" s="1">
        <v>0.98992476048300004</v>
      </c>
      <c r="F175" s="1">
        <v>0.98963048687099997</v>
      </c>
      <c r="G175" s="1">
        <f t="shared" si="0"/>
        <v>17.315554379771037</v>
      </c>
      <c r="H175" s="1">
        <f t="shared" si="1"/>
        <v>1.8702131690142716</v>
      </c>
      <c r="I175" s="1">
        <v>154</v>
      </c>
      <c r="J175" s="2" t="s">
        <v>369</v>
      </c>
      <c r="K175" s="1">
        <f t="shared" si="2"/>
        <v>17.491788336845421</v>
      </c>
      <c r="L175" s="1">
        <f t="shared" si="3"/>
        <v>1.8898095742053034</v>
      </c>
      <c r="M175" s="1">
        <v>5116.1350662799996</v>
      </c>
      <c r="N175" s="1">
        <v>210236.461003</v>
      </c>
      <c r="O175" s="2" t="s">
        <v>483</v>
      </c>
    </row>
    <row r="176" spans="1:15" x14ac:dyDescent="0.3">
      <c r="A176" s="1">
        <v>91.332200520300006</v>
      </c>
      <c r="B176" s="1">
        <v>3.0731898037900001</v>
      </c>
      <c r="C176" s="1">
        <v>0.33202685755799999</v>
      </c>
      <c r="D176" s="2" t="s">
        <v>368</v>
      </c>
      <c r="E176" s="1">
        <v>0.83514094752000001</v>
      </c>
      <c r="F176" s="1">
        <v>0.78244000733499997</v>
      </c>
      <c r="G176" s="1">
        <f t="shared" si="0"/>
        <v>234.40835279351015</v>
      </c>
      <c r="H176" s="1">
        <f t="shared" si="1"/>
        <v>23.727292552089192</v>
      </c>
      <c r="I176" s="1">
        <v>156</v>
      </c>
      <c r="J176" s="2" t="s">
        <v>369</v>
      </c>
      <c r="K176" s="1">
        <f t="shared" si="2"/>
        <v>280.68118739668972</v>
      </c>
      <c r="L176" s="1">
        <f t="shared" si="3"/>
        <v>30.324743532612342</v>
      </c>
      <c r="M176" s="1">
        <v>24921.210993699999</v>
      </c>
      <c r="N176" s="1">
        <v>620971.57720099995</v>
      </c>
      <c r="O176" s="2" t="s">
        <v>483</v>
      </c>
    </row>
    <row r="177" spans="1:15" x14ac:dyDescent="0.3">
      <c r="A177" s="1">
        <v>1406.25016304</v>
      </c>
      <c r="B177" s="1">
        <v>3.0731898037900001</v>
      </c>
      <c r="C177" s="1">
        <v>0.33202685755799999</v>
      </c>
      <c r="D177" s="2" t="s">
        <v>368</v>
      </c>
      <c r="E177" s="1">
        <v>0.91978300721200001</v>
      </c>
      <c r="F177" s="1">
        <v>0.93691988812600002</v>
      </c>
      <c r="G177" s="1">
        <f t="shared" si="0"/>
        <v>3975.001997605068</v>
      </c>
      <c r="H177" s="1">
        <f t="shared" si="1"/>
        <v>437.45990949118567</v>
      </c>
      <c r="I177" s="1">
        <v>148</v>
      </c>
      <c r="J177" s="2" t="s">
        <v>369</v>
      </c>
      <c r="K177" s="1">
        <f t="shared" si="2"/>
        <v>4321.6736626325528</v>
      </c>
      <c r="L177" s="1">
        <f t="shared" si="3"/>
        <v>466.91282257459631</v>
      </c>
      <c r="M177" s="1">
        <v>83808.231921500002</v>
      </c>
      <c r="N177" s="1">
        <v>5830382.5519000003</v>
      </c>
      <c r="O177" s="2" t="s">
        <v>483</v>
      </c>
    </row>
    <row r="178" spans="1:15" x14ac:dyDescent="0.3">
      <c r="A178" s="1">
        <v>31.076104515200001</v>
      </c>
      <c r="B178" s="1">
        <v>3.0731898037900001</v>
      </c>
      <c r="C178" s="1">
        <v>0.33202685755799999</v>
      </c>
      <c r="D178" s="2" t="s">
        <v>368</v>
      </c>
      <c r="E178" s="1">
        <v>0.92931674989000002</v>
      </c>
      <c r="F178" s="1">
        <v>0.92825253965200005</v>
      </c>
      <c r="G178" s="1">
        <f t="shared" si="0"/>
        <v>88.752321533565876</v>
      </c>
      <c r="H178" s="1">
        <f t="shared" si="1"/>
        <v>9.5778037614768756</v>
      </c>
      <c r="I178" s="1">
        <v>161</v>
      </c>
      <c r="J178" s="2" t="s">
        <v>369</v>
      </c>
      <c r="K178" s="1">
        <f t="shared" si="2"/>
        <v>95.502767537625019</v>
      </c>
      <c r="L178" s="1">
        <f t="shared" si="3"/>
        <v>10.318101327325831</v>
      </c>
      <c r="M178" s="1">
        <v>34648.205931600001</v>
      </c>
      <c r="N178" s="1">
        <v>388606.92515899998</v>
      </c>
      <c r="O178" s="2" t="s">
        <v>483</v>
      </c>
    </row>
    <row r="179" spans="1:15" x14ac:dyDescent="0.3">
      <c r="A179" s="1">
        <v>175.478268582</v>
      </c>
      <c r="B179" s="1">
        <v>3.0731898037900001</v>
      </c>
      <c r="C179" s="1">
        <v>0.33202685755799999</v>
      </c>
      <c r="D179" s="2" t="s">
        <v>368</v>
      </c>
      <c r="E179" s="1">
        <v>0.92653526363399996</v>
      </c>
      <c r="F179" s="1">
        <v>0.91621440563099998</v>
      </c>
      <c r="G179" s="1">
        <f t="shared" si="0"/>
        <v>499.66010780007127</v>
      </c>
      <c r="H179" s="1">
        <f t="shared" si="1"/>
        <v>53.381856269763773</v>
      </c>
      <c r="I179" s="1">
        <v>159</v>
      </c>
      <c r="J179" s="2" t="s">
        <v>369</v>
      </c>
      <c r="K179" s="1">
        <f t="shared" si="2"/>
        <v>539.27802579292552</v>
      </c>
      <c r="L179" s="1">
        <f t="shared" si="3"/>
        <v>58.26349808700018</v>
      </c>
      <c r="M179" s="1">
        <v>28376.539941300001</v>
      </c>
      <c r="N179" s="1">
        <v>716028.55366900004</v>
      </c>
      <c r="O179" s="2" t="s">
        <v>483</v>
      </c>
    </row>
    <row r="180" spans="1:15" x14ac:dyDescent="0.3">
      <c r="A180" s="1">
        <v>6.8324718998099998</v>
      </c>
      <c r="B180" s="1">
        <v>3.0731898037900001</v>
      </c>
      <c r="C180" s="1">
        <v>0.33202685755799999</v>
      </c>
      <c r="D180" s="2" t="s">
        <v>368</v>
      </c>
      <c r="E180" s="1">
        <v>0.99688666979999996</v>
      </c>
      <c r="F180" s="1">
        <v>0.99673943669700005</v>
      </c>
      <c r="G180" s="1">
        <f t="shared" si="0"/>
        <v>20.932110879300946</v>
      </c>
      <c r="H180" s="1">
        <f t="shared" si="1"/>
        <v>2.2611673771502012</v>
      </c>
      <c r="I180" s="1">
        <v>147</v>
      </c>
      <c r="J180" s="2" t="s">
        <v>369</v>
      </c>
      <c r="K180" s="1">
        <f t="shared" si="2"/>
        <v>20.997482977177782</v>
      </c>
      <c r="L180" s="1">
        <f t="shared" si="3"/>
        <v>2.2685641742472522</v>
      </c>
      <c r="M180" s="1">
        <v>38862.694216600001</v>
      </c>
      <c r="N180" s="1">
        <v>2934937.4822200001</v>
      </c>
      <c r="O180" s="2" t="s">
        <v>483</v>
      </c>
    </row>
    <row r="181" spans="1:15" x14ac:dyDescent="0.3">
      <c r="A181" s="1">
        <v>172.59832614999999</v>
      </c>
      <c r="B181" s="1">
        <v>3.0731898037900001</v>
      </c>
      <c r="C181" s="1">
        <v>0.33202685755799999</v>
      </c>
      <c r="D181" s="2" t="s">
        <v>368</v>
      </c>
      <c r="E181" s="1">
        <v>0.98219696999799999</v>
      </c>
      <c r="F181" s="1">
        <v>0.97626886292600001</v>
      </c>
      <c r="G181" s="1">
        <f t="shared" si="0"/>
        <v>520.98420087312718</v>
      </c>
      <c r="H181" s="1">
        <f t="shared" si="1"/>
        <v>55.94731293786468</v>
      </c>
      <c r="I181" s="1">
        <v>157</v>
      </c>
      <c r="J181" s="2" t="s">
        <v>369</v>
      </c>
      <c r="K181" s="1">
        <f t="shared" si="2"/>
        <v>530.42741607540086</v>
      </c>
      <c r="L181" s="1">
        <f t="shared" si="3"/>
        <v>57.307279851355268</v>
      </c>
      <c r="M181" s="1">
        <v>16297.010643699999</v>
      </c>
      <c r="N181" s="1">
        <v>698480.64467499999</v>
      </c>
      <c r="O181" s="2" t="s">
        <v>483</v>
      </c>
    </row>
    <row r="182" spans="1:15" x14ac:dyDescent="0.3">
      <c r="A182" s="1">
        <v>225.515659038</v>
      </c>
      <c r="B182" s="1">
        <v>3.0731898037900001</v>
      </c>
      <c r="C182" s="1">
        <v>0.33202685755799999</v>
      </c>
      <c r="D182" s="2" t="s">
        <v>368</v>
      </c>
      <c r="E182" s="1">
        <v>0.97447251673299995</v>
      </c>
      <c r="F182" s="1">
        <v>0.97182862295299999</v>
      </c>
      <c r="G182" s="1">
        <f t="shared" si="0"/>
        <v>675.36053979501185</v>
      </c>
      <c r="H182" s="1">
        <f t="shared" si="1"/>
        <v>72.767860200742007</v>
      </c>
      <c r="I182" s="1">
        <v>158</v>
      </c>
      <c r="J182" s="2" t="s">
        <v>369</v>
      </c>
      <c r="K182" s="1">
        <f t="shared" si="2"/>
        <v>693.05242395056371</v>
      </c>
      <c r="L182" s="1">
        <f t="shared" si="3"/>
        <v>74.877255600508519</v>
      </c>
      <c r="M182" s="1">
        <v>10387.3385705</v>
      </c>
      <c r="N182" s="1">
        <v>912629.49312700005</v>
      </c>
      <c r="O182" s="2" t="s">
        <v>483</v>
      </c>
    </row>
    <row r="183" spans="1:15" x14ac:dyDescent="0.3">
      <c r="A183" s="1">
        <v>90.936880780099997</v>
      </c>
      <c r="B183" s="1">
        <v>3.0731898037900001</v>
      </c>
      <c r="C183" s="1">
        <v>0.33202685755799999</v>
      </c>
      <c r="D183" s="2" t="s">
        <v>368</v>
      </c>
      <c r="E183" s="1">
        <v>0.94131533217800001</v>
      </c>
      <c r="F183" s="1">
        <v>0.96194393639499998</v>
      </c>
      <c r="G183" s="1">
        <f t="shared" si="0"/>
        <v>263.06590812397729</v>
      </c>
      <c r="H183" s="1">
        <f t="shared" si="1"/>
        <v>29.044441508889079</v>
      </c>
      <c r="I183" s="1">
        <v>140</v>
      </c>
      <c r="J183" s="2" t="s">
        <v>420</v>
      </c>
      <c r="K183" s="1">
        <f t="shared" si="2"/>
        <v>279.46629480187016</v>
      </c>
      <c r="L183" s="1">
        <f t="shared" si="3"/>
        <v>30.193486761543088</v>
      </c>
      <c r="M183" s="1">
        <v>31326.648011599998</v>
      </c>
      <c r="N183" s="1">
        <v>845862.32793000003</v>
      </c>
      <c r="O183" s="2" t="s">
        <v>483</v>
      </c>
    </row>
    <row r="184" spans="1:15" x14ac:dyDescent="0.3">
      <c r="A184" s="1">
        <v>23.046079148099999</v>
      </c>
      <c r="B184" s="1">
        <v>3.0731898037900001</v>
      </c>
      <c r="C184" s="1">
        <v>0.33202685755799999</v>
      </c>
      <c r="D184" s="2" t="s">
        <v>368</v>
      </c>
      <c r="E184" s="1">
        <v>0.94825835286600002</v>
      </c>
      <c r="F184" s="1">
        <v>0.96582834468099998</v>
      </c>
      <c r="G184" s="1">
        <f t="shared" si="0"/>
        <v>67.160374566997035</v>
      </c>
      <c r="H184" s="1">
        <f t="shared" si="1"/>
        <v>7.3904385601704385</v>
      </c>
      <c r="I184" s="1">
        <v>160</v>
      </c>
      <c r="J184" s="2" t="s">
        <v>420</v>
      </c>
      <c r="K184" s="1">
        <f t="shared" si="2"/>
        <v>70.824975455278249</v>
      </c>
      <c r="L184" s="1">
        <f t="shared" si="3"/>
        <v>7.6519172385765923</v>
      </c>
      <c r="M184" s="1">
        <v>6240.1967971599997</v>
      </c>
      <c r="N184" s="1">
        <v>157042.41467299999</v>
      </c>
      <c r="O184" s="2" t="s">
        <v>483</v>
      </c>
    </row>
    <row r="185" spans="1:15" x14ac:dyDescent="0.3">
      <c r="A185" s="1">
        <v>29.400477261300001</v>
      </c>
      <c r="B185" s="1">
        <v>3.0731898037900001</v>
      </c>
      <c r="C185" s="1">
        <v>0.33202685755799999</v>
      </c>
      <c r="D185" s="2" t="s">
        <v>368</v>
      </c>
      <c r="E185" s="1">
        <v>0.99700188923999999</v>
      </c>
      <c r="F185" s="1">
        <v>0.99733046219599997</v>
      </c>
      <c r="G185" s="1">
        <f t="shared" si="0"/>
        <v>90.082357904117202</v>
      </c>
      <c r="H185" s="1">
        <f t="shared" si="1"/>
        <v>9.7356887202534672</v>
      </c>
      <c r="I185" s="1">
        <v>149</v>
      </c>
      <c r="J185" s="2" t="s">
        <v>420</v>
      </c>
      <c r="K185" s="1">
        <f t="shared" si="2"/>
        <v>90.353246945986911</v>
      </c>
      <c r="L185" s="1">
        <f t="shared" si="3"/>
        <v>9.7617480757748734</v>
      </c>
      <c r="M185" s="1">
        <v>9284.56010995</v>
      </c>
      <c r="N185" s="1">
        <v>300126.95461299998</v>
      </c>
      <c r="O185" s="2" t="s">
        <v>483</v>
      </c>
    </row>
    <row r="186" spans="1:15" x14ac:dyDescent="0.3">
      <c r="A186" s="1">
        <v>2046.6704247</v>
      </c>
      <c r="B186" s="1">
        <v>3.0731898037900001</v>
      </c>
      <c r="C186" s="1">
        <v>0.33202685755799999</v>
      </c>
      <c r="D186" s="2" t="s">
        <v>368</v>
      </c>
      <c r="E186" s="1">
        <v>0.94131533217800001</v>
      </c>
      <c r="F186" s="1">
        <v>0.96194393639499998</v>
      </c>
      <c r="G186" s="1">
        <f t="shared" si="0"/>
        <v>5920.6914651729903</v>
      </c>
      <c r="H186" s="1">
        <f t="shared" si="1"/>
        <v>653.68856868885177</v>
      </c>
      <c r="I186" s="1">
        <v>140</v>
      </c>
      <c r="J186" s="2" t="s">
        <v>424</v>
      </c>
      <c r="K186" s="1">
        <f t="shared" si="2"/>
        <v>6289.8066809065895</v>
      </c>
      <c r="L186" s="1">
        <f t="shared" si="3"/>
        <v>679.54954957003827</v>
      </c>
      <c r="M186" s="1">
        <v>40189.815825199999</v>
      </c>
      <c r="N186" s="1">
        <v>8283009.0003300002</v>
      </c>
      <c r="O186" s="2" t="s">
        <v>483</v>
      </c>
    </row>
    <row r="187" spans="1:15" x14ac:dyDescent="0.3">
      <c r="A187" s="1">
        <v>9.4064746610699995E-2</v>
      </c>
      <c r="B187" s="1">
        <v>3.0731898037900001</v>
      </c>
      <c r="C187" s="1">
        <v>0.33202685755799999</v>
      </c>
      <c r="D187" s="2" t="s">
        <v>368</v>
      </c>
      <c r="E187" s="1">
        <v>0.90307251621499995</v>
      </c>
      <c r="F187" s="1">
        <v>0.93718563080399997</v>
      </c>
      <c r="G187" s="1">
        <f t="shared" si="0"/>
        <v>0.26105913752450027</v>
      </c>
      <c r="H187" s="1">
        <f t="shared" si="1"/>
        <v>2.9270202449415427E-2</v>
      </c>
      <c r="I187" s="1">
        <v>139</v>
      </c>
      <c r="J187" s="2" t="s">
        <v>424</v>
      </c>
      <c r="K187" s="1">
        <f t="shared" si="2"/>
        <v>0.28907882018009318</v>
      </c>
      <c r="L187" s="1">
        <f t="shared" si="3"/>
        <v>3.123202222414025E-2</v>
      </c>
      <c r="M187" s="1">
        <v>7509.3167994599999</v>
      </c>
      <c r="N187" s="1">
        <v>309877.17706399999</v>
      </c>
      <c r="O187" s="2" t="s">
        <v>483</v>
      </c>
    </row>
    <row r="188" spans="1:15" x14ac:dyDescent="0.3">
      <c r="A188" s="1">
        <v>19.511425823900002</v>
      </c>
      <c r="B188" s="1">
        <v>3.0731898037900001</v>
      </c>
      <c r="C188" s="1">
        <v>0.33202685755799999</v>
      </c>
      <c r="D188" s="2" t="s">
        <v>368</v>
      </c>
      <c r="E188" s="1">
        <v>0.92183775742700003</v>
      </c>
      <c r="F188" s="1">
        <v>0.95538096007200002</v>
      </c>
      <c r="G188" s="1">
        <f t="shared" si="0"/>
        <v>55.275525897007746</v>
      </c>
      <c r="H188" s="1">
        <f t="shared" si="1"/>
        <v>6.1892610999243836</v>
      </c>
      <c r="I188" s="1">
        <v>143</v>
      </c>
      <c r="J188" s="2" t="s">
        <v>424</v>
      </c>
      <c r="K188" s="1">
        <f t="shared" si="2"/>
        <v>59.962314899414388</v>
      </c>
      <c r="L188" s="1">
        <f t="shared" si="3"/>
        <v>6.4783174027855281</v>
      </c>
      <c r="M188" s="1">
        <v>2163.0421730799999</v>
      </c>
      <c r="N188" s="1">
        <v>78959.9389066</v>
      </c>
      <c r="O188" s="2" t="s">
        <v>483</v>
      </c>
    </row>
    <row r="189" spans="1:15" x14ac:dyDescent="0.3">
      <c r="A189" s="1">
        <v>113.43718832099999</v>
      </c>
      <c r="B189" s="1">
        <v>3.0731898037900001</v>
      </c>
      <c r="C189" s="1">
        <v>0.33202685755799999</v>
      </c>
      <c r="D189" s="2" t="s">
        <v>368</v>
      </c>
      <c r="E189" s="1">
        <v>0.87159776581899995</v>
      </c>
      <c r="F189" s="1">
        <v>0.89853780504699998</v>
      </c>
      <c r="G189" s="1">
        <f t="shared" si="0"/>
        <v>303.85119270130309</v>
      </c>
      <c r="H189" s="1">
        <f t="shared" si="1"/>
        <v>33.842701458433311</v>
      </c>
      <c r="I189" s="1">
        <v>142</v>
      </c>
      <c r="J189" s="2" t="s">
        <v>424</v>
      </c>
      <c r="K189" s="1">
        <f t="shared" si="2"/>
        <v>348.61401051870325</v>
      </c>
      <c r="L189" s="1">
        <f t="shared" si="3"/>
        <v>37.664193168436682</v>
      </c>
      <c r="M189" s="1">
        <v>9323.6314332500006</v>
      </c>
      <c r="N189" s="1">
        <v>459064.01409499999</v>
      </c>
      <c r="O189" s="2" t="s">
        <v>483</v>
      </c>
    </row>
    <row r="190" spans="1:15" x14ac:dyDescent="0.3">
      <c r="A190" s="1">
        <v>6.7987911471800002</v>
      </c>
      <c r="B190" s="1">
        <v>3.0731898037900001</v>
      </c>
      <c r="C190" s="1">
        <v>0.33202685755799999</v>
      </c>
      <c r="D190" s="2" t="s">
        <v>368</v>
      </c>
      <c r="E190" s="1">
        <v>0.94825835286600002</v>
      </c>
      <c r="F190" s="1">
        <v>0.96582834468099998</v>
      </c>
      <c r="G190" s="1">
        <f t="shared" si="0"/>
        <v>19.812886917254069</v>
      </c>
      <c r="H190" s="1">
        <f t="shared" si="1"/>
        <v>2.1802428054581662</v>
      </c>
      <c r="I190" s="1">
        <v>160</v>
      </c>
      <c r="J190" s="2" t="s">
        <v>424</v>
      </c>
      <c r="K190" s="1">
        <f t="shared" si="2"/>
        <v>20.893975631611294</v>
      </c>
      <c r="L190" s="1">
        <f t="shared" si="3"/>
        <v>2.2573812597913254</v>
      </c>
      <c r="M190" s="1">
        <v>967.695004681</v>
      </c>
      <c r="N190" s="1">
        <v>27513.731618500002</v>
      </c>
      <c r="O190" s="2" t="s">
        <v>483</v>
      </c>
    </row>
    <row r="191" spans="1:15" x14ac:dyDescent="0.3">
      <c r="A191" s="1">
        <v>8.5163127228699995</v>
      </c>
      <c r="B191" s="1">
        <v>3.0731898037900001</v>
      </c>
      <c r="C191" s="1">
        <v>0.33202685755799999</v>
      </c>
      <c r="D191" s="2" t="s">
        <v>368</v>
      </c>
      <c r="E191" s="1">
        <v>0.93742107739400005</v>
      </c>
      <c r="F191" s="1">
        <v>0.96586459601100005</v>
      </c>
      <c r="G191" s="1">
        <f t="shared" si="0"/>
        <v>24.534414504884062</v>
      </c>
      <c r="H191" s="1">
        <f t="shared" si="1"/>
        <v>2.7311217622579176</v>
      </c>
      <c r="I191" s="1">
        <v>153</v>
      </c>
      <c r="J191" s="2" t="s">
        <v>424</v>
      </c>
      <c r="K191" s="1">
        <f t="shared" si="2"/>
        <v>26.172245425811134</v>
      </c>
      <c r="L191" s="1">
        <f t="shared" si="3"/>
        <v>2.8276445513557404</v>
      </c>
      <c r="M191" s="1">
        <v>1686.0063179399999</v>
      </c>
      <c r="N191" s="1">
        <v>34464.294838499998</v>
      </c>
      <c r="O191" s="2" t="s">
        <v>483</v>
      </c>
    </row>
    <row r="192" spans="1:15" x14ac:dyDescent="0.3">
      <c r="A192" s="1">
        <v>165.725459427</v>
      </c>
      <c r="B192" s="1">
        <v>3.0731898037900001</v>
      </c>
      <c r="C192" s="1">
        <v>0.33202685755799999</v>
      </c>
      <c r="D192" s="2" t="s">
        <v>368</v>
      </c>
      <c r="E192" s="1">
        <v>0.94131533217800001</v>
      </c>
      <c r="F192" s="1">
        <v>0.96194393639499998</v>
      </c>
      <c r="G192" s="1">
        <f t="shared" si="0"/>
        <v>479.41735090794441</v>
      </c>
      <c r="H192" s="1">
        <f t="shared" si="1"/>
        <v>52.931257060607294</v>
      </c>
      <c r="I192" s="1">
        <v>140</v>
      </c>
      <c r="J192" s="2" t="s">
        <v>432</v>
      </c>
      <c r="K192" s="1">
        <f t="shared" si="2"/>
        <v>509.30579213946976</v>
      </c>
      <c r="L192" s="1">
        <f t="shared" si="3"/>
        <v>55.025303510902638</v>
      </c>
      <c r="M192" s="1">
        <v>12854.0743638</v>
      </c>
      <c r="N192" s="1">
        <v>730065.07703100005</v>
      </c>
      <c r="O192" s="2" t="s">
        <v>483</v>
      </c>
    </row>
    <row r="193" spans="1:15" x14ac:dyDescent="0.3">
      <c r="A193" s="1">
        <v>3.4107401068700001</v>
      </c>
      <c r="B193" s="1">
        <v>3.0731898037900001</v>
      </c>
      <c r="C193" s="1">
        <v>0.33202685755799999</v>
      </c>
      <c r="D193" s="2" t="s">
        <v>368</v>
      </c>
      <c r="E193" s="1">
        <v>0.90307251621499995</v>
      </c>
      <c r="F193" s="1">
        <v>0.93718563080399997</v>
      </c>
      <c r="G193" s="1">
        <f t="shared" si="0"/>
        <v>9.4658722072017927</v>
      </c>
      <c r="H193" s="1">
        <f t="shared" si="1"/>
        <v>1.0613227274570638</v>
      </c>
      <c r="I193" s="1">
        <v>139</v>
      </c>
      <c r="J193" s="2" t="s">
        <v>432</v>
      </c>
      <c r="K193" s="1">
        <f t="shared" si="2"/>
        <v>10.4818517198105</v>
      </c>
      <c r="L193" s="1">
        <f t="shared" si="3"/>
        <v>1.1324573196310832</v>
      </c>
      <c r="M193" s="1">
        <v>61949.0387233</v>
      </c>
      <c r="N193" s="1">
        <v>3747130.4549500002</v>
      </c>
      <c r="O193" s="2" t="s">
        <v>483</v>
      </c>
    </row>
    <row r="194" spans="1:15" x14ac:dyDescent="0.3">
      <c r="A194" s="1">
        <v>278.28543656400001</v>
      </c>
      <c r="B194" s="1">
        <v>3.0731898037900001</v>
      </c>
      <c r="C194" s="1">
        <v>0.33202685755799999</v>
      </c>
      <c r="D194" s="2" t="s">
        <v>368</v>
      </c>
      <c r="E194" s="1">
        <v>0.92183775742700003</v>
      </c>
      <c r="F194" s="1">
        <v>0.95538096007200002</v>
      </c>
      <c r="G194" s="1">
        <f t="shared" si="0"/>
        <v>788.37774309201222</v>
      </c>
      <c r="H194" s="1">
        <f t="shared" si="1"/>
        <v>88.275518290993119</v>
      </c>
      <c r="I194" s="1">
        <v>143</v>
      </c>
      <c r="J194" s="2" t="s">
        <v>432</v>
      </c>
      <c r="K194" s="1">
        <f t="shared" si="2"/>
        <v>855.22396619173367</v>
      </c>
      <c r="L194" s="1">
        <f t="shared" si="3"/>
        <v>92.398239006501072</v>
      </c>
      <c r="M194" s="1">
        <v>9185.5044500700005</v>
      </c>
      <c r="N194" s="1">
        <v>1126181.2062200001</v>
      </c>
      <c r="O194" s="2" t="s">
        <v>483</v>
      </c>
    </row>
    <row r="195" spans="1:15" x14ac:dyDescent="0.3">
      <c r="A195" s="1">
        <v>8.4197817487000002</v>
      </c>
      <c r="B195" s="1">
        <v>3.0731898037900001</v>
      </c>
      <c r="C195" s="1">
        <v>0.33202685755799999</v>
      </c>
      <c r="D195" s="2" t="s">
        <v>368</v>
      </c>
      <c r="E195" s="1">
        <v>0.97020874062899998</v>
      </c>
      <c r="F195" s="1">
        <v>0.98255376148399998</v>
      </c>
      <c r="G195" s="1">
        <f t="shared" si="0"/>
        <v>25.104721084028565</v>
      </c>
      <c r="H195" s="1">
        <f t="shared" si="1"/>
        <v>2.7468210812911722</v>
      </c>
      <c r="I195" s="1">
        <v>152</v>
      </c>
      <c r="J195" s="2" t="s">
        <v>432</v>
      </c>
      <c r="K195" s="1">
        <f t="shared" si="2"/>
        <v>25.875587420241978</v>
      </c>
      <c r="L195" s="1">
        <f t="shared" si="3"/>
        <v>2.7955936753450632</v>
      </c>
      <c r="M195" s="1">
        <v>13742.935573700001</v>
      </c>
      <c r="N195" s="1">
        <v>794844.47203900001</v>
      </c>
      <c r="O195" s="2" t="s">
        <v>483</v>
      </c>
    </row>
    <row r="196" spans="1:15" x14ac:dyDescent="0.3">
      <c r="A196" s="1">
        <v>39.209630891800003</v>
      </c>
      <c r="B196" s="1">
        <v>3.0731898037900001</v>
      </c>
      <c r="C196" s="1">
        <v>0.33202685755799999</v>
      </c>
      <c r="D196" s="2" t="s">
        <v>368</v>
      </c>
      <c r="E196" s="1">
        <v>0.93742107739400005</v>
      </c>
      <c r="F196" s="1">
        <v>0.96586459601100005</v>
      </c>
      <c r="G196" s="1">
        <f t="shared" si="0"/>
        <v>112.9579629338387</v>
      </c>
      <c r="H196" s="1">
        <f t="shared" si="1"/>
        <v>12.574253635745682</v>
      </c>
      <c r="I196" s="1">
        <v>153</v>
      </c>
      <c r="J196" s="2" t="s">
        <v>432</v>
      </c>
      <c r="K196" s="1">
        <f t="shared" si="2"/>
        <v>120.49863786704918</v>
      </c>
      <c r="L196" s="1">
        <f t="shared" si="3"/>
        <v>13.018650531013435</v>
      </c>
      <c r="M196" s="1">
        <v>2811.5988533</v>
      </c>
      <c r="N196" s="1">
        <v>158675.746594</v>
      </c>
      <c r="O196" s="2" t="s">
        <v>483</v>
      </c>
    </row>
    <row r="197" spans="1:15" x14ac:dyDescent="0.3">
      <c r="A197" s="1">
        <v>28.425396901199999</v>
      </c>
      <c r="B197" s="1">
        <v>3.0731898037900001</v>
      </c>
      <c r="C197" s="1">
        <v>0.33202685755799999</v>
      </c>
      <c r="D197" s="2" t="s">
        <v>368</v>
      </c>
      <c r="E197" s="1">
        <v>0.91978300721200001</v>
      </c>
      <c r="F197" s="1">
        <v>0.93691988812600002</v>
      </c>
      <c r="G197" s="1">
        <f t="shared" si="0"/>
        <v>80.349152970567829</v>
      </c>
      <c r="H197" s="1">
        <f t="shared" si="1"/>
        <v>8.8426454143609412</v>
      </c>
      <c r="I197" s="1">
        <v>148</v>
      </c>
      <c r="J197" s="2" t="s">
        <v>432</v>
      </c>
      <c r="K197" s="1">
        <f t="shared" si="2"/>
        <v>87.356639925451702</v>
      </c>
      <c r="L197" s="1">
        <f t="shared" si="3"/>
        <v>9.437995207944347</v>
      </c>
      <c r="M197" s="1">
        <v>33340.671895599997</v>
      </c>
      <c r="N197" s="1">
        <v>2019500.32311</v>
      </c>
      <c r="O197" s="2" t="s">
        <v>483</v>
      </c>
    </row>
    <row r="198" spans="1:15" x14ac:dyDescent="0.3">
      <c r="A198" s="1">
        <v>64.585708316799995</v>
      </c>
      <c r="B198" s="1">
        <v>3.0731898037900001</v>
      </c>
      <c r="C198" s="1">
        <v>0.33202685755799999</v>
      </c>
      <c r="D198" s="2" t="s">
        <v>368</v>
      </c>
      <c r="E198" s="1">
        <v>0.99700188923999999</v>
      </c>
      <c r="F198" s="1">
        <v>0.99733046219599997</v>
      </c>
      <c r="G198" s="1">
        <f t="shared" si="0"/>
        <v>197.88906283311269</v>
      </c>
      <c r="H198" s="1">
        <f t="shared" si="1"/>
        <v>21.386943700302613</v>
      </c>
      <c r="I198" s="1">
        <v>149</v>
      </c>
      <c r="J198" s="2" t="s">
        <v>432</v>
      </c>
      <c r="K198" s="1">
        <f t="shared" si="2"/>
        <v>198.48414026974476</v>
      </c>
      <c r="L198" s="1">
        <f t="shared" si="3"/>
        <v>21.444189775584686</v>
      </c>
      <c r="M198" s="1">
        <v>54778.9707002</v>
      </c>
      <c r="N198" s="1">
        <v>5998629.21019</v>
      </c>
      <c r="O198" s="2" t="s">
        <v>483</v>
      </c>
    </row>
    <row r="199" spans="1:15" x14ac:dyDescent="0.3">
      <c r="A199" s="1">
        <v>140.8412964</v>
      </c>
      <c r="B199" s="1">
        <v>3.0731898037900001</v>
      </c>
      <c r="C199" s="1">
        <v>0.33202685755799999</v>
      </c>
      <c r="D199" s="2" t="s">
        <v>368</v>
      </c>
      <c r="E199" s="1">
        <v>0.94131533217800001</v>
      </c>
      <c r="F199" s="1">
        <v>0.96194393639499998</v>
      </c>
      <c r="G199" s="1">
        <f t="shared" si="0"/>
        <v>407.43143179078709</v>
      </c>
      <c r="H199" s="1">
        <f t="shared" si="1"/>
        <v>44.983473814301767</v>
      </c>
      <c r="I199" s="1">
        <v>140</v>
      </c>
      <c r="J199" s="2" t="s">
        <v>371</v>
      </c>
      <c r="K199" s="1">
        <f t="shared" si="2"/>
        <v>432.83203604904526</v>
      </c>
      <c r="L199" s="1">
        <f t="shared" si="3"/>
        <v>46.763093058086859</v>
      </c>
      <c r="M199" s="1">
        <v>25252.050467599998</v>
      </c>
      <c r="N199" s="1">
        <v>607939.95668499998</v>
      </c>
      <c r="O199" s="2" t="s">
        <v>483</v>
      </c>
    </row>
    <row r="200" spans="1:15" x14ac:dyDescent="0.3">
      <c r="A200" s="1">
        <v>16.389570193400001</v>
      </c>
      <c r="B200" s="1">
        <v>3.0731898037900001</v>
      </c>
      <c r="C200" s="1">
        <v>0.33202685755799999</v>
      </c>
      <c r="D200" s="2" t="s">
        <v>368</v>
      </c>
      <c r="E200" s="1">
        <v>0.90307251621499995</v>
      </c>
      <c r="F200" s="1">
        <v>0.93718563080399997</v>
      </c>
      <c r="G200" s="1">
        <f t="shared" si="0"/>
        <v>45.486191301764045</v>
      </c>
      <c r="H200" s="1">
        <f t="shared" si="1"/>
        <v>5.0999556678245845</v>
      </c>
      <c r="I200" s="1">
        <v>139</v>
      </c>
      <c r="J200" s="2" t="s">
        <v>371</v>
      </c>
      <c r="K200" s="1">
        <f t="shared" si="2"/>
        <v>50.368260006857383</v>
      </c>
      <c r="L200" s="1">
        <f t="shared" si="3"/>
        <v>5.4417774880408647</v>
      </c>
      <c r="M200" s="1">
        <v>17332.7756362</v>
      </c>
      <c r="N200" s="1">
        <v>725668.03822500003</v>
      </c>
      <c r="O200" s="2" t="s">
        <v>483</v>
      </c>
    </row>
    <row r="201" spans="1:15" x14ac:dyDescent="0.3">
      <c r="A201" s="1">
        <v>3.5674982854800003E-2</v>
      </c>
      <c r="B201" s="1">
        <v>3.0731898037900001</v>
      </c>
      <c r="C201" s="1">
        <v>0.33202685755799999</v>
      </c>
      <c r="D201" s="2" t="s">
        <v>368</v>
      </c>
      <c r="E201" s="1">
        <v>0.92183775742700003</v>
      </c>
      <c r="F201" s="1">
        <v>0.95538096007200002</v>
      </c>
      <c r="G201" s="1">
        <f t="shared" si="0"/>
        <v>0.10106659843640504</v>
      </c>
      <c r="H201" s="1">
        <f t="shared" si="1"/>
        <v>1.1316537582467076E-2</v>
      </c>
      <c r="I201" s="1">
        <v>143</v>
      </c>
      <c r="J201" s="2" t="s">
        <v>371</v>
      </c>
      <c r="K201" s="1">
        <f t="shared" si="2"/>
        <v>0.10963599355975444</v>
      </c>
      <c r="L201" s="1">
        <f t="shared" si="3"/>
        <v>1.1845052450714773E-2</v>
      </c>
      <c r="M201" s="1">
        <v>143.08549907700001</v>
      </c>
      <c r="N201" s="1">
        <v>144.37153356300001</v>
      </c>
      <c r="O201" s="2" t="s">
        <v>483</v>
      </c>
    </row>
    <row r="202" spans="1:15" x14ac:dyDescent="0.3">
      <c r="A202" s="1">
        <v>60.6173163415</v>
      </c>
      <c r="B202" s="1">
        <v>3.0731898037900001</v>
      </c>
      <c r="C202" s="1">
        <v>0.33202685755799999</v>
      </c>
      <c r="D202" s="2" t="s">
        <v>368</v>
      </c>
      <c r="E202" s="1">
        <v>0.87159776581899995</v>
      </c>
      <c r="F202" s="1">
        <v>0.89853780504699998</v>
      </c>
      <c r="G202" s="1">
        <f t="shared" si="0"/>
        <v>162.36865653436885</v>
      </c>
      <c r="H202" s="1">
        <f t="shared" si="1"/>
        <v>18.084490373224646</v>
      </c>
      <c r="I202" s="1">
        <v>142</v>
      </c>
      <c r="J202" s="2" t="s">
        <v>371</v>
      </c>
      <c r="K202" s="1">
        <f t="shared" si="2"/>
        <v>186.28851851381074</v>
      </c>
      <c r="L202" s="1">
        <f t="shared" si="3"/>
        <v>20.126577058467447</v>
      </c>
      <c r="M202" s="1">
        <v>12251.163112300001</v>
      </c>
      <c r="N202" s="1">
        <v>245309.575943</v>
      </c>
      <c r="O202" s="2" t="s">
        <v>483</v>
      </c>
    </row>
    <row r="203" spans="1:15" x14ac:dyDescent="0.3">
      <c r="A203" s="1">
        <v>8.8556937402999996</v>
      </c>
      <c r="B203" s="1">
        <v>3.0731898037900001</v>
      </c>
      <c r="C203" s="1">
        <v>0.33202685755799999</v>
      </c>
      <c r="D203" s="2" t="s">
        <v>368</v>
      </c>
      <c r="E203" s="1">
        <v>0.94825835286600002</v>
      </c>
      <c r="F203" s="1">
        <v>0.96582834468099998</v>
      </c>
      <c r="G203" s="1">
        <f t="shared" si="0"/>
        <v>25.80706699942894</v>
      </c>
      <c r="H203" s="1">
        <f t="shared" si="1"/>
        <v>2.8398522835399018</v>
      </c>
      <c r="I203" s="1">
        <v>160</v>
      </c>
      <c r="J203" s="2" t="s">
        <v>371</v>
      </c>
      <c r="K203" s="1">
        <f t="shared" si="2"/>
        <v>27.215227708176887</v>
      </c>
      <c r="L203" s="1">
        <f t="shared" si="3"/>
        <v>2.9403281640878602</v>
      </c>
      <c r="M203" s="1">
        <v>1939.97482762</v>
      </c>
      <c r="N203" s="1">
        <v>48422.233600300002</v>
      </c>
      <c r="O203" s="2" t="s">
        <v>483</v>
      </c>
    </row>
    <row r="204" spans="1:15" x14ac:dyDescent="0.3">
      <c r="A204" s="1">
        <v>27.304936581700002</v>
      </c>
      <c r="B204" s="1">
        <v>3.0731898037900001</v>
      </c>
      <c r="C204" s="1">
        <v>0.33202685755799999</v>
      </c>
      <c r="D204" s="2" t="s">
        <v>368</v>
      </c>
      <c r="E204" s="1">
        <v>0.93742107739400005</v>
      </c>
      <c r="F204" s="1">
        <v>0.96586459601100005</v>
      </c>
      <c r="G204" s="1">
        <f t="shared" si="0"/>
        <v>78.662051749931507</v>
      </c>
      <c r="H204" s="1">
        <f t="shared" si="1"/>
        <v>8.7565016624027923</v>
      </c>
      <c r="I204" s="1">
        <v>153</v>
      </c>
      <c r="J204" s="2" t="s">
        <v>371</v>
      </c>
      <c r="K204" s="1">
        <f t="shared" si="2"/>
        <v>83.913252696013018</v>
      </c>
      <c r="L204" s="1">
        <f t="shared" si="3"/>
        <v>9.06597228904233</v>
      </c>
      <c r="M204" s="1">
        <v>1380.26127314</v>
      </c>
      <c r="N204" s="1">
        <v>110499.15797</v>
      </c>
      <c r="O204" s="2" t="s">
        <v>483</v>
      </c>
    </row>
    <row r="205" spans="1:15" x14ac:dyDescent="0.3">
      <c r="A205" s="1">
        <v>13.367484668399999</v>
      </c>
      <c r="B205" s="1">
        <v>3.0731898037900001</v>
      </c>
      <c r="C205" s="1">
        <v>0.33202685755799999</v>
      </c>
      <c r="D205" s="2" t="s">
        <v>368</v>
      </c>
      <c r="E205" s="1">
        <v>0.92653526363399996</v>
      </c>
      <c r="F205" s="1">
        <v>0.91621440563099998</v>
      </c>
      <c r="G205" s="1">
        <f t="shared" si="0"/>
        <v>38.062826151646192</v>
      </c>
      <c r="H205" s="1">
        <f t="shared" si="1"/>
        <v>4.0664929681782631</v>
      </c>
      <c r="I205" s="1">
        <v>159</v>
      </c>
      <c r="J205" s="2" t="s">
        <v>371</v>
      </c>
      <c r="K205" s="1">
        <f t="shared" si="2"/>
        <v>41.080817585246031</v>
      </c>
      <c r="L205" s="1">
        <f t="shared" si="3"/>
        <v>4.4383639279035956</v>
      </c>
      <c r="M205" s="1">
        <v>2003.0372357799999</v>
      </c>
      <c r="N205" s="1">
        <v>54096.291181200002</v>
      </c>
      <c r="O205" s="2" t="s">
        <v>483</v>
      </c>
    </row>
    <row r="206" spans="1:15" x14ac:dyDescent="0.3">
      <c r="A206" s="1">
        <v>3.5780805746600003E-2</v>
      </c>
      <c r="B206" s="1">
        <v>3.0731898037900001</v>
      </c>
      <c r="C206" s="1">
        <v>0.33202685755799999</v>
      </c>
      <c r="D206" s="2" t="s">
        <v>368</v>
      </c>
      <c r="E206" s="1">
        <v>0.99700188923999999</v>
      </c>
      <c r="F206" s="1">
        <v>0.99733046219599997</v>
      </c>
      <c r="G206" s="1">
        <f t="shared" si="0"/>
        <v>0.1096315315127777</v>
      </c>
      <c r="H206" s="1">
        <f t="shared" si="1"/>
        <v>1.1848473880636286E-2</v>
      </c>
      <c r="I206" s="1">
        <v>149</v>
      </c>
      <c r="J206" s="2" t="s">
        <v>371</v>
      </c>
      <c r="K206" s="1">
        <f t="shared" si="2"/>
        <v>0.10996120739184177</v>
      </c>
      <c r="L206" s="1">
        <f t="shared" si="3"/>
        <v>1.1880188492936827E-2</v>
      </c>
      <c r="M206" s="1">
        <v>3150.86856807</v>
      </c>
      <c r="N206" s="1">
        <v>3528.4952327599999</v>
      </c>
      <c r="O206" s="2" t="s">
        <v>483</v>
      </c>
    </row>
    <row r="207" spans="1:15" x14ac:dyDescent="0.3">
      <c r="A207" s="1">
        <v>88.196704792999995</v>
      </c>
      <c r="B207" s="1">
        <v>3.0731898037900001</v>
      </c>
      <c r="C207" s="1">
        <v>0.33202685755799999</v>
      </c>
      <c r="D207" s="2" t="s">
        <v>368</v>
      </c>
      <c r="E207" s="1">
        <v>0.974653059436</v>
      </c>
      <c r="F207" s="1">
        <v>0.99071189553200001</v>
      </c>
      <c r="G207" s="1">
        <f t="shared" si="0"/>
        <v>264.17504697090197</v>
      </c>
      <c r="H207" s="1">
        <f t="shared" si="1"/>
        <v>29.011684909203996</v>
      </c>
      <c r="I207" s="1">
        <v>141</v>
      </c>
      <c r="J207" s="2" t="s">
        <v>428</v>
      </c>
      <c r="K207" s="1">
        <f t="shared" si="2"/>
        <v>271.04521389772424</v>
      </c>
      <c r="L207" s="1">
        <f t="shared" si="3"/>
        <v>29.283674739390385</v>
      </c>
      <c r="M207" s="1">
        <v>4780.5356289900001</v>
      </c>
      <c r="N207" s="1">
        <v>356921.96894400002</v>
      </c>
      <c r="O207" s="2" t="s">
        <v>483</v>
      </c>
    </row>
    <row r="208" spans="1:15" x14ac:dyDescent="0.3">
      <c r="A208" s="1">
        <v>9837.5796779699995</v>
      </c>
      <c r="B208" s="1">
        <v>3.0731898037900001</v>
      </c>
      <c r="C208" s="1">
        <v>0.33202685755799999</v>
      </c>
      <c r="D208" s="2" t="s">
        <v>368</v>
      </c>
      <c r="E208" s="1">
        <v>0.94131533217800001</v>
      </c>
      <c r="F208" s="1">
        <v>0.96194393639499998</v>
      </c>
      <c r="G208" s="1">
        <f t="shared" si="0"/>
        <v>28458.55069501666</v>
      </c>
      <c r="H208" s="1">
        <f t="shared" si="1"/>
        <v>3142.0365982946937</v>
      </c>
      <c r="I208" s="1">
        <v>140</v>
      </c>
      <c r="J208" s="2" t="s">
        <v>428</v>
      </c>
      <c r="K208" s="1">
        <f t="shared" si="2"/>
        <v>30232.749560309116</v>
      </c>
      <c r="L208" s="1">
        <f t="shared" si="3"/>
        <v>3266.3406664528202</v>
      </c>
      <c r="M208" s="1">
        <v>176760.81184800001</v>
      </c>
      <c r="N208" s="1">
        <v>39856827.760200001</v>
      </c>
      <c r="O208" s="2" t="s">
        <v>483</v>
      </c>
    </row>
    <row r="209" spans="1:15" x14ac:dyDescent="0.3">
      <c r="A209" s="1">
        <v>1801.30892116</v>
      </c>
      <c r="B209" s="1">
        <v>3.0731898037900001</v>
      </c>
      <c r="C209" s="1">
        <v>0.33202685755799999</v>
      </c>
      <c r="D209" s="2" t="s">
        <v>368</v>
      </c>
      <c r="E209" s="1">
        <v>0.90307251621499995</v>
      </c>
      <c r="F209" s="1">
        <v>0.93718563080399997</v>
      </c>
      <c r="G209" s="1">
        <f t="shared" si="0"/>
        <v>4999.1965142839845</v>
      </c>
      <c r="H209" s="1">
        <f t="shared" si="1"/>
        <v>560.51473794427659</v>
      </c>
      <c r="I209" s="1">
        <v>139</v>
      </c>
      <c r="J209" s="2" t="s">
        <v>428</v>
      </c>
      <c r="K209" s="1">
        <f t="shared" si="2"/>
        <v>5535.7642099848772</v>
      </c>
      <c r="L209" s="1">
        <f t="shared" si="3"/>
        <v>598.08294058394597</v>
      </c>
      <c r="M209" s="1">
        <v>154108.816877</v>
      </c>
      <c r="N209" s="1">
        <v>19655026.8572</v>
      </c>
      <c r="O209" s="2" t="s">
        <v>483</v>
      </c>
    </row>
    <row r="210" spans="1:15" x14ac:dyDescent="0.3">
      <c r="A210" s="1">
        <v>3383.6659852799999</v>
      </c>
      <c r="B210" s="1">
        <v>3.0731898037900001</v>
      </c>
      <c r="C210" s="1">
        <v>0.33202685755799999</v>
      </c>
      <c r="D210" s="2" t="s">
        <v>368</v>
      </c>
      <c r="E210" s="1">
        <v>0.92183775742700003</v>
      </c>
      <c r="F210" s="1">
        <v>0.95538096007200002</v>
      </c>
      <c r="G210" s="1">
        <f t="shared" si="0"/>
        <v>9585.866173197177</v>
      </c>
      <c r="H210" s="1">
        <f t="shared" si="1"/>
        <v>1073.3399212772031</v>
      </c>
      <c r="I210" s="1">
        <v>143</v>
      </c>
      <c r="J210" s="2" t="s">
        <v>428</v>
      </c>
      <c r="K210" s="1">
        <f t="shared" si="2"/>
        <v>10398.647805393541</v>
      </c>
      <c r="L210" s="1">
        <f t="shared" si="3"/>
        <v>1123.4679841184122</v>
      </c>
      <c r="M210" s="1">
        <v>80646.183256699995</v>
      </c>
      <c r="N210" s="1">
        <v>13704929.095699999</v>
      </c>
      <c r="O210" s="2" t="s">
        <v>483</v>
      </c>
    </row>
    <row r="211" spans="1:15" x14ac:dyDescent="0.3">
      <c r="A211" s="1">
        <v>4124.03534046</v>
      </c>
      <c r="B211" s="1">
        <v>3.0731898037900001</v>
      </c>
      <c r="C211" s="1">
        <v>0.33202685755799999</v>
      </c>
      <c r="D211" s="2" t="s">
        <v>368</v>
      </c>
      <c r="E211" s="1">
        <v>0.87159776581899995</v>
      </c>
      <c r="F211" s="1">
        <v>0.89853780504699998</v>
      </c>
      <c r="G211" s="1">
        <f t="shared" si="0"/>
        <v>11046.580715621612</v>
      </c>
      <c r="H211" s="1">
        <f t="shared" si="1"/>
        <v>1230.3592754456399</v>
      </c>
      <c r="I211" s="1">
        <v>142</v>
      </c>
      <c r="J211" s="2" t="s">
        <v>428</v>
      </c>
      <c r="K211" s="1">
        <f t="shared" si="2"/>
        <v>12673.943358771294</v>
      </c>
      <c r="L211" s="1">
        <f t="shared" si="3"/>
        <v>1369.2904945510704</v>
      </c>
      <c r="M211" s="1">
        <v>70777.042056000006</v>
      </c>
      <c r="N211" s="1">
        <v>16689378.9037</v>
      </c>
      <c r="O211" s="2" t="s">
        <v>483</v>
      </c>
    </row>
    <row r="212" spans="1:15" x14ac:dyDescent="0.3">
      <c r="A212" s="1">
        <v>6520.3399696400002</v>
      </c>
      <c r="B212" s="1">
        <v>3.0731898037900001</v>
      </c>
      <c r="C212" s="1">
        <v>0.33202685755799999</v>
      </c>
      <c r="D212" s="2" t="s">
        <v>368</v>
      </c>
      <c r="E212" s="1">
        <v>0.94825835286600002</v>
      </c>
      <c r="F212" s="1">
        <v>0.96582834468099998</v>
      </c>
      <c r="G212" s="1">
        <f t="shared" si="0"/>
        <v>19001.430649051952</v>
      </c>
      <c r="H212" s="1">
        <f t="shared" si="1"/>
        <v>2090.9488172534025</v>
      </c>
      <c r="I212" s="1">
        <v>160</v>
      </c>
      <c r="J212" s="2" t="s">
        <v>428</v>
      </c>
      <c r="K212" s="1">
        <f t="shared" si="2"/>
        <v>20038.242311942045</v>
      </c>
      <c r="L212" s="1">
        <f t="shared" si="3"/>
        <v>2164.9279903293941</v>
      </c>
      <c r="M212" s="1">
        <v>100160.382071</v>
      </c>
      <c r="N212" s="1">
        <v>26395368.142200001</v>
      </c>
      <c r="O212" s="2" t="s">
        <v>483</v>
      </c>
    </row>
    <row r="213" spans="1:15" x14ac:dyDescent="0.3">
      <c r="A213" s="1">
        <v>3.7585762960500002</v>
      </c>
      <c r="B213" s="1">
        <v>3.0731898037900001</v>
      </c>
      <c r="C213" s="1">
        <v>0.33202685755799999</v>
      </c>
      <c r="D213" s="2" t="s">
        <v>368</v>
      </c>
      <c r="E213" s="1">
        <v>0.97020874062899998</v>
      </c>
      <c r="F213" s="1">
        <v>0.98255376148399998</v>
      </c>
      <c r="G213" s="1">
        <f t="shared" si="0"/>
        <v>11.206704924381816</v>
      </c>
      <c r="H213" s="1">
        <f t="shared" si="1"/>
        <v>1.2261762731825512</v>
      </c>
      <c r="I213" s="1">
        <v>152</v>
      </c>
      <c r="J213" s="2" t="s">
        <v>428</v>
      </c>
      <c r="K213" s="1">
        <f t="shared" si="2"/>
        <v>11.550818349787646</v>
      </c>
      <c r="L213" s="1">
        <f t="shared" si="3"/>
        <v>1.2479482764694687</v>
      </c>
      <c r="M213" s="1">
        <v>15440.2644913</v>
      </c>
      <c r="N213" s="1">
        <v>1066904.04342</v>
      </c>
      <c r="O213" s="2" t="s">
        <v>483</v>
      </c>
    </row>
    <row r="214" spans="1:15" x14ac:dyDescent="0.3">
      <c r="A214" s="1">
        <v>4599.0264404400004</v>
      </c>
      <c r="B214" s="1">
        <v>3.0731898037900001</v>
      </c>
      <c r="C214" s="1">
        <v>0.33202685755799999</v>
      </c>
      <c r="D214" s="2" t="s">
        <v>368</v>
      </c>
      <c r="E214" s="1">
        <v>0.93742107739400005</v>
      </c>
      <c r="F214" s="1">
        <v>0.96586459601100005</v>
      </c>
      <c r="G214" s="1">
        <f t="shared" si="0"/>
        <v>13249.210624413432</v>
      </c>
      <c r="H214" s="1">
        <f t="shared" si="1"/>
        <v>1474.8755248213056</v>
      </c>
      <c r="I214" s="1">
        <v>153</v>
      </c>
      <c r="J214" s="2" t="s">
        <v>428</v>
      </c>
      <c r="K214" s="1">
        <f t="shared" si="2"/>
        <v>14133.681164120828</v>
      </c>
      <c r="L214" s="1">
        <f t="shared" si="3"/>
        <v>1527.0002968454478</v>
      </c>
      <c r="M214" s="1">
        <v>90824.027570799997</v>
      </c>
      <c r="N214" s="1">
        <v>18618278.796</v>
      </c>
      <c r="O214" s="2" t="s">
        <v>483</v>
      </c>
    </row>
    <row r="215" spans="1:15" x14ac:dyDescent="0.3">
      <c r="A215" s="1">
        <v>2.6777797885100001</v>
      </c>
      <c r="B215" s="1">
        <v>3.0731898037900001</v>
      </c>
      <c r="C215" s="1">
        <v>0.33202685755799999</v>
      </c>
      <c r="D215" s="2" t="s">
        <v>368</v>
      </c>
      <c r="E215" s="1">
        <v>0.98992476048300004</v>
      </c>
      <c r="F215" s="1">
        <v>0.98963048687099997</v>
      </c>
      <c r="G215" s="1">
        <f t="shared" ref="G215:G278" si="4">A215*B215*E215</f>
        <v>8.1464131169363583</v>
      </c>
      <c r="H215" s="1">
        <f t="shared" ref="H215:H278" si="5">A215*C215*F215</f>
        <v>0.87987532812255442</v>
      </c>
      <c r="I215" s="1">
        <v>154</v>
      </c>
      <c r="J215" s="2" t="s">
        <v>428</v>
      </c>
      <c r="K215" s="1">
        <f t="shared" ref="K215:K278" si="6">A215*B215</f>
        <v>8.2293255428438759</v>
      </c>
      <c r="L215" s="1">
        <f t="shared" ref="L215:L278" si="7">A215*C215</f>
        <v>0.88909480841130117</v>
      </c>
      <c r="M215" s="1">
        <v>38742.731465600002</v>
      </c>
      <c r="N215" s="1">
        <v>3135034.6912699998</v>
      </c>
      <c r="O215" s="2" t="s">
        <v>483</v>
      </c>
    </row>
    <row r="216" spans="1:15" x14ac:dyDescent="0.3">
      <c r="A216" s="1">
        <v>9.3802738030300006</v>
      </c>
      <c r="B216" s="1">
        <v>3.0731898037900001</v>
      </c>
      <c r="C216" s="1">
        <v>0.33202685755799999</v>
      </c>
      <c r="D216" s="2" t="s">
        <v>368</v>
      </c>
      <c r="E216" s="1">
        <v>0.83514094752000001</v>
      </c>
      <c r="F216" s="1">
        <v>0.78244000733499997</v>
      </c>
      <c r="G216" s="1">
        <f t="shared" si="4"/>
        <v>24.074910255027266</v>
      </c>
      <c r="H216" s="1">
        <f t="shared" si="5"/>
        <v>2.4369116201653522</v>
      </c>
      <c r="I216" s="1">
        <v>156</v>
      </c>
      <c r="J216" s="2" t="s">
        <v>428</v>
      </c>
      <c r="K216" s="1">
        <f t="shared" si="6"/>
        <v>28.827361808230243</v>
      </c>
      <c r="L216" s="1">
        <f t="shared" si="7"/>
        <v>3.1145028338536807</v>
      </c>
      <c r="M216" s="1">
        <v>11577.195895299999</v>
      </c>
      <c r="N216" s="1">
        <v>607530.18365799997</v>
      </c>
      <c r="O216" s="2" t="s">
        <v>483</v>
      </c>
    </row>
    <row r="217" spans="1:15" x14ac:dyDescent="0.3">
      <c r="A217" s="1">
        <v>9424.5206230799995</v>
      </c>
      <c r="B217" s="1">
        <v>3.0731898037900001</v>
      </c>
      <c r="C217" s="1">
        <v>0.33202685755799999</v>
      </c>
      <c r="D217" s="2" t="s">
        <v>368</v>
      </c>
      <c r="E217" s="1">
        <v>0.91978300721200001</v>
      </c>
      <c r="F217" s="1">
        <v>0.93691988812600002</v>
      </c>
      <c r="G217" s="1">
        <f t="shared" si="4"/>
        <v>26639.988593656475</v>
      </c>
      <c r="H217" s="1">
        <f t="shared" si="5"/>
        <v>2931.8040609913282</v>
      </c>
      <c r="I217" s="1">
        <v>148</v>
      </c>
      <c r="J217" s="2" t="s">
        <v>428</v>
      </c>
      <c r="K217" s="1">
        <f t="shared" si="6"/>
        <v>28963.340684458031</v>
      </c>
      <c r="L217" s="1">
        <f t="shared" si="7"/>
        <v>3129.1939664718161</v>
      </c>
      <c r="M217" s="1">
        <v>204009.65634099999</v>
      </c>
      <c r="N217" s="1">
        <v>40761635.028800003</v>
      </c>
      <c r="O217" s="2" t="s">
        <v>483</v>
      </c>
    </row>
    <row r="218" spans="1:15" x14ac:dyDescent="0.3">
      <c r="A218" s="1">
        <v>3.5982189834599998</v>
      </c>
      <c r="B218" s="1">
        <v>3.0731898037900001</v>
      </c>
      <c r="C218" s="1">
        <v>0.33202685755799999</v>
      </c>
      <c r="D218" s="2" t="s">
        <v>368</v>
      </c>
      <c r="E218" s="1">
        <v>0.92931674989000002</v>
      </c>
      <c r="F218" s="1">
        <v>0.92825253965200005</v>
      </c>
      <c r="G218" s="1">
        <f t="shared" si="4"/>
        <v>10.276393812873854</v>
      </c>
      <c r="H218" s="1">
        <f t="shared" si="5"/>
        <v>1.1089882677394156</v>
      </c>
      <c r="I218" s="1">
        <v>161</v>
      </c>
      <c r="J218" s="2" t="s">
        <v>428</v>
      </c>
      <c r="K218" s="1">
        <f t="shared" si="6"/>
        <v>11.05800989177289</v>
      </c>
      <c r="L218" s="1">
        <f t="shared" si="7"/>
        <v>1.1947053418837648</v>
      </c>
      <c r="M218" s="1">
        <v>977.73752065400004</v>
      </c>
      <c r="N218" s="1">
        <v>14561.475603000001</v>
      </c>
      <c r="O218" s="2" t="s">
        <v>483</v>
      </c>
    </row>
    <row r="219" spans="1:15" x14ac:dyDescent="0.3">
      <c r="A219" s="1">
        <v>288.46471790499999</v>
      </c>
      <c r="B219" s="1">
        <v>3.0731898037900001</v>
      </c>
      <c r="C219" s="1">
        <v>0.33202685755799999</v>
      </c>
      <c r="D219" s="2" t="s">
        <v>368</v>
      </c>
      <c r="E219" s="1">
        <v>0.92653526363399996</v>
      </c>
      <c r="F219" s="1">
        <v>0.91621440563099998</v>
      </c>
      <c r="G219" s="1">
        <f t="shared" si="4"/>
        <v>821.37983927950768</v>
      </c>
      <c r="H219" s="1">
        <f t="shared" si="5"/>
        <v>87.753214312727835</v>
      </c>
      <c r="I219" s="1">
        <v>159</v>
      </c>
      <c r="J219" s="2" t="s">
        <v>428</v>
      </c>
      <c r="K219" s="1">
        <f t="shared" si="6"/>
        <v>886.50682981880459</v>
      </c>
      <c r="L219" s="1">
        <f t="shared" si="7"/>
        <v>95.778033802352084</v>
      </c>
      <c r="M219" s="1">
        <v>12063.022882699999</v>
      </c>
      <c r="N219" s="1">
        <v>1167375.29629</v>
      </c>
      <c r="O219" s="2" t="s">
        <v>483</v>
      </c>
    </row>
    <row r="220" spans="1:15" x14ac:dyDescent="0.3">
      <c r="A220" s="1">
        <v>37.550024110300001</v>
      </c>
      <c r="B220" s="1">
        <v>3.0731898037900001</v>
      </c>
      <c r="C220" s="1">
        <v>0.33202685755799999</v>
      </c>
      <c r="D220" s="2" t="s">
        <v>368</v>
      </c>
      <c r="E220" s="1">
        <v>0.99700188923999999</v>
      </c>
      <c r="F220" s="1">
        <v>0.99733046219599997</v>
      </c>
      <c r="G220" s="1">
        <f t="shared" si="4"/>
        <v>115.05237418934017</v>
      </c>
      <c r="H220" s="1">
        <f t="shared" si="5"/>
        <v>12.434333732979981</v>
      </c>
      <c r="I220" s="1">
        <v>149</v>
      </c>
      <c r="J220" s="2" t="s">
        <v>428</v>
      </c>
      <c r="K220" s="1">
        <f t="shared" si="6"/>
        <v>115.39835122784262</v>
      </c>
      <c r="L220" s="1">
        <f t="shared" si="7"/>
        <v>12.467616506570044</v>
      </c>
      <c r="M220" s="1">
        <v>48380.259568599999</v>
      </c>
      <c r="N220" s="1">
        <v>2736378.4513599998</v>
      </c>
      <c r="O220" s="2" t="s">
        <v>483</v>
      </c>
    </row>
    <row r="221" spans="1:15" x14ac:dyDescent="0.3">
      <c r="A221" s="1">
        <v>305.01528489399999</v>
      </c>
      <c r="B221" s="1">
        <v>3.0731898037900001</v>
      </c>
      <c r="C221" s="1">
        <v>0.33202685755799999</v>
      </c>
      <c r="D221" s="2" t="s">
        <v>368</v>
      </c>
      <c r="E221" s="1">
        <v>0.974653059436</v>
      </c>
      <c r="F221" s="1">
        <v>0.99071189553200001</v>
      </c>
      <c r="G221" s="1">
        <f t="shared" si="4"/>
        <v>913.61040531880235</v>
      </c>
      <c r="H221" s="1">
        <f t="shared" si="5"/>
        <v>100.33262987097615</v>
      </c>
      <c r="I221" s="1">
        <v>141</v>
      </c>
      <c r="J221" s="2" t="s">
        <v>426</v>
      </c>
      <c r="K221" s="1">
        <f t="shared" si="6"/>
        <v>937.36986353634279</v>
      </c>
      <c r="L221" s="1">
        <f t="shared" si="7"/>
        <v>101.27326655051291</v>
      </c>
      <c r="M221" s="1">
        <v>9904.0136780699995</v>
      </c>
      <c r="N221" s="1">
        <v>1237635.6551900001</v>
      </c>
      <c r="O221" s="2" t="s">
        <v>483</v>
      </c>
    </row>
    <row r="222" spans="1:15" x14ac:dyDescent="0.3">
      <c r="A222" s="1">
        <v>1585.5065215699999</v>
      </c>
      <c r="B222" s="1">
        <v>3.0731898037900001</v>
      </c>
      <c r="C222" s="1">
        <v>0.33202685755799999</v>
      </c>
      <c r="D222" s="2" t="s">
        <v>368</v>
      </c>
      <c r="E222" s="1">
        <v>0.94131533217800001</v>
      </c>
      <c r="F222" s="1">
        <v>0.96194393639499998</v>
      </c>
      <c r="G222" s="1">
        <f t="shared" si="4"/>
        <v>4586.6177655894926</v>
      </c>
      <c r="H222" s="1">
        <f t="shared" si="5"/>
        <v>506.39686596529202</v>
      </c>
      <c r="I222" s="1">
        <v>140</v>
      </c>
      <c r="J222" s="2" t="s">
        <v>426</v>
      </c>
      <c r="K222" s="1">
        <f t="shared" si="6"/>
        <v>4872.5624759314733</v>
      </c>
      <c r="L222" s="1">
        <f t="shared" si="7"/>
        <v>526.43074799460237</v>
      </c>
      <c r="M222" s="1">
        <v>76839.331969699997</v>
      </c>
      <c r="N222" s="1">
        <v>6636750.1407399997</v>
      </c>
      <c r="O222" s="2" t="s">
        <v>483</v>
      </c>
    </row>
    <row r="223" spans="1:15" x14ac:dyDescent="0.3">
      <c r="A223" s="1">
        <v>379.44604658499998</v>
      </c>
      <c r="B223" s="1">
        <v>3.0731898037900001</v>
      </c>
      <c r="C223" s="1">
        <v>0.33202685755799999</v>
      </c>
      <c r="D223" s="2" t="s">
        <v>368</v>
      </c>
      <c r="E223" s="1">
        <v>0.90307251621499995</v>
      </c>
      <c r="F223" s="1">
        <v>0.93718563080399997</v>
      </c>
      <c r="G223" s="1">
        <f t="shared" si="4"/>
        <v>1053.0816403357373</v>
      </c>
      <c r="H223" s="1">
        <f t="shared" si="5"/>
        <v>118.07252985158088</v>
      </c>
      <c r="I223" s="1">
        <v>139</v>
      </c>
      <c r="J223" s="2" t="s">
        <v>426</v>
      </c>
      <c r="K223" s="1">
        <f t="shared" si="6"/>
        <v>1166.1097214534473</v>
      </c>
      <c r="L223" s="1">
        <f t="shared" si="7"/>
        <v>125.98627846042402</v>
      </c>
      <c r="M223" s="1">
        <v>57810.708021099999</v>
      </c>
      <c r="N223" s="1">
        <v>3893981.1829599999</v>
      </c>
      <c r="O223" s="2" t="s">
        <v>483</v>
      </c>
    </row>
    <row r="224" spans="1:15" x14ac:dyDescent="0.3">
      <c r="A224" s="1">
        <v>1000.7876079</v>
      </c>
      <c r="B224" s="1">
        <v>3.0731898037900001</v>
      </c>
      <c r="C224" s="1">
        <v>0.33202685755799999</v>
      </c>
      <c r="D224" s="2" t="s">
        <v>368</v>
      </c>
      <c r="E224" s="1">
        <v>0.92183775742700003</v>
      </c>
      <c r="F224" s="1">
        <v>0.95538096007200002</v>
      </c>
      <c r="G224" s="1">
        <f t="shared" si="4"/>
        <v>2835.2136761896345</v>
      </c>
      <c r="H224" s="1">
        <f t="shared" si="5"/>
        <v>317.46197672927133</v>
      </c>
      <c r="I224" s="1">
        <v>143</v>
      </c>
      <c r="J224" s="2" t="s">
        <v>426</v>
      </c>
      <c r="K224" s="1">
        <f t="shared" si="6"/>
        <v>3075.6102723576646</v>
      </c>
      <c r="L224" s="1">
        <f t="shared" si="7"/>
        <v>332.28836453402482</v>
      </c>
      <c r="M224" s="1">
        <v>29540.304100000001</v>
      </c>
      <c r="N224" s="1">
        <v>4050043.7585</v>
      </c>
      <c r="O224" s="2" t="s">
        <v>483</v>
      </c>
    </row>
    <row r="225" spans="1:15" x14ac:dyDescent="0.3">
      <c r="A225" s="1">
        <v>1085.50609328</v>
      </c>
      <c r="B225" s="1">
        <v>3.0731898037900001</v>
      </c>
      <c r="C225" s="1">
        <v>0.33202685755799999</v>
      </c>
      <c r="D225" s="2" t="s">
        <v>368</v>
      </c>
      <c r="E225" s="1">
        <v>0.87159776581899995</v>
      </c>
      <c r="F225" s="1">
        <v>0.89853780504699998</v>
      </c>
      <c r="G225" s="1">
        <f t="shared" si="4"/>
        <v>2907.6207371634932</v>
      </c>
      <c r="H225" s="1">
        <f t="shared" si="5"/>
        <v>323.84845913343645</v>
      </c>
      <c r="I225" s="1">
        <v>142</v>
      </c>
      <c r="J225" s="2" t="s">
        <v>426</v>
      </c>
      <c r="K225" s="1">
        <f t="shared" si="6"/>
        <v>3335.9662578200127</v>
      </c>
      <c r="L225" s="1">
        <f t="shared" si="7"/>
        <v>360.4171770118196</v>
      </c>
      <c r="M225" s="1">
        <v>48313.177656899999</v>
      </c>
      <c r="N225" s="1">
        <v>4392887.3051500004</v>
      </c>
      <c r="O225" s="2" t="s">
        <v>483</v>
      </c>
    </row>
    <row r="226" spans="1:15" x14ac:dyDescent="0.3">
      <c r="A226" s="1">
        <v>81.061736694100006</v>
      </c>
      <c r="B226" s="1">
        <v>3.0731898037900001</v>
      </c>
      <c r="C226" s="1">
        <v>0.33202685755799999</v>
      </c>
      <c r="D226" s="2" t="s">
        <v>368</v>
      </c>
      <c r="E226" s="1">
        <v>0.94825835286600002</v>
      </c>
      <c r="F226" s="1">
        <v>0.96582834468099998</v>
      </c>
      <c r="G226" s="1">
        <f t="shared" si="4"/>
        <v>236.22832172195666</v>
      </c>
      <c r="H226" s="1">
        <f t="shared" si="5"/>
        <v>25.994954749942792</v>
      </c>
      <c r="I226" s="1">
        <v>160</v>
      </c>
      <c r="J226" s="2" t="s">
        <v>426</v>
      </c>
      <c r="K226" s="1">
        <f t="shared" si="6"/>
        <v>249.11810268581783</v>
      </c>
      <c r="L226" s="1">
        <f t="shared" si="7"/>
        <v>26.914673702736042</v>
      </c>
      <c r="M226" s="1">
        <v>8684.1565948799998</v>
      </c>
      <c r="N226" s="1">
        <v>328045.20975099999</v>
      </c>
      <c r="O226" s="2" t="s">
        <v>483</v>
      </c>
    </row>
    <row r="227" spans="1:15" x14ac:dyDescent="0.3">
      <c r="A227" s="1">
        <v>11.727557041200001</v>
      </c>
      <c r="B227" s="1">
        <v>3.0731898037900001</v>
      </c>
      <c r="C227" s="1">
        <v>0.33202685755799999</v>
      </c>
      <c r="D227" s="2" t="s">
        <v>368</v>
      </c>
      <c r="E227" s="1">
        <v>0.93742107739400005</v>
      </c>
      <c r="F227" s="1">
        <v>0.96586459601100005</v>
      </c>
      <c r="G227" s="1">
        <f t="shared" si="4"/>
        <v>33.785601226901385</v>
      </c>
      <c r="H227" s="1">
        <f t="shared" si="5"/>
        <v>3.7609452935340877</v>
      </c>
      <c r="I227" s="1">
        <v>153</v>
      </c>
      <c r="J227" s="2" t="s">
        <v>426</v>
      </c>
      <c r="K227" s="1">
        <f t="shared" si="6"/>
        <v>36.041008722381463</v>
      </c>
      <c r="L227" s="1">
        <f t="shared" si="7"/>
        <v>3.8938639112218323</v>
      </c>
      <c r="M227" s="1">
        <v>2070.07736535</v>
      </c>
      <c r="N227" s="1">
        <v>47459.739530699997</v>
      </c>
      <c r="O227" s="2" t="s">
        <v>483</v>
      </c>
    </row>
    <row r="228" spans="1:15" x14ac:dyDescent="0.3">
      <c r="A228" s="1">
        <v>267.68138428899999</v>
      </c>
      <c r="B228" s="1">
        <v>3.0731898037900001</v>
      </c>
      <c r="C228" s="1">
        <v>0.33202685755799999</v>
      </c>
      <c r="D228" s="2" t="s">
        <v>368</v>
      </c>
      <c r="E228" s="1">
        <v>0.91978300721200001</v>
      </c>
      <c r="F228" s="1">
        <v>0.93691988812600002</v>
      </c>
      <c r="G228" s="1">
        <f t="shared" si="4"/>
        <v>756.64633877820143</v>
      </c>
      <c r="H228" s="1">
        <f t="shared" si="5"/>
        <v>83.271011958780761</v>
      </c>
      <c r="I228" s="1">
        <v>148</v>
      </c>
      <c r="J228" s="2" t="s">
        <v>426</v>
      </c>
      <c r="K228" s="1">
        <f t="shared" si="6"/>
        <v>822.63570086134746</v>
      </c>
      <c r="L228" s="1">
        <f t="shared" si="7"/>
        <v>88.87740885225206</v>
      </c>
      <c r="M228" s="1">
        <v>19332.280728900001</v>
      </c>
      <c r="N228" s="1">
        <v>1264313.9303299999</v>
      </c>
      <c r="O228" s="2" t="s">
        <v>483</v>
      </c>
    </row>
    <row r="229" spans="1:15" x14ac:dyDescent="0.3">
      <c r="A229" s="1">
        <v>1.16164147842</v>
      </c>
      <c r="B229" s="1">
        <v>3.0731898037900001</v>
      </c>
      <c r="C229" s="1">
        <v>0.33202685755799999</v>
      </c>
      <c r="D229" s="2" t="s">
        <v>368</v>
      </c>
      <c r="E229" s="1">
        <v>0.90307251621499995</v>
      </c>
      <c r="F229" s="1">
        <v>0.93718563080399997</v>
      </c>
      <c r="G229" s="1">
        <f t="shared" si="4"/>
        <v>3.223918985548138</v>
      </c>
      <c r="H229" s="1">
        <f t="shared" si="5"/>
        <v>0.36146890808850513</v>
      </c>
      <c r="I229" s="1">
        <v>139</v>
      </c>
      <c r="J229" s="2" t="s">
        <v>430</v>
      </c>
      <c r="K229" s="1">
        <f t="shared" si="6"/>
        <v>3.5699447471398855</v>
      </c>
      <c r="L229" s="1">
        <f t="shared" si="7"/>
        <v>0.38569616968882187</v>
      </c>
      <c r="M229" s="1">
        <v>5898.3043723199999</v>
      </c>
      <c r="N229" s="1">
        <v>230021.99674100001</v>
      </c>
      <c r="O229" s="2" t="s">
        <v>483</v>
      </c>
    </row>
    <row r="230" spans="1:15" x14ac:dyDescent="0.3">
      <c r="A230" s="1">
        <v>18.6540813493</v>
      </c>
      <c r="B230" s="1">
        <v>3.0731898037900001</v>
      </c>
      <c r="C230" s="1">
        <v>0.33202685755799999</v>
      </c>
      <c r="D230" s="2" t="s">
        <v>368</v>
      </c>
      <c r="E230" s="1">
        <v>0.93742107739400005</v>
      </c>
      <c r="F230" s="1">
        <v>0.96586459601100005</v>
      </c>
      <c r="G230" s="1">
        <f t="shared" si="4"/>
        <v>53.740037375860865</v>
      </c>
      <c r="H230" s="1">
        <f t="shared" si="5"/>
        <v>5.9822330609336483</v>
      </c>
      <c r="I230" s="1">
        <v>153</v>
      </c>
      <c r="J230" s="2" t="s">
        <v>430</v>
      </c>
      <c r="K230" s="1">
        <f t="shared" si="6"/>
        <v>57.327532601737964</v>
      </c>
      <c r="L230" s="1">
        <f t="shared" si="7"/>
        <v>6.1936560110393755</v>
      </c>
      <c r="M230" s="1">
        <v>1199.3361079199999</v>
      </c>
      <c r="N230" s="1">
        <v>75490.3889127</v>
      </c>
      <c r="O230" s="2" t="s">
        <v>483</v>
      </c>
    </row>
    <row r="231" spans="1:15" x14ac:dyDescent="0.3">
      <c r="A231" s="1">
        <v>0.87491466847900001</v>
      </c>
      <c r="B231" s="1">
        <v>3.0731898037900001</v>
      </c>
      <c r="C231" s="1">
        <v>0.33202685755799999</v>
      </c>
      <c r="D231" s="2" t="s">
        <v>368</v>
      </c>
      <c r="E231" s="1">
        <v>0.974653059436</v>
      </c>
      <c r="F231" s="1">
        <v>0.99071189553200001</v>
      </c>
      <c r="G231" s="1">
        <f t="shared" si="4"/>
        <v>2.6206265209504211</v>
      </c>
      <c r="H231" s="1">
        <f t="shared" si="5"/>
        <v>0.2877970185385883</v>
      </c>
      <c r="I231" s="1">
        <v>141</v>
      </c>
      <c r="J231" s="2" t="s">
        <v>367</v>
      </c>
      <c r="K231" s="1">
        <f t="shared" si="6"/>
        <v>2.688778838355971</v>
      </c>
      <c r="L231" s="1">
        <f t="shared" si="7"/>
        <v>0.29049516800648173</v>
      </c>
      <c r="M231" s="1">
        <v>270.52293781700001</v>
      </c>
      <c r="N231" s="1">
        <v>3540.65404511</v>
      </c>
      <c r="O231" s="2" t="s">
        <v>483</v>
      </c>
    </row>
    <row r="232" spans="1:15" x14ac:dyDescent="0.3">
      <c r="A232" s="1">
        <v>453.765626935</v>
      </c>
      <c r="B232" s="1">
        <v>3.0731898037900001</v>
      </c>
      <c r="C232" s="1">
        <v>0.33202685755799999</v>
      </c>
      <c r="D232" s="2" t="s">
        <v>368</v>
      </c>
      <c r="E232" s="1">
        <v>0.94131533217800001</v>
      </c>
      <c r="F232" s="1">
        <v>0.96194393639499998</v>
      </c>
      <c r="G232" s="1">
        <f t="shared" si="4"/>
        <v>1312.6716652373218</v>
      </c>
      <c r="H232" s="1">
        <f t="shared" si="5"/>
        <v>144.928758246369</v>
      </c>
      <c r="I232" s="1">
        <v>140</v>
      </c>
      <c r="J232" s="2" t="s">
        <v>367</v>
      </c>
      <c r="K232" s="1">
        <f t="shared" si="6"/>
        <v>1394.5078980070191</v>
      </c>
      <c r="L232" s="1">
        <f t="shared" si="7"/>
        <v>150.66237517906382</v>
      </c>
      <c r="M232" s="1">
        <v>48658.906866199999</v>
      </c>
      <c r="N232" s="1">
        <v>1965380.8590599999</v>
      </c>
      <c r="O232" s="2" t="s">
        <v>483</v>
      </c>
    </row>
    <row r="233" spans="1:15" x14ac:dyDescent="0.3">
      <c r="A233" s="1">
        <v>80.397932874199995</v>
      </c>
      <c r="B233" s="1">
        <v>3.0731898037900001</v>
      </c>
      <c r="C233" s="1">
        <v>0.33202685755799999</v>
      </c>
      <c r="D233" s="2" t="s">
        <v>368</v>
      </c>
      <c r="E233" s="1">
        <v>0.90307251621499995</v>
      </c>
      <c r="F233" s="1">
        <v>0.93718563080399997</v>
      </c>
      <c r="G233" s="1">
        <f t="shared" si="4"/>
        <v>223.12944829113943</v>
      </c>
      <c r="H233" s="1">
        <f t="shared" si="5"/>
        <v>25.017489086338099</v>
      </c>
      <c r="I233" s="1">
        <v>139</v>
      </c>
      <c r="J233" s="2" t="s">
        <v>367</v>
      </c>
      <c r="K233" s="1">
        <f t="shared" si="6"/>
        <v>247.07810755478428</v>
      </c>
      <c r="L233" s="1">
        <f t="shared" si="7"/>
        <v>26.694273006379646</v>
      </c>
      <c r="M233" s="1">
        <v>82427.712804800001</v>
      </c>
      <c r="N233" s="1">
        <v>4768967.0479699997</v>
      </c>
      <c r="O233" s="2" t="s">
        <v>483</v>
      </c>
    </row>
    <row r="234" spans="1:15" x14ac:dyDescent="0.3">
      <c r="A234" s="1">
        <v>48.025565296499998</v>
      </c>
      <c r="B234" s="1">
        <v>3.0731898037900001</v>
      </c>
      <c r="C234" s="1">
        <v>0.33202685755799999</v>
      </c>
      <c r="D234" s="2" t="s">
        <v>368</v>
      </c>
      <c r="E234" s="1">
        <v>0.92183775742700003</v>
      </c>
      <c r="F234" s="1">
        <v>0.95538096007200002</v>
      </c>
      <c r="G234" s="1">
        <f t="shared" si="4"/>
        <v>136.05558108487355</v>
      </c>
      <c r="H234" s="1">
        <f t="shared" si="5"/>
        <v>15.234292243645582</v>
      </c>
      <c r="I234" s="1">
        <v>143</v>
      </c>
      <c r="J234" s="2" t="s">
        <v>367</v>
      </c>
      <c r="K234" s="1">
        <f t="shared" si="6"/>
        <v>147.59167759045468</v>
      </c>
      <c r="L234" s="1">
        <f t="shared" si="7"/>
        <v>15.945777527843433</v>
      </c>
      <c r="M234" s="1">
        <v>4446.8282874300003</v>
      </c>
      <c r="N234" s="1">
        <v>194352.56735900001</v>
      </c>
      <c r="O234" s="2" t="s">
        <v>483</v>
      </c>
    </row>
    <row r="235" spans="1:15" x14ac:dyDescent="0.3">
      <c r="A235" s="1">
        <v>28.835201580700002</v>
      </c>
      <c r="B235" s="1">
        <v>3.0731898037900001</v>
      </c>
      <c r="C235" s="1">
        <v>0.33202685755799999</v>
      </c>
      <c r="D235" s="2" t="s">
        <v>368</v>
      </c>
      <c r="E235" s="1">
        <v>0.87159776581899995</v>
      </c>
      <c r="F235" s="1">
        <v>0.89853780504699998</v>
      </c>
      <c r="G235" s="1">
        <f t="shared" si="4"/>
        <v>77.237549006283047</v>
      </c>
      <c r="H235" s="1">
        <f t="shared" si="5"/>
        <v>8.6026560868903221</v>
      </c>
      <c r="I235" s="1">
        <v>142</v>
      </c>
      <c r="J235" s="2" t="s">
        <v>367</v>
      </c>
      <c r="K235" s="1">
        <f t="shared" si="6"/>
        <v>88.616047488036543</v>
      </c>
      <c r="L235" s="1">
        <f t="shared" si="7"/>
        <v>9.5740613678912947</v>
      </c>
      <c r="M235" s="1">
        <v>3929.1551018</v>
      </c>
      <c r="N235" s="1">
        <v>116691.92070800001</v>
      </c>
      <c r="O235" s="2" t="s">
        <v>483</v>
      </c>
    </row>
    <row r="236" spans="1:15" x14ac:dyDescent="0.3">
      <c r="A236" s="1">
        <v>66.226934220299995</v>
      </c>
      <c r="B236" s="1">
        <v>3.0731898037900001</v>
      </c>
      <c r="C236" s="1">
        <v>0.33202685755799999</v>
      </c>
      <c r="D236" s="2" t="s">
        <v>368</v>
      </c>
      <c r="E236" s="1">
        <v>0.94825835286600002</v>
      </c>
      <c r="F236" s="1">
        <v>0.96582834468099998</v>
      </c>
      <c r="G236" s="1">
        <f t="shared" si="4"/>
        <v>192.99706818137503</v>
      </c>
      <c r="H236" s="1">
        <f t="shared" si="5"/>
        <v>21.237716196246247</v>
      </c>
      <c r="I236" s="1">
        <v>160</v>
      </c>
      <c r="J236" s="2" t="s">
        <v>367</v>
      </c>
      <c r="K236" s="1">
        <f t="shared" si="6"/>
        <v>203.52793898209697</v>
      </c>
      <c r="L236" s="1">
        <f t="shared" si="7"/>
        <v>21.989120854866581</v>
      </c>
      <c r="M236" s="1">
        <v>4816.19020284</v>
      </c>
      <c r="N236" s="1">
        <v>268628.55517100001</v>
      </c>
      <c r="O236" s="2" t="s">
        <v>483</v>
      </c>
    </row>
    <row r="237" spans="1:15" x14ac:dyDescent="0.3">
      <c r="A237" s="1">
        <v>21.7188368642</v>
      </c>
      <c r="B237" s="1">
        <v>3.0731898037900001</v>
      </c>
      <c r="C237" s="1">
        <v>0.33202685755799999</v>
      </c>
      <c r="D237" s="2" t="s">
        <v>368</v>
      </c>
      <c r="E237" s="1">
        <v>0.97020874062899998</v>
      </c>
      <c r="F237" s="1">
        <v>0.98255376148399998</v>
      </c>
      <c r="G237" s="1">
        <f t="shared" si="4"/>
        <v>64.757657385768155</v>
      </c>
      <c r="H237" s="1">
        <f t="shared" si="5"/>
        <v>7.0854281904539231</v>
      </c>
      <c r="I237" s="1">
        <v>152</v>
      </c>
      <c r="J237" s="2" t="s">
        <v>367</v>
      </c>
      <c r="K237" s="1">
        <f t="shared" si="6"/>
        <v>66.746108001237815</v>
      </c>
      <c r="L237" s="1">
        <f t="shared" si="7"/>
        <v>7.2112371538351727</v>
      </c>
      <c r="M237" s="1">
        <v>29218.730487600002</v>
      </c>
      <c r="N237" s="1">
        <v>2238867.5817499999</v>
      </c>
      <c r="O237" s="2" t="s">
        <v>483</v>
      </c>
    </row>
    <row r="238" spans="1:15" x14ac:dyDescent="0.3">
      <c r="A238" s="1">
        <v>3.2565536931499999</v>
      </c>
      <c r="B238" s="1">
        <v>3.0731898037900001</v>
      </c>
      <c r="C238" s="1">
        <v>0.33202685755799999</v>
      </c>
      <c r="D238" s="2" t="s">
        <v>368</v>
      </c>
      <c r="E238" s="1">
        <v>0.80716861701599996</v>
      </c>
      <c r="F238" s="1">
        <v>0.75283924002199998</v>
      </c>
      <c r="G238" s="1">
        <f t="shared" si="4"/>
        <v>8.0781496578420899</v>
      </c>
      <c r="H238" s="1">
        <f t="shared" si="5"/>
        <v>0.81401743290915196</v>
      </c>
      <c r="I238" s="1">
        <v>162</v>
      </c>
      <c r="J238" s="2" t="s">
        <v>367</v>
      </c>
      <c r="K238" s="1">
        <f t="shared" si="6"/>
        <v>10.008007605283249</v>
      </c>
      <c r="L238" s="1">
        <f t="shared" si="7"/>
        <v>1.0812632892054939</v>
      </c>
      <c r="M238" s="1">
        <v>72181.901673200002</v>
      </c>
      <c r="N238" s="1">
        <v>4260382.6381999999</v>
      </c>
      <c r="O238" s="2" t="s">
        <v>483</v>
      </c>
    </row>
    <row r="239" spans="1:15" x14ac:dyDescent="0.3">
      <c r="A239" s="1">
        <v>134.64594505400001</v>
      </c>
      <c r="B239" s="1">
        <v>3.0731898037900001</v>
      </c>
      <c r="C239" s="1">
        <v>0.33202685755799999</v>
      </c>
      <c r="D239" s="2" t="s">
        <v>368</v>
      </c>
      <c r="E239" s="1">
        <v>0.93742107739400005</v>
      </c>
      <c r="F239" s="1">
        <v>0.96586459601100005</v>
      </c>
      <c r="G239" s="1">
        <f t="shared" si="4"/>
        <v>387.89785378423892</v>
      </c>
      <c r="H239" s="1">
        <f t="shared" si="5"/>
        <v>43.180010258340616</v>
      </c>
      <c r="I239" s="1">
        <v>153</v>
      </c>
      <c r="J239" s="2" t="s">
        <v>367</v>
      </c>
      <c r="K239" s="1">
        <f t="shared" si="6"/>
        <v>413.79254546162144</v>
      </c>
      <c r="L239" s="1">
        <f t="shared" si="7"/>
        <v>44.706070019206756</v>
      </c>
      <c r="M239" s="1">
        <v>10756.805765999999</v>
      </c>
      <c r="N239" s="1">
        <v>544892.80749299994</v>
      </c>
      <c r="O239" s="2" t="s">
        <v>483</v>
      </c>
    </row>
    <row r="240" spans="1:15" x14ac:dyDescent="0.3">
      <c r="A240" s="1">
        <v>25.235951323399998</v>
      </c>
      <c r="B240" s="1">
        <v>3.0731898037900001</v>
      </c>
      <c r="C240" s="1">
        <v>0.33202685755799999</v>
      </c>
      <c r="D240" s="2" t="s">
        <v>368</v>
      </c>
      <c r="E240" s="1">
        <v>0.98992476048300004</v>
      </c>
      <c r="F240" s="1">
        <v>0.98963048687099997</v>
      </c>
      <c r="G240" s="1">
        <f t="shared" si="4"/>
        <v>76.773484422221912</v>
      </c>
      <c r="H240" s="1">
        <f t="shared" si="5"/>
        <v>8.2921273237022426</v>
      </c>
      <c r="I240" s="1">
        <v>154</v>
      </c>
      <c r="J240" s="2" t="s">
        <v>367</v>
      </c>
      <c r="K240" s="1">
        <f t="shared" si="6"/>
        <v>77.554868296013638</v>
      </c>
      <c r="L240" s="1">
        <f t="shared" si="7"/>
        <v>8.3790136153951522</v>
      </c>
      <c r="M240" s="1">
        <v>43156.404098200001</v>
      </c>
      <c r="N240" s="1">
        <v>1851399.4608</v>
      </c>
      <c r="O240" s="2" t="s">
        <v>483</v>
      </c>
    </row>
    <row r="241" spans="1:15" x14ac:dyDescent="0.3">
      <c r="A241" s="1">
        <v>22.730526255600001</v>
      </c>
      <c r="B241" s="1">
        <v>3.0731898037900001</v>
      </c>
      <c r="C241" s="1">
        <v>0.33202685755799999</v>
      </c>
      <c r="D241" s="2" t="s">
        <v>368</v>
      </c>
      <c r="E241" s="1">
        <v>0.83514094752000001</v>
      </c>
      <c r="F241" s="1">
        <v>0.78244000733499997</v>
      </c>
      <c r="G241" s="1">
        <f t="shared" si="4"/>
        <v>58.338955892347613</v>
      </c>
      <c r="H241" s="1">
        <f t="shared" si="5"/>
        <v>5.9051883482177834</v>
      </c>
      <c r="I241" s="1">
        <v>156</v>
      </c>
      <c r="J241" s="2" t="s">
        <v>367</v>
      </c>
      <c r="K241" s="1">
        <f t="shared" si="6"/>
        <v>69.855221523490812</v>
      </c>
      <c r="L241" s="1">
        <f t="shared" si="7"/>
        <v>7.5471452032864805</v>
      </c>
      <c r="M241" s="1">
        <v>28525.670586699998</v>
      </c>
      <c r="N241" s="1">
        <v>3480052.3226600001</v>
      </c>
      <c r="O241" s="2" t="s">
        <v>483</v>
      </c>
    </row>
    <row r="242" spans="1:15" x14ac:dyDescent="0.3">
      <c r="A242" s="1">
        <v>1051.21804503</v>
      </c>
      <c r="B242" s="1">
        <v>3.0731898037900001</v>
      </c>
      <c r="C242" s="1">
        <v>0.33202685755799999</v>
      </c>
      <c r="D242" s="2" t="s">
        <v>368</v>
      </c>
      <c r="E242" s="1">
        <v>0.91978300721200001</v>
      </c>
      <c r="F242" s="1">
        <v>0.93691988812600002</v>
      </c>
      <c r="G242" s="1">
        <f t="shared" si="4"/>
        <v>2971.4441560522591</v>
      </c>
      <c r="H242" s="1">
        <f t="shared" si="5"/>
        <v>327.01560712369803</v>
      </c>
      <c r="I242" s="1">
        <v>148</v>
      </c>
      <c r="J242" s="2" t="s">
        <v>367</v>
      </c>
      <c r="K242" s="1">
        <f t="shared" si="6"/>
        <v>3230.5925775462533</v>
      </c>
      <c r="L242" s="1">
        <f t="shared" si="7"/>
        <v>349.032624099575</v>
      </c>
      <c r="M242" s="1">
        <v>85757.484730600001</v>
      </c>
      <c r="N242" s="1">
        <v>6451816.5267700003</v>
      </c>
      <c r="O242" s="2" t="s">
        <v>483</v>
      </c>
    </row>
    <row r="243" spans="1:15" x14ac:dyDescent="0.3">
      <c r="A243" s="1">
        <v>134.89516916599999</v>
      </c>
      <c r="B243" s="1">
        <v>3.0731898037900001</v>
      </c>
      <c r="C243" s="1">
        <v>0.33202685755799999</v>
      </c>
      <c r="D243" s="2" t="s">
        <v>368</v>
      </c>
      <c r="E243" s="1">
        <v>0.92653526363399996</v>
      </c>
      <c r="F243" s="1">
        <v>0.91621440563099998</v>
      </c>
      <c r="G243" s="1">
        <f t="shared" si="4"/>
        <v>384.10303060231047</v>
      </c>
      <c r="H243" s="1">
        <f t="shared" si="5"/>
        <v>41.036161287059407</v>
      </c>
      <c r="I243" s="1">
        <v>159</v>
      </c>
      <c r="J243" s="2" t="s">
        <v>367</v>
      </c>
      <c r="K243" s="1">
        <f t="shared" si="6"/>
        <v>414.55845846147838</v>
      </c>
      <c r="L243" s="1">
        <f t="shared" si="7"/>
        <v>44.788819117941792</v>
      </c>
      <c r="M243" s="1">
        <v>6601.39136237</v>
      </c>
      <c r="N243" s="1">
        <v>573940.24387600005</v>
      </c>
      <c r="O243" s="2" t="s">
        <v>483</v>
      </c>
    </row>
    <row r="244" spans="1:15" x14ac:dyDescent="0.3">
      <c r="A244" s="1">
        <v>92.516167877300006</v>
      </c>
      <c r="B244" s="1">
        <v>3.0731898037900001</v>
      </c>
      <c r="C244" s="1">
        <v>0.33202685755799999</v>
      </c>
      <c r="D244" s="2" t="s">
        <v>368</v>
      </c>
      <c r="E244" s="1">
        <v>0.99700188923999999</v>
      </c>
      <c r="F244" s="1">
        <v>0.99733046219599997</v>
      </c>
      <c r="G244" s="1">
        <f t="shared" si="4"/>
        <v>283.46732172305633</v>
      </c>
      <c r="H244" s="1">
        <f t="shared" si="5"/>
        <v>30.63585002511892</v>
      </c>
      <c r="I244" s="1">
        <v>149</v>
      </c>
      <c r="J244" s="2" t="s">
        <v>367</v>
      </c>
      <c r="K244" s="1">
        <f t="shared" si="6"/>
        <v>284.31974380624229</v>
      </c>
      <c r="L244" s="1">
        <f t="shared" si="7"/>
        <v>30.717852493608305</v>
      </c>
      <c r="M244" s="1">
        <v>79911.8523862</v>
      </c>
      <c r="N244" s="1">
        <v>5623401.3873600001</v>
      </c>
      <c r="O244" s="2" t="s">
        <v>483</v>
      </c>
    </row>
    <row r="245" spans="1:15" x14ac:dyDescent="0.3">
      <c r="A245" s="1">
        <v>2.9286973664399998</v>
      </c>
      <c r="B245" s="1">
        <v>3.0731898037900001</v>
      </c>
      <c r="C245" s="1">
        <v>0.33202685755799999</v>
      </c>
      <c r="D245" s="2" t="s">
        <v>368</v>
      </c>
      <c r="E245" s="1">
        <v>0.99688666979999996</v>
      </c>
      <c r="F245" s="1">
        <v>0.99673943669700005</v>
      </c>
      <c r="G245" s="1">
        <f t="shared" si="4"/>
        <v>8.9724215342830043</v>
      </c>
      <c r="H245" s="1">
        <f t="shared" si="5"/>
        <v>0.9692355914005284</v>
      </c>
      <c r="I245" s="1">
        <v>147</v>
      </c>
      <c r="J245" s="2" t="s">
        <v>367</v>
      </c>
      <c r="K245" s="1">
        <f t="shared" si="6"/>
        <v>9.0004428849300329</v>
      </c>
      <c r="L245" s="1">
        <f t="shared" si="7"/>
        <v>0.97240618331746353</v>
      </c>
      <c r="M245" s="1">
        <v>29644.543546299999</v>
      </c>
      <c r="N245" s="1">
        <v>1582401.10109</v>
      </c>
      <c r="O245" s="2" t="s">
        <v>483</v>
      </c>
    </row>
    <row r="246" spans="1:15" x14ac:dyDescent="0.3">
      <c r="A246" s="1">
        <v>0.42965336543999999</v>
      </c>
      <c r="B246" s="1">
        <v>0</v>
      </c>
      <c r="C246" s="1">
        <v>0</v>
      </c>
      <c r="D246" s="2" t="s">
        <v>368</v>
      </c>
      <c r="E246" s="1">
        <v>0.98219696999799999</v>
      </c>
      <c r="F246" s="1">
        <v>0.97626886292600001</v>
      </c>
      <c r="G246" s="1">
        <f t="shared" si="4"/>
        <v>0</v>
      </c>
      <c r="H246" s="1">
        <f t="shared" si="5"/>
        <v>0</v>
      </c>
      <c r="I246" s="1">
        <v>157</v>
      </c>
      <c r="J246" s="2" t="s">
        <v>367</v>
      </c>
      <c r="K246" s="1">
        <f t="shared" si="6"/>
        <v>0</v>
      </c>
      <c r="L246" s="1">
        <f t="shared" si="7"/>
        <v>0</v>
      </c>
      <c r="M246" s="1">
        <v>553.01724303100002</v>
      </c>
      <c r="N246" s="1">
        <v>1738.74548164</v>
      </c>
      <c r="O246" s="2" t="s">
        <v>483</v>
      </c>
    </row>
    <row r="247" spans="1:15" x14ac:dyDescent="0.3">
      <c r="A247" s="1">
        <v>2.1533677101199999</v>
      </c>
      <c r="B247" s="1">
        <v>21.049521123600002</v>
      </c>
      <c r="C247" s="1">
        <v>1.8894756901600001</v>
      </c>
      <c r="D247" s="2" t="s">
        <v>435</v>
      </c>
      <c r="E247" s="1">
        <v>0.90307251621499995</v>
      </c>
      <c r="F247" s="1">
        <v>0.93718563080399997</v>
      </c>
      <c r="G247" s="1">
        <f t="shared" si="4"/>
        <v>40.933892236765296</v>
      </c>
      <c r="H247" s="1">
        <f t="shared" si="5"/>
        <v>3.8131608587355208</v>
      </c>
      <c r="I247" s="1">
        <v>139</v>
      </c>
      <c r="J247" s="2" t="s">
        <v>434</v>
      </c>
      <c r="K247" s="1">
        <f t="shared" si="6"/>
        <v>45.327359101049105</v>
      </c>
      <c r="L247" s="1">
        <f t="shared" si="7"/>
        <v>4.0687359402472456</v>
      </c>
      <c r="M247" s="1">
        <v>1356.5515749199999</v>
      </c>
      <c r="N247" s="1">
        <v>8761.9465981600006</v>
      </c>
      <c r="O247" s="2" t="s">
        <v>483</v>
      </c>
    </row>
    <row r="248" spans="1:15" x14ac:dyDescent="0.3">
      <c r="A248" s="1">
        <v>9.3131470505199996</v>
      </c>
      <c r="B248" s="1">
        <v>20.310963114300002</v>
      </c>
      <c r="C248" s="1">
        <v>1.77455931962</v>
      </c>
      <c r="D248" s="2" t="s">
        <v>435</v>
      </c>
      <c r="E248" s="1">
        <v>0.91978300721200001</v>
      </c>
      <c r="F248" s="1">
        <v>0.93691988812600002</v>
      </c>
      <c r="G248" s="1">
        <f t="shared" si="4"/>
        <v>173.98522118767508</v>
      </c>
      <c r="H248" s="1">
        <f t="shared" si="5"/>
        <v>15.484223796738716</v>
      </c>
      <c r="I248" s="1">
        <v>148</v>
      </c>
      <c r="J248" s="2" t="s">
        <v>434</v>
      </c>
      <c r="K248" s="1">
        <f t="shared" si="6"/>
        <v>189.15898622116356</v>
      </c>
      <c r="L248" s="1">
        <f t="shared" si="7"/>
        <v>16.526731893491782</v>
      </c>
      <c r="M248" s="1">
        <v>6964.2941336900003</v>
      </c>
      <c r="N248" s="1">
        <v>287861.347534</v>
      </c>
      <c r="O248" s="2" t="s">
        <v>483</v>
      </c>
    </row>
    <row r="249" spans="1:15" x14ac:dyDescent="0.3">
      <c r="A249" s="1">
        <v>2.3271942355999999</v>
      </c>
      <c r="B249" s="1">
        <v>21.033426113800001</v>
      </c>
      <c r="C249" s="1">
        <v>1.88806883693</v>
      </c>
      <c r="D249" s="2" t="s">
        <v>435</v>
      </c>
      <c r="E249" s="1">
        <v>0.99688666979999996</v>
      </c>
      <c r="F249" s="1">
        <v>0.99673943669700005</v>
      </c>
      <c r="G249" s="1">
        <f t="shared" si="4"/>
        <v>48.796474017932006</v>
      </c>
      <c r="H249" s="1">
        <f t="shared" si="5"/>
        <v>4.3795763151220743</v>
      </c>
      <c r="I249" s="1">
        <v>147</v>
      </c>
      <c r="J249" s="2" t="s">
        <v>434</v>
      </c>
      <c r="K249" s="1">
        <f t="shared" si="6"/>
        <v>48.948868006953873</v>
      </c>
      <c r="L249" s="1">
        <f t="shared" si="7"/>
        <v>4.3939029137194927</v>
      </c>
      <c r="M249" s="1">
        <v>14485.7958263</v>
      </c>
      <c r="N249" s="1">
        <v>2092539.7833799999</v>
      </c>
      <c r="O249" s="2" t="s">
        <v>483</v>
      </c>
    </row>
    <row r="250" spans="1:15" x14ac:dyDescent="0.3">
      <c r="A250" s="1">
        <v>63.9034308751</v>
      </c>
      <c r="B250" s="1">
        <v>2.4994560092000002</v>
      </c>
      <c r="C250" s="1">
        <v>0.17171512920000001</v>
      </c>
      <c r="D250" s="2" t="s">
        <v>366</v>
      </c>
      <c r="E250" s="1">
        <v>0.974653059436</v>
      </c>
      <c r="F250" s="1">
        <v>0.99071189553200001</v>
      </c>
      <c r="G250" s="1">
        <f t="shared" si="4"/>
        <v>155.6753042813132</v>
      </c>
      <c r="H250" s="1">
        <f t="shared" si="5"/>
        <v>10.871265792156869</v>
      </c>
      <c r="I250" s="1">
        <v>141</v>
      </c>
      <c r="J250" s="2" t="s">
        <v>365</v>
      </c>
      <c r="K250" s="1">
        <f t="shared" si="6"/>
        <v>159.72381430926552</v>
      </c>
      <c r="L250" s="1">
        <f t="shared" si="7"/>
        <v>10.973185889041066</v>
      </c>
      <c r="M250" s="1">
        <v>5207.7654091900004</v>
      </c>
      <c r="N250" s="1">
        <v>258608.00964999999</v>
      </c>
      <c r="O250" s="2" t="s">
        <v>483</v>
      </c>
    </row>
    <row r="251" spans="1:15" x14ac:dyDescent="0.3">
      <c r="A251" s="1">
        <v>362.14224000299998</v>
      </c>
      <c r="B251" s="1">
        <v>2.4990640542100002</v>
      </c>
      <c r="C251" s="1">
        <v>0.17070933585100001</v>
      </c>
      <c r="D251" s="2" t="s">
        <v>366</v>
      </c>
      <c r="E251" s="1">
        <v>0.94131533217800001</v>
      </c>
      <c r="F251" s="1">
        <v>0.96194393639499998</v>
      </c>
      <c r="G251" s="1">
        <f t="shared" si="4"/>
        <v>851.90605275972598</v>
      </c>
      <c r="H251" s="1">
        <f t="shared" si="5"/>
        <v>59.468395034514387</v>
      </c>
      <c r="I251" s="1">
        <v>140</v>
      </c>
      <c r="J251" s="2" t="s">
        <v>365</v>
      </c>
      <c r="K251" s="1">
        <f t="shared" si="6"/>
        <v>905.01665450258804</v>
      </c>
      <c r="L251" s="1">
        <f t="shared" si="7"/>
        <v>61.821061274505574</v>
      </c>
      <c r="M251" s="1">
        <v>38258.762484400002</v>
      </c>
      <c r="N251" s="1">
        <v>1569780.47416</v>
      </c>
      <c r="O251" s="2" t="s">
        <v>483</v>
      </c>
    </row>
    <row r="252" spans="1:15" x14ac:dyDescent="0.3">
      <c r="A252" s="1">
        <v>81.210163512700007</v>
      </c>
      <c r="B252" s="1">
        <v>2.5442635874100001</v>
      </c>
      <c r="C252" s="1">
        <v>0.17913879134999999</v>
      </c>
      <c r="D252" s="2" t="s">
        <v>366</v>
      </c>
      <c r="E252" s="1">
        <v>0.90307251621499995</v>
      </c>
      <c r="F252" s="1">
        <v>0.93718563080399997</v>
      </c>
      <c r="G252" s="1">
        <f t="shared" si="4"/>
        <v>186.59289924837216</v>
      </c>
      <c r="H252" s="1">
        <f t="shared" si="5"/>
        <v>13.634073969786776</v>
      </c>
      <c r="I252" s="1">
        <v>139</v>
      </c>
      <c r="J252" s="2" t="s">
        <v>365</v>
      </c>
      <c r="K252" s="1">
        <f t="shared" si="6"/>
        <v>206.62006195297482</v>
      </c>
      <c r="L252" s="1">
        <f t="shared" si="7"/>
        <v>14.547890537000949</v>
      </c>
      <c r="M252" s="1">
        <v>105816.562578</v>
      </c>
      <c r="N252" s="1">
        <v>6314950.2246500002</v>
      </c>
      <c r="O252" s="2" t="s">
        <v>483</v>
      </c>
    </row>
    <row r="253" spans="1:15" x14ac:dyDescent="0.3">
      <c r="A253" s="1">
        <v>22.593369625000001</v>
      </c>
      <c r="B253" s="1">
        <v>2.4996736394000001</v>
      </c>
      <c r="C253" s="1">
        <v>0.17227358872599999</v>
      </c>
      <c r="D253" s="2" t="s">
        <v>366</v>
      </c>
      <c r="E253" s="1">
        <v>0.92183775742700003</v>
      </c>
      <c r="F253" s="1">
        <v>0.95538096007200002</v>
      </c>
      <c r="G253" s="1">
        <f t="shared" si="4"/>
        <v>52.061755719897938</v>
      </c>
      <c r="H253" s="1">
        <f t="shared" si="5"/>
        <v>3.7185728160705462</v>
      </c>
      <c r="I253" s="1">
        <v>143</v>
      </c>
      <c r="J253" s="2" t="s">
        <v>365</v>
      </c>
      <c r="K253" s="1">
        <f t="shared" si="6"/>
        <v>56.476050476833166</v>
      </c>
      <c r="L253" s="1">
        <f t="shared" si="7"/>
        <v>3.892240866711751</v>
      </c>
      <c r="M253" s="1">
        <v>2426.98394401</v>
      </c>
      <c r="N253" s="1">
        <v>91432.1229704</v>
      </c>
      <c r="O253" s="2" t="s">
        <v>483</v>
      </c>
    </row>
    <row r="254" spans="1:15" x14ac:dyDescent="0.3">
      <c r="A254" s="1">
        <v>117.369904586</v>
      </c>
      <c r="B254" s="1">
        <v>2.4988815664500001</v>
      </c>
      <c r="C254" s="1">
        <v>0.170241055123</v>
      </c>
      <c r="D254" s="2" t="s">
        <v>366</v>
      </c>
      <c r="E254" s="1">
        <v>0.87159776581899995</v>
      </c>
      <c r="F254" s="1">
        <v>0.89853780504699998</v>
      </c>
      <c r="G254" s="1">
        <f t="shared" si="4"/>
        <v>255.63395150747357</v>
      </c>
      <c r="H254" s="1">
        <f t="shared" si="5"/>
        <v>17.953842381484002</v>
      </c>
      <c r="I254" s="1">
        <v>142</v>
      </c>
      <c r="J254" s="2" t="s">
        <v>365</v>
      </c>
      <c r="K254" s="1">
        <f t="shared" si="6"/>
        <v>293.29349102595074</v>
      </c>
      <c r="L254" s="1">
        <f t="shared" si="7"/>
        <v>19.981176396406479</v>
      </c>
      <c r="M254" s="1">
        <v>13408.2505862</v>
      </c>
      <c r="N254" s="1">
        <v>474979.15216900001</v>
      </c>
      <c r="O254" s="2" t="s">
        <v>483</v>
      </c>
    </row>
    <row r="255" spans="1:15" x14ac:dyDescent="0.3">
      <c r="A255" s="1">
        <v>28.6334314755</v>
      </c>
      <c r="B255" s="1">
        <v>2.4591843008500001</v>
      </c>
      <c r="C255" s="1">
        <v>0.17506201566599999</v>
      </c>
      <c r="D255" s="2" t="s">
        <v>366</v>
      </c>
      <c r="E255" s="1">
        <v>0.97020874062899998</v>
      </c>
      <c r="F255" s="1">
        <v>0.98255376148399998</v>
      </c>
      <c r="G255" s="1">
        <f t="shared" si="4"/>
        <v>68.317137056513531</v>
      </c>
      <c r="H255" s="1">
        <f t="shared" si="5"/>
        <v>4.9251747567432869</v>
      </c>
      <c r="I255" s="1">
        <v>152</v>
      </c>
      <c r="J255" s="2" t="s">
        <v>365</v>
      </c>
      <c r="K255" s="1">
        <f t="shared" si="6"/>
        <v>70.414885164013853</v>
      </c>
      <c r="L255" s="1">
        <f t="shared" si="7"/>
        <v>5.0126262295353179</v>
      </c>
      <c r="M255" s="1">
        <v>21766.552734600002</v>
      </c>
      <c r="N255" s="1">
        <v>1114701.66417</v>
      </c>
      <c r="O255" s="2" t="s">
        <v>483</v>
      </c>
    </row>
    <row r="256" spans="1:15" x14ac:dyDescent="0.3">
      <c r="A256" s="1">
        <v>46.400876221099999</v>
      </c>
      <c r="B256" s="1">
        <v>2.4994997854899998</v>
      </c>
      <c r="C256" s="1">
        <v>0.17182746325500001</v>
      </c>
      <c r="D256" s="2" t="s">
        <v>366</v>
      </c>
      <c r="E256" s="1">
        <v>0.93742107739400005</v>
      </c>
      <c r="F256" s="1">
        <v>0.96586459601100005</v>
      </c>
      <c r="G256" s="1">
        <f t="shared" si="4"/>
        <v>108.72114053775772</v>
      </c>
      <c r="H256" s="1">
        <f t="shared" si="5"/>
        <v>7.7007851603116224</v>
      </c>
      <c r="I256" s="1">
        <v>153</v>
      </c>
      <c r="J256" s="2" t="s">
        <v>365</v>
      </c>
      <c r="K256" s="1">
        <f t="shared" si="6"/>
        <v>115.97898016118748</v>
      </c>
      <c r="L256" s="1">
        <f t="shared" si="7"/>
        <v>7.9729448538808638</v>
      </c>
      <c r="M256" s="1">
        <v>4332.2861338499997</v>
      </c>
      <c r="N256" s="1">
        <v>190524.57896499999</v>
      </c>
      <c r="O256" s="2" t="s">
        <v>483</v>
      </c>
    </row>
    <row r="257" spans="1:15" x14ac:dyDescent="0.3">
      <c r="A257" s="1">
        <v>15.8208803509</v>
      </c>
      <c r="B257" s="1">
        <v>2.4590550638500002</v>
      </c>
      <c r="C257" s="1">
        <v>0.175233472128</v>
      </c>
      <c r="D257" s="2" t="s">
        <v>366</v>
      </c>
      <c r="E257" s="1">
        <v>0.98992476048300004</v>
      </c>
      <c r="F257" s="1">
        <v>0.98963048687099997</v>
      </c>
      <c r="G257" s="1">
        <f t="shared" si="4"/>
        <v>38.512444632566556</v>
      </c>
      <c r="H257" s="1">
        <f t="shared" si="5"/>
        <v>2.7435998991409796</v>
      </c>
      <c r="I257" s="1">
        <v>154</v>
      </c>
      <c r="J257" s="2" t="s">
        <v>365</v>
      </c>
      <c r="K257" s="1">
        <f t="shared" si="6"/>
        <v>38.904415941445613</v>
      </c>
      <c r="L257" s="1">
        <f t="shared" si="7"/>
        <v>2.7723477960098579</v>
      </c>
      <c r="M257" s="1">
        <v>34183.7157228</v>
      </c>
      <c r="N257" s="1">
        <v>1848725.1134200001</v>
      </c>
      <c r="O257" s="2" t="s">
        <v>483</v>
      </c>
    </row>
    <row r="258" spans="1:15" x14ac:dyDescent="0.3">
      <c r="A258" s="1">
        <v>41.5528048953</v>
      </c>
      <c r="B258" s="1">
        <v>1.910435342</v>
      </c>
      <c r="C258" s="1">
        <v>0.135444968</v>
      </c>
      <c r="D258" s="2" t="s">
        <v>366</v>
      </c>
      <c r="E258" s="1">
        <v>0.83514094752000001</v>
      </c>
      <c r="F258" s="1">
        <v>0.78244000733499997</v>
      </c>
      <c r="G258" s="1">
        <f t="shared" si="4"/>
        <v>66.296784741523652</v>
      </c>
      <c r="H258" s="1">
        <f t="shared" si="5"/>
        <v>4.4036649469021105</v>
      </c>
      <c r="I258" s="1">
        <v>156</v>
      </c>
      <c r="J258" s="2" t="s">
        <v>365</v>
      </c>
      <c r="K258" s="1">
        <f t="shared" si="6"/>
        <v>79.383947031211733</v>
      </c>
      <c r="L258" s="1">
        <f t="shared" si="7"/>
        <v>5.6281183293541517</v>
      </c>
      <c r="M258" s="1">
        <v>7279.0557797800002</v>
      </c>
      <c r="N258" s="1">
        <v>494131.47203599999</v>
      </c>
      <c r="O258" s="2" t="s">
        <v>483</v>
      </c>
    </row>
    <row r="259" spans="1:15" x14ac:dyDescent="0.3">
      <c r="A259" s="1">
        <v>409.59383657199999</v>
      </c>
      <c r="B259" s="1">
        <v>2.45926342997</v>
      </c>
      <c r="C259" s="1">
        <v>0.174957036451</v>
      </c>
      <c r="D259" s="2" t="s">
        <v>366</v>
      </c>
      <c r="E259" s="1">
        <v>0.91978300721200001</v>
      </c>
      <c r="F259" s="1">
        <v>0.93691988812600002</v>
      </c>
      <c r="G259" s="1">
        <f t="shared" si="4"/>
        <v>926.49663529933673</v>
      </c>
      <c r="H259" s="1">
        <f t="shared" si="5"/>
        <v>67.140919473190138</v>
      </c>
      <c r="I259" s="1">
        <v>148</v>
      </c>
      <c r="J259" s="2" t="s">
        <v>365</v>
      </c>
      <c r="K259" s="1">
        <f t="shared" si="6"/>
        <v>1007.2991434226283</v>
      </c>
      <c r="L259" s="1">
        <f t="shared" si="7"/>
        <v>71.661323795232335</v>
      </c>
      <c r="M259" s="1">
        <v>79163.304893299995</v>
      </c>
      <c r="N259" s="1">
        <v>5055164.5172499996</v>
      </c>
      <c r="O259" s="2" t="s">
        <v>483</v>
      </c>
    </row>
    <row r="260" spans="1:15" x14ac:dyDescent="0.3">
      <c r="A260" s="1">
        <v>41.454022907499997</v>
      </c>
      <c r="B260" s="1">
        <v>2.4589220626400001</v>
      </c>
      <c r="C260" s="1">
        <v>0.17540992249199999</v>
      </c>
      <c r="D260" s="2" t="s">
        <v>366</v>
      </c>
      <c r="E260" s="1">
        <v>0.99700188923999999</v>
      </c>
      <c r="F260" s="1">
        <v>0.99733046219599997</v>
      </c>
      <c r="G260" s="1">
        <f t="shared" si="4"/>
        <v>101.62660745230968</v>
      </c>
      <c r="H260" s="1">
        <f t="shared" si="5"/>
        <v>7.2520355426762118</v>
      </c>
      <c r="I260" s="1">
        <v>149</v>
      </c>
      <c r="J260" s="2" t="s">
        <v>365</v>
      </c>
      <c r="K260" s="1">
        <f t="shared" si="6"/>
        <v>101.93221151243571</v>
      </c>
      <c r="L260" s="1">
        <f t="shared" si="7"/>
        <v>7.2714469451861667</v>
      </c>
      <c r="M260" s="1">
        <v>113526.12908499999</v>
      </c>
      <c r="N260" s="1">
        <v>6103813.6586600002</v>
      </c>
      <c r="O260" s="2" t="s">
        <v>483</v>
      </c>
    </row>
    <row r="261" spans="1:15" x14ac:dyDescent="0.3">
      <c r="A261" s="1">
        <v>1.00065341083E-3</v>
      </c>
      <c r="B261" s="1">
        <v>2.5443816587199999</v>
      </c>
      <c r="C261" s="1">
        <v>0.17926995685800001</v>
      </c>
      <c r="D261" s="2" t="s">
        <v>366</v>
      </c>
      <c r="E261" s="1">
        <v>0.99688666979999996</v>
      </c>
      <c r="F261" s="1">
        <v>0.99673943669700005</v>
      </c>
      <c r="G261" s="1">
        <f t="shared" si="4"/>
        <v>2.538117508998983E-3</v>
      </c>
      <c r="H261" s="1">
        <f t="shared" si="5"/>
        <v>1.7880219081426346E-4</v>
      </c>
      <c r="I261" s="1">
        <v>147</v>
      </c>
      <c r="J261" s="2" t="s">
        <v>365</v>
      </c>
      <c r="K261" s="1">
        <f t="shared" si="6"/>
        <v>2.5460441852514608E-3</v>
      </c>
      <c r="L261" s="1">
        <f t="shared" si="7"/>
        <v>1.7938709378930467E-4</v>
      </c>
      <c r="M261" s="1">
        <v>25360.793578000001</v>
      </c>
      <c r="N261" s="1">
        <v>803471.16653499997</v>
      </c>
      <c r="O261" s="2" t="s">
        <v>483</v>
      </c>
    </row>
    <row r="262" spans="1:15" x14ac:dyDescent="0.3">
      <c r="A262" s="1">
        <v>30.684029824900001</v>
      </c>
      <c r="B262" s="1">
        <v>1.44444564485</v>
      </c>
      <c r="C262" s="1">
        <v>0.10765781971500001</v>
      </c>
      <c r="D262" s="2" t="s">
        <v>364</v>
      </c>
      <c r="E262" s="1">
        <v>0.974653059436</v>
      </c>
      <c r="F262" s="1">
        <v>0.99071189553200001</v>
      </c>
      <c r="G262" s="1">
        <f t="shared" si="4"/>
        <v>43.198001019739507</v>
      </c>
      <c r="H262" s="1">
        <f t="shared" si="5"/>
        <v>3.2726936519462475</v>
      </c>
      <c r="I262" s="1">
        <v>141</v>
      </c>
      <c r="J262" s="2" t="s">
        <v>363</v>
      </c>
      <c r="K262" s="1">
        <f t="shared" si="6"/>
        <v>44.321413247024317</v>
      </c>
      <c r="L262" s="1">
        <f t="shared" si="7"/>
        <v>3.3033757510187676</v>
      </c>
      <c r="M262" s="1">
        <v>9195.6199723200007</v>
      </c>
      <c r="N262" s="1">
        <v>124888.167413</v>
      </c>
      <c r="O262" s="2" t="s">
        <v>483</v>
      </c>
    </row>
    <row r="263" spans="1:15" x14ac:dyDescent="0.3">
      <c r="A263" s="1">
        <v>333.697444464</v>
      </c>
      <c r="B263" s="1">
        <v>1.51328629585</v>
      </c>
      <c r="C263" s="1">
        <v>0.10696258923</v>
      </c>
      <c r="D263" s="2" t="s">
        <v>364</v>
      </c>
      <c r="E263" s="1">
        <v>0.94131533217800001</v>
      </c>
      <c r="F263" s="1">
        <v>0.96194393639499998</v>
      </c>
      <c r="G263" s="1">
        <f t="shared" si="4"/>
        <v>475.34519962776812</v>
      </c>
      <c r="H263" s="1">
        <f t="shared" si="5"/>
        <v>34.334802171237655</v>
      </c>
      <c r="I263" s="1">
        <v>140</v>
      </c>
      <c r="J263" s="2" t="s">
        <v>363</v>
      </c>
      <c r="K263" s="1">
        <f t="shared" si="6"/>
        <v>504.97976966753765</v>
      </c>
      <c r="L263" s="1">
        <f t="shared" si="7"/>
        <v>35.69314267930357</v>
      </c>
      <c r="M263" s="1">
        <v>114019.707614</v>
      </c>
      <c r="N263" s="1">
        <v>1408332.1353500001</v>
      </c>
      <c r="O263" s="2" t="s">
        <v>483</v>
      </c>
    </row>
    <row r="264" spans="1:15" x14ac:dyDescent="0.3">
      <c r="A264" s="1">
        <v>50.380459290700003</v>
      </c>
      <c r="B264" s="1">
        <v>1.4885498716300001</v>
      </c>
      <c r="C264" s="1">
        <v>0.105399674644</v>
      </c>
      <c r="D264" s="2" t="s">
        <v>364</v>
      </c>
      <c r="E264" s="1">
        <v>0.90307251621499995</v>
      </c>
      <c r="F264" s="1">
        <v>0.93718563080399997</v>
      </c>
      <c r="G264" s="1">
        <f t="shared" si="4"/>
        <v>67.724863335903336</v>
      </c>
      <c r="H264" s="1">
        <f t="shared" si="5"/>
        <v>4.9765344397083027</v>
      </c>
      <c r="I264" s="1">
        <v>139</v>
      </c>
      <c r="J264" s="2" t="s">
        <v>363</v>
      </c>
      <c r="K264" s="1">
        <f t="shared" si="6"/>
        <v>74.993826209831937</v>
      </c>
      <c r="L264" s="1">
        <f t="shared" si="7"/>
        <v>5.3100840176550674</v>
      </c>
      <c r="M264" s="1">
        <v>60897.254595899998</v>
      </c>
      <c r="N264" s="1">
        <v>1189789.6464499999</v>
      </c>
      <c r="O264" s="2" t="s">
        <v>483</v>
      </c>
    </row>
    <row r="265" spans="1:15" x14ac:dyDescent="0.3">
      <c r="A265" s="1">
        <v>140.78787976699999</v>
      </c>
      <c r="B265" s="1">
        <v>1.4598156624400001</v>
      </c>
      <c r="C265" s="1">
        <v>0.107502595954</v>
      </c>
      <c r="D265" s="2" t="s">
        <v>364</v>
      </c>
      <c r="E265" s="1">
        <v>0.92183775742700003</v>
      </c>
      <c r="F265" s="1">
        <v>0.95538096007200002</v>
      </c>
      <c r="G265" s="1">
        <f t="shared" si="4"/>
        <v>189.46010771259338</v>
      </c>
      <c r="H265" s="1">
        <f t="shared" si="5"/>
        <v>14.459750593410812</v>
      </c>
      <c r="I265" s="1">
        <v>143</v>
      </c>
      <c r="J265" s="2" t="s">
        <v>363</v>
      </c>
      <c r="K265" s="1">
        <f t="shared" si="6"/>
        <v>205.52435196558616</v>
      </c>
      <c r="L265" s="1">
        <f t="shared" si="7"/>
        <v>15.135062553812132</v>
      </c>
      <c r="M265" s="1">
        <v>39847.182740900003</v>
      </c>
      <c r="N265" s="1">
        <v>569748.33542699995</v>
      </c>
      <c r="O265" s="2" t="s">
        <v>483</v>
      </c>
    </row>
    <row r="266" spans="1:15" x14ac:dyDescent="0.3">
      <c r="A266" s="1">
        <v>210.42760408800001</v>
      </c>
      <c r="B266" s="1">
        <v>1.5232514394700001</v>
      </c>
      <c r="C266" s="1">
        <v>0.10686194997700001</v>
      </c>
      <c r="D266" s="2" t="s">
        <v>364</v>
      </c>
      <c r="E266" s="1">
        <v>0.87159776581899995</v>
      </c>
      <c r="F266" s="1">
        <v>0.89853780504699998</v>
      </c>
      <c r="G266" s="1">
        <f t="shared" si="4"/>
        <v>279.37684973322467</v>
      </c>
      <c r="H266" s="1">
        <f t="shared" si="5"/>
        <v>20.205153746401333</v>
      </c>
      <c r="I266" s="1">
        <v>142</v>
      </c>
      <c r="J266" s="2" t="s">
        <v>363</v>
      </c>
      <c r="K266" s="1">
        <f t="shared" si="6"/>
        <v>320.5341508312693</v>
      </c>
      <c r="L266" s="1">
        <f t="shared" si="7"/>
        <v>22.486704101831819</v>
      </c>
      <c r="M266" s="1">
        <v>47148.442938499997</v>
      </c>
      <c r="N266" s="1">
        <v>851570.30105500005</v>
      </c>
      <c r="O266" s="2" t="s">
        <v>483</v>
      </c>
    </row>
    <row r="267" spans="1:15" x14ac:dyDescent="0.3">
      <c r="A267" s="1">
        <v>109.34133086600001</v>
      </c>
      <c r="B267" s="1">
        <v>1.4787803394600001</v>
      </c>
      <c r="C267" s="1">
        <v>0.10731106927</v>
      </c>
      <c r="D267" s="2" t="s">
        <v>364</v>
      </c>
      <c r="E267" s="1">
        <v>0.94825835286600002</v>
      </c>
      <c r="F267" s="1">
        <v>0.96582834468099998</v>
      </c>
      <c r="G267" s="1">
        <f t="shared" si="4"/>
        <v>153.32560977814916</v>
      </c>
      <c r="H267" s="1">
        <f t="shared" si="5"/>
        <v>11.332580812477868</v>
      </c>
      <c r="I267" s="1">
        <v>160</v>
      </c>
      <c r="J267" s="2" t="s">
        <v>363</v>
      </c>
      <c r="K267" s="1">
        <f t="shared" si="6"/>
        <v>161.69181037503168</v>
      </c>
      <c r="L267" s="1">
        <f t="shared" si="7"/>
        <v>11.733535130635316</v>
      </c>
      <c r="M267" s="1">
        <v>34327.869262300002</v>
      </c>
      <c r="N267" s="1">
        <v>453542.21246299997</v>
      </c>
      <c r="O267" s="2" t="s">
        <v>483</v>
      </c>
    </row>
    <row r="268" spans="1:15" x14ac:dyDescent="0.3">
      <c r="A268" s="1">
        <v>1.5705320200699999</v>
      </c>
      <c r="B268" s="1">
        <v>1.19719856356</v>
      </c>
      <c r="C268" s="1">
        <v>7.6647657020200002E-2</v>
      </c>
      <c r="D268" s="2" t="s">
        <v>364</v>
      </c>
      <c r="E268" s="1">
        <v>0.80716861701599996</v>
      </c>
      <c r="F268" s="1">
        <v>0.75283924002199998</v>
      </c>
      <c r="G268" s="1">
        <f t="shared" si="4"/>
        <v>1.5176696537467291</v>
      </c>
      <c r="H268" s="1">
        <f t="shared" si="5"/>
        <v>9.0624980608750544E-2</v>
      </c>
      <c r="I268" s="1">
        <v>162</v>
      </c>
      <c r="J268" s="2" t="s">
        <v>363</v>
      </c>
      <c r="K268" s="1">
        <f t="shared" si="6"/>
        <v>1.8802386784527889</v>
      </c>
      <c r="L268" s="1">
        <f t="shared" si="7"/>
        <v>0.12037759961356723</v>
      </c>
      <c r="M268" s="1">
        <v>43100.630174899998</v>
      </c>
      <c r="N268" s="1">
        <v>404529.55750499998</v>
      </c>
      <c r="O268" s="2" t="s">
        <v>483</v>
      </c>
    </row>
    <row r="269" spans="1:15" x14ac:dyDescent="0.3">
      <c r="A269" s="1">
        <v>61.738153733399997</v>
      </c>
      <c r="B269" s="1">
        <v>1.46847587242</v>
      </c>
      <c r="C269" s="1">
        <v>0.107415135392</v>
      </c>
      <c r="D269" s="2" t="s">
        <v>364</v>
      </c>
      <c r="E269" s="1">
        <v>0.93742107739400005</v>
      </c>
      <c r="F269" s="1">
        <v>0.96586459601100005</v>
      </c>
      <c r="G269" s="1">
        <f t="shared" si="4"/>
        <v>84.987522140898761</v>
      </c>
      <c r="H269" s="1">
        <f t="shared" si="5"/>
        <v>6.4052393825554681</v>
      </c>
      <c r="I269" s="1">
        <v>153</v>
      </c>
      <c r="J269" s="2" t="s">
        <v>363</v>
      </c>
      <c r="K269" s="1">
        <f t="shared" si="6"/>
        <v>90.660989165254634</v>
      </c>
      <c r="L269" s="1">
        <f t="shared" si="7"/>
        <v>6.6316121421252712</v>
      </c>
      <c r="M269" s="1">
        <v>17313.524655099998</v>
      </c>
      <c r="N269" s="1">
        <v>249845.44394200001</v>
      </c>
      <c r="O269" s="2" t="s">
        <v>483</v>
      </c>
    </row>
    <row r="270" spans="1:15" x14ac:dyDescent="0.3">
      <c r="A270" s="1">
        <v>1.2345517850100001</v>
      </c>
      <c r="B270" s="1">
        <v>1.33321992724</v>
      </c>
      <c r="C270" s="1">
        <v>0.10039288003000001</v>
      </c>
      <c r="D270" s="2" t="s">
        <v>364</v>
      </c>
      <c r="E270" s="1">
        <v>0.98992476048300004</v>
      </c>
      <c r="F270" s="1">
        <v>0.98963048687099997</v>
      </c>
      <c r="G270" s="1">
        <f t="shared" si="4"/>
        <v>1.629345911669134</v>
      </c>
      <c r="H270" s="1">
        <f t="shared" si="5"/>
        <v>0.12265500961637156</v>
      </c>
      <c r="I270" s="1">
        <v>154</v>
      </c>
      <c r="J270" s="2" t="s">
        <v>363</v>
      </c>
      <c r="K270" s="1">
        <f t="shared" si="6"/>
        <v>1.6459290409850444</v>
      </c>
      <c r="L270" s="1">
        <f t="shared" si="7"/>
        <v>0.1239402092433313</v>
      </c>
      <c r="M270" s="1">
        <v>24357.984204199998</v>
      </c>
      <c r="N270" s="1">
        <v>889255.11468300002</v>
      </c>
      <c r="O270" s="2" t="s">
        <v>483</v>
      </c>
    </row>
    <row r="271" spans="1:15" x14ac:dyDescent="0.3">
      <c r="A271" s="1">
        <v>8.3934515841599993</v>
      </c>
      <c r="B271" s="1">
        <v>1.0427053256400001</v>
      </c>
      <c r="C271" s="1">
        <v>7.7428579643200005E-2</v>
      </c>
      <c r="D271" s="2" t="s">
        <v>364</v>
      </c>
      <c r="E271" s="1">
        <v>0.83514094752000001</v>
      </c>
      <c r="F271" s="1">
        <v>0.78244000733499997</v>
      </c>
      <c r="G271" s="1">
        <f t="shared" si="4"/>
        <v>7.3090672753303343</v>
      </c>
      <c r="H271" s="1">
        <f t="shared" si="5"/>
        <v>0.50850231065413221</v>
      </c>
      <c r="I271" s="1">
        <v>156</v>
      </c>
      <c r="J271" s="2" t="s">
        <v>363</v>
      </c>
      <c r="K271" s="1">
        <f t="shared" si="6"/>
        <v>8.7518966673051271</v>
      </c>
      <c r="L271" s="1">
        <f t="shared" si="7"/>
        <v>0.64989303446547575</v>
      </c>
      <c r="M271" s="1">
        <v>30465.006836</v>
      </c>
      <c r="N271" s="1">
        <v>280344.10920599999</v>
      </c>
      <c r="O271" s="2" t="s">
        <v>483</v>
      </c>
    </row>
    <row r="272" spans="1:15" x14ac:dyDescent="0.3">
      <c r="A272" s="1">
        <v>260.55005709699998</v>
      </c>
      <c r="B272" s="1">
        <v>1.3564718389299999</v>
      </c>
      <c r="C272" s="1">
        <v>0.100288151494</v>
      </c>
      <c r="D272" s="2" t="s">
        <v>364</v>
      </c>
      <c r="E272" s="1">
        <v>0.91978300721200001</v>
      </c>
      <c r="F272" s="1">
        <v>0.93691988812600002</v>
      </c>
      <c r="G272" s="1">
        <f t="shared" si="4"/>
        <v>325.07781837304475</v>
      </c>
      <c r="H272" s="1">
        <f t="shared" si="5"/>
        <v>24.481795001280879</v>
      </c>
      <c r="I272" s="1">
        <v>148</v>
      </c>
      <c r="J272" s="2" t="s">
        <v>363</v>
      </c>
      <c r="K272" s="1">
        <f t="shared" si="6"/>
        <v>353.42881508368401</v>
      </c>
      <c r="L272" s="1">
        <f t="shared" si="7"/>
        <v>26.130083597914282</v>
      </c>
      <c r="M272" s="1">
        <v>67162.132420499998</v>
      </c>
      <c r="N272" s="1">
        <v>1180596.19242</v>
      </c>
      <c r="O272" s="2" t="s">
        <v>483</v>
      </c>
    </row>
    <row r="273" spans="1:15" x14ac:dyDescent="0.3">
      <c r="A273" s="1">
        <v>4.0575420749299997</v>
      </c>
      <c r="B273" s="1">
        <v>0.97936141444000002</v>
      </c>
      <c r="C273" s="1">
        <v>7.3275615197299998E-2</v>
      </c>
      <c r="D273" s="2" t="s">
        <v>364</v>
      </c>
      <c r="E273" s="1">
        <v>0.92931674989000002</v>
      </c>
      <c r="F273" s="1">
        <v>0.92825253965200005</v>
      </c>
      <c r="G273" s="1">
        <f t="shared" si="4"/>
        <v>3.6929190360708937</v>
      </c>
      <c r="H273" s="1">
        <f t="shared" si="5"/>
        <v>0.27598701633435668</v>
      </c>
      <c r="I273" s="1">
        <v>161</v>
      </c>
      <c r="J273" s="2" t="s">
        <v>363</v>
      </c>
      <c r="K273" s="1">
        <f t="shared" si="6"/>
        <v>3.9738001456532572</v>
      </c>
      <c r="L273" s="1">
        <f t="shared" si="7"/>
        <v>0.29731889172942488</v>
      </c>
      <c r="M273" s="1">
        <v>3968.1672568399999</v>
      </c>
      <c r="N273" s="1">
        <v>93514.241212499997</v>
      </c>
      <c r="O273" s="2" t="s">
        <v>483</v>
      </c>
    </row>
    <row r="274" spans="1:15" x14ac:dyDescent="0.3">
      <c r="A274" s="1">
        <v>32.551999821700001</v>
      </c>
      <c r="B274" s="1">
        <v>1.01624456711</v>
      </c>
      <c r="C274" s="1">
        <v>7.3846553321799999E-2</v>
      </c>
      <c r="D274" s="2" t="s">
        <v>364</v>
      </c>
      <c r="E274" s="1">
        <v>0.92653526363399996</v>
      </c>
      <c r="F274" s="1">
        <v>0.91621440563099998</v>
      </c>
      <c r="G274" s="1">
        <f t="shared" si="4"/>
        <v>30.650521233242376</v>
      </c>
      <c r="H274" s="1">
        <f t="shared" si="5"/>
        <v>2.2024447389742572</v>
      </c>
      <c r="I274" s="1">
        <v>159</v>
      </c>
      <c r="J274" s="2" t="s">
        <v>363</v>
      </c>
      <c r="K274" s="1">
        <f t="shared" si="6"/>
        <v>33.080792967368318</v>
      </c>
      <c r="L274" s="1">
        <f t="shared" si="7"/>
        <v>2.4038529905643933</v>
      </c>
      <c r="M274" s="1">
        <v>11940.122928299999</v>
      </c>
      <c r="N274" s="1">
        <v>131733.269539</v>
      </c>
      <c r="O274" s="2" t="s">
        <v>483</v>
      </c>
    </row>
    <row r="275" spans="1:15" x14ac:dyDescent="0.3">
      <c r="A275" s="1">
        <v>20.684288524700001</v>
      </c>
      <c r="B275" s="1">
        <v>1.00777548954</v>
      </c>
      <c r="C275" s="1">
        <v>7.3715455004099997E-2</v>
      </c>
      <c r="D275" s="2" t="s">
        <v>364</v>
      </c>
      <c r="E275" s="1">
        <v>0.98219696999799999</v>
      </c>
      <c r="F275" s="1">
        <v>0.97626886292600001</v>
      </c>
      <c r="G275" s="1">
        <f t="shared" si="4"/>
        <v>20.474012714924868</v>
      </c>
      <c r="H275" s="1">
        <f t="shared" si="5"/>
        <v>1.4885676474877698</v>
      </c>
      <c r="I275" s="1">
        <v>157</v>
      </c>
      <c r="J275" s="2" t="s">
        <v>363</v>
      </c>
      <c r="K275" s="1">
        <f t="shared" si="6"/>
        <v>20.845118993766146</v>
      </c>
      <c r="L275" s="1">
        <f t="shared" si="7"/>
        <v>1.5247517400343449</v>
      </c>
      <c r="M275" s="1">
        <v>8636.1149429599991</v>
      </c>
      <c r="N275" s="1">
        <v>83706.345860700007</v>
      </c>
      <c r="O275" s="2" t="s">
        <v>483</v>
      </c>
    </row>
    <row r="276" spans="1:15" x14ac:dyDescent="0.3">
      <c r="A276" s="1">
        <v>12.439229169800001</v>
      </c>
      <c r="B276" s="1">
        <v>1.1226555491500001</v>
      </c>
      <c r="C276" s="1">
        <v>7.5493757590199995E-2</v>
      </c>
      <c r="D276" s="2" t="s">
        <v>364</v>
      </c>
      <c r="E276" s="1">
        <v>0.97447251673299995</v>
      </c>
      <c r="F276" s="1">
        <v>0.97182862295299999</v>
      </c>
      <c r="G276" s="1">
        <f t="shared" si="4"/>
        <v>13.60847912544193</v>
      </c>
      <c r="H276" s="1">
        <f t="shared" si="5"/>
        <v>0.91262885784154102</v>
      </c>
      <c r="I276" s="1">
        <v>158</v>
      </c>
      <c r="J276" s="2" t="s">
        <v>363</v>
      </c>
      <c r="K276" s="1">
        <f t="shared" si="6"/>
        <v>13.96496965462452</v>
      </c>
      <c r="L276" s="1">
        <f t="shared" si="7"/>
        <v>0.93908415155382596</v>
      </c>
      <c r="M276" s="1">
        <v>4225.3168180299999</v>
      </c>
      <c r="N276" s="1">
        <v>50339.774457699998</v>
      </c>
      <c r="O276" s="2" t="s">
        <v>483</v>
      </c>
    </row>
    <row r="277" spans="1:15" x14ac:dyDescent="0.3">
      <c r="A277" s="1">
        <v>119.115968514</v>
      </c>
      <c r="B277" s="1">
        <v>1.4151020595099999</v>
      </c>
      <c r="C277" s="1">
        <v>9.4835015934600003E-2</v>
      </c>
      <c r="D277" s="2" t="s">
        <v>362</v>
      </c>
      <c r="E277" s="1">
        <v>0.974653059436</v>
      </c>
      <c r="F277" s="1">
        <v>0.99071189553200001</v>
      </c>
      <c r="G277" s="1">
        <f t="shared" si="4"/>
        <v>164.28874031960851</v>
      </c>
      <c r="H277" s="1">
        <f t="shared" si="5"/>
        <v>11.19144295597869</v>
      </c>
      <c r="I277" s="1">
        <v>141</v>
      </c>
      <c r="J277" s="2" t="s">
        <v>361</v>
      </c>
      <c r="K277" s="1">
        <f t="shared" si="6"/>
        <v>168.56125236468969</v>
      </c>
      <c r="L277" s="1">
        <f t="shared" si="7"/>
        <v>11.296364772090502</v>
      </c>
      <c r="M277" s="1">
        <v>7359.5203586600001</v>
      </c>
      <c r="N277" s="1">
        <v>482235.23436599999</v>
      </c>
      <c r="O277" s="2" t="s">
        <v>483</v>
      </c>
    </row>
    <row r="278" spans="1:15" x14ac:dyDescent="0.3">
      <c r="A278" s="1">
        <v>695.66455905299995</v>
      </c>
      <c r="B278" s="1">
        <v>1.41082066875</v>
      </c>
      <c r="C278" s="1">
        <v>9.4825032052499994E-2</v>
      </c>
      <c r="D278" s="2" t="s">
        <v>362</v>
      </c>
      <c r="E278" s="1">
        <v>0.94131533217800001</v>
      </c>
      <c r="F278" s="1">
        <v>0.96194393639499998</v>
      </c>
      <c r="G278" s="1">
        <f t="shared" si="4"/>
        <v>923.86140533086655</v>
      </c>
      <c r="H278" s="1">
        <f t="shared" si="5"/>
        <v>63.45599205882548</v>
      </c>
      <c r="I278" s="1">
        <v>140</v>
      </c>
      <c r="J278" s="2" t="s">
        <v>361</v>
      </c>
      <c r="K278" s="1">
        <f t="shared" si="6"/>
        <v>981.45793842882722</v>
      </c>
      <c r="L278" s="1">
        <f t="shared" si="7"/>
        <v>65.966414109988989</v>
      </c>
      <c r="M278" s="1">
        <v>76059.218099200007</v>
      </c>
      <c r="N278" s="1">
        <v>2922930.5347500001</v>
      </c>
      <c r="O278" s="2" t="s">
        <v>483</v>
      </c>
    </row>
    <row r="279" spans="1:15" x14ac:dyDescent="0.3">
      <c r="A279" s="1">
        <v>550.69550944399998</v>
      </c>
      <c r="B279" s="1">
        <v>1.39222663685</v>
      </c>
      <c r="C279" s="1">
        <v>9.5547921085599993E-2</v>
      </c>
      <c r="D279" s="2" t="s">
        <v>362</v>
      </c>
      <c r="E279" s="1">
        <v>0.90307251621499995</v>
      </c>
      <c r="F279" s="1">
        <v>0.93718563080399997</v>
      </c>
      <c r="G279" s="1">
        <f t="shared" ref="G279:G294" si="8">A279*B279*E279</f>
        <v>692.37933787989243</v>
      </c>
      <c r="H279" s="1">
        <f t="shared" ref="H279:H294" si="9">A279*C279*F279</f>
        <v>49.312656467176197</v>
      </c>
      <c r="I279" s="1">
        <v>139</v>
      </c>
      <c r="J279" s="2" t="s">
        <v>361</v>
      </c>
      <c r="K279" s="1">
        <f t="shared" ref="K279:K294" si="10">A279*B279</f>
        <v>766.69295704161755</v>
      </c>
      <c r="L279" s="1">
        <f t="shared" ref="L279:L294" si="11">A279*C279</f>
        <v>52.617811078549593</v>
      </c>
      <c r="M279" s="1">
        <v>156934.33881300001</v>
      </c>
      <c r="N279" s="1">
        <v>7092151.3386199996</v>
      </c>
      <c r="O279" s="2" t="s">
        <v>483</v>
      </c>
    </row>
    <row r="280" spans="1:15" x14ac:dyDescent="0.3">
      <c r="A280" s="1">
        <v>109.26566131600001</v>
      </c>
      <c r="B280" s="1">
        <v>1.4030025376599999</v>
      </c>
      <c r="C280" s="1">
        <v>9.48068007574E-2</v>
      </c>
      <c r="D280" s="2" t="s">
        <v>362</v>
      </c>
      <c r="E280" s="1">
        <v>0.92183775742700003</v>
      </c>
      <c r="F280" s="1">
        <v>0.95538096007200002</v>
      </c>
      <c r="G280" s="1">
        <f t="shared" si="8"/>
        <v>141.3177283107633</v>
      </c>
      <c r="H280" s="1">
        <f t="shared" si="9"/>
        <v>9.8969134458867352</v>
      </c>
      <c r="I280" s="1">
        <v>143</v>
      </c>
      <c r="J280" s="2" t="s">
        <v>361</v>
      </c>
      <c r="K280" s="1">
        <f t="shared" si="10"/>
        <v>153.30000010544609</v>
      </c>
      <c r="L280" s="1">
        <f t="shared" si="11"/>
        <v>10.359127782011562</v>
      </c>
      <c r="M280" s="1">
        <v>13693.4500558</v>
      </c>
      <c r="N280" s="1">
        <v>442182.44324599998</v>
      </c>
      <c r="O280" s="2" t="s">
        <v>483</v>
      </c>
    </row>
    <row r="281" spans="1:15" x14ac:dyDescent="0.3">
      <c r="A281" s="1">
        <v>397.69762132800003</v>
      </c>
      <c r="B281" s="1">
        <v>1.4035355005200001</v>
      </c>
      <c r="C281" s="1">
        <v>9.4808043586800006E-2</v>
      </c>
      <c r="D281" s="2" t="s">
        <v>362</v>
      </c>
      <c r="E281" s="1">
        <v>0.87159776581899995</v>
      </c>
      <c r="F281" s="1">
        <v>0.89853780504699998</v>
      </c>
      <c r="G281" s="1">
        <f t="shared" si="8"/>
        <v>486.51082039216095</v>
      </c>
      <c r="H281" s="1">
        <f t="shared" si="9"/>
        <v>33.879308112162661</v>
      </c>
      <c r="I281" s="1">
        <v>142</v>
      </c>
      <c r="J281" s="2" t="s">
        <v>361</v>
      </c>
      <c r="K281" s="1">
        <f t="shared" si="10"/>
        <v>558.18273000620798</v>
      </c>
      <c r="L281" s="1">
        <f t="shared" si="11"/>
        <v>37.704933417231707</v>
      </c>
      <c r="M281" s="1">
        <v>38885.239541900002</v>
      </c>
      <c r="N281" s="1">
        <v>1609425.17304</v>
      </c>
      <c r="O281" s="2" t="s">
        <v>483</v>
      </c>
    </row>
    <row r="282" spans="1:15" x14ac:dyDescent="0.3">
      <c r="A282" s="1">
        <v>187.54566638</v>
      </c>
      <c r="B282" s="1">
        <v>1.3912578448399999</v>
      </c>
      <c r="C282" s="1">
        <v>9.4779413014900005E-2</v>
      </c>
      <c r="D282" s="2" t="s">
        <v>362</v>
      </c>
      <c r="E282" s="1">
        <v>0.94825835286600002</v>
      </c>
      <c r="F282" s="1">
        <v>0.96582834468099998</v>
      </c>
      <c r="G282" s="1">
        <f t="shared" si="8"/>
        <v>247.42372243812386</v>
      </c>
      <c r="H282" s="1">
        <f t="shared" si="9"/>
        <v>17.16805100144358</v>
      </c>
      <c r="I282" s="1">
        <v>160</v>
      </c>
      <c r="J282" s="2" t="s">
        <v>361</v>
      </c>
      <c r="K282" s="1">
        <f t="shared" si="10"/>
        <v>260.92437961692042</v>
      </c>
      <c r="L282" s="1">
        <f t="shared" si="11"/>
        <v>17.775468172984667</v>
      </c>
      <c r="M282" s="1">
        <v>18785.694214499999</v>
      </c>
      <c r="N282" s="1">
        <v>758973.82097300002</v>
      </c>
      <c r="O282" s="2" t="s">
        <v>483</v>
      </c>
    </row>
    <row r="283" spans="1:15" x14ac:dyDescent="0.3">
      <c r="A283" s="1">
        <v>5.6647284369400003E-2</v>
      </c>
      <c r="B283" s="1">
        <v>1.3477819582399999</v>
      </c>
      <c r="C283" s="1">
        <v>9.2091059150500004E-2</v>
      </c>
      <c r="D283" s="2" t="s">
        <v>362</v>
      </c>
      <c r="E283" s="1">
        <v>0.97020874062899998</v>
      </c>
      <c r="F283" s="1">
        <v>0.98255376148399998</v>
      </c>
      <c r="G283" s="1">
        <f t="shared" si="8"/>
        <v>7.4073679189433181E-2</v>
      </c>
      <c r="H283" s="1">
        <f t="shared" si="9"/>
        <v>5.1256964762910187E-3</v>
      </c>
      <c r="I283" s="1">
        <v>152</v>
      </c>
      <c r="J283" s="2" t="s">
        <v>361</v>
      </c>
      <c r="K283" s="1">
        <f t="shared" si="10"/>
        <v>7.6348187856368072E-2</v>
      </c>
      <c r="L283" s="1">
        <f t="shared" si="11"/>
        <v>5.2167084155776101E-3</v>
      </c>
      <c r="M283" s="1">
        <v>8297.8700299600005</v>
      </c>
      <c r="N283" s="1">
        <v>288576.37439800001</v>
      </c>
      <c r="O283" s="2" t="s">
        <v>483</v>
      </c>
    </row>
    <row r="284" spans="1:15" x14ac:dyDescent="0.3">
      <c r="A284" s="1">
        <v>0.76125179004800003</v>
      </c>
      <c r="B284" s="1">
        <v>0.93319015041700004</v>
      </c>
      <c r="C284" s="1">
        <v>6.4025377925599994E-2</v>
      </c>
      <c r="D284" s="2" t="s">
        <v>362</v>
      </c>
      <c r="E284" s="1">
        <v>0.80716861701599996</v>
      </c>
      <c r="F284" s="1">
        <v>0.75283924002199998</v>
      </c>
      <c r="G284" s="1">
        <f t="shared" si="8"/>
        <v>0.57340667096792219</v>
      </c>
      <c r="H284" s="1">
        <f t="shared" si="9"/>
        <v>3.6692958116169183E-2</v>
      </c>
      <c r="I284" s="1">
        <v>162</v>
      </c>
      <c r="J284" s="2" t="s">
        <v>361</v>
      </c>
      <c r="K284" s="1">
        <f t="shared" si="10"/>
        <v>0.71039267246010374</v>
      </c>
      <c r="L284" s="1">
        <f t="shared" si="11"/>
        <v>4.87394335543627E-2</v>
      </c>
      <c r="M284" s="1">
        <v>142209.67043299999</v>
      </c>
      <c r="N284" s="1">
        <v>7418086.6129000001</v>
      </c>
      <c r="O284" s="2" t="s">
        <v>483</v>
      </c>
    </row>
    <row r="285" spans="1:15" x14ac:dyDescent="0.3">
      <c r="A285" s="1">
        <v>388.82437463899998</v>
      </c>
      <c r="B285" s="1">
        <v>1.4123841909299999</v>
      </c>
      <c r="C285" s="1">
        <v>9.4828678069E-2</v>
      </c>
      <c r="D285" s="2" t="s">
        <v>362</v>
      </c>
      <c r="E285" s="1">
        <v>0.93742107739400005</v>
      </c>
      <c r="F285" s="1">
        <v>0.96586459601100005</v>
      </c>
      <c r="G285" s="1">
        <f t="shared" si="8"/>
        <v>514.80297042142752</v>
      </c>
      <c r="H285" s="1">
        <f t="shared" si="9"/>
        <v>35.613071023331955</v>
      </c>
      <c r="I285" s="1">
        <v>153</v>
      </c>
      <c r="J285" s="2" t="s">
        <v>361</v>
      </c>
      <c r="K285" s="1">
        <f t="shared" si="10"/>
        <v>549.16939978836717</v>
      </c>
      <c r="L285" s="1">
        <f t="shared" si="11"/>
        <v>36.87170144802198</v>
      </c>
      <c r="M285" s="1">
        <v>40870.754456100003</v>
      </c>
      <c r="N285" s="1">
        <v>1573516.41769</v>
      </c>
      <c r="O285" s="2" t="s">
        <v>483</v>
      </c>
    </row>
    <row r="286" spans="1:15" x14ac:dyDescent="0.3">
      <c r="A286" s="1">
        <v>1.1437030666300001</v>
      </c>
      <c r="B286" s="1">
        <v>1.3444090145000001</v>
      </c>
      <c r="C286" s="1">
        <v>9.2082541980500004E-2</v>
      </c>
      <c r="D286" s="2" t="s">
        <v>362</v>
      </c>
      <c r="E286" s="1">
        <v>0.98992476048300004</v>
      </c>
      <c r="F286" s="1">
        <v>0.98963048687099997</v>
      </c>
      <c r="G286" s="1">
        <f t="shared" si="8"/>
        <v>1.5221129769258601</v>
      </c>
      <c r="H286" s="1">
        <f t="shared" si="9"/>
        <v>0.10422301948289373</v>
      </c>
      <c r="I286" s="1">
        <v>154</v>
      </c>
      <c r="J286" s="2" t="s">
        <v>361</v>
      </c>
      <c r="K286" s="1">
        <f t="shared" si="10"/>
        <v>1.5376047126886663</v>
      </c>
      <c r="L286" s="1">
        <f t="shared" si="11"/>
        <v>0.10531508564618358</v>
      </c>
      <c r="M286" s="1">
        <v>27051.369056200001</v>
      </c>
      <c r="N286" s="1">
        <v>1371720.8247400001</v>
      </c>
      <c r="O286" s="2" t="s">
        <v>483</v>
      </c>
    </row>
    <row r="287" spans="1:15" x14ac:dyDescent="0.3">
      <c r="A287" s="1">
        <v>43.332961769400001</v>
      </c>
      <c r="B287" s="1">
        <v>0.95343171762099999</v>
      </c>
      <c r="C287" s="1">
        <v>6.5059643650799998E-2</v>
      </c>
      <c r="D287" s="2" t="s">
        <v>362</v>
      </c>
      <c r="E287" s="1">
        <v>0.83514094752000001</v>
      </c>
      <c r="F287" s="1">
        <v>0.78244000733499997</v>
      </c>
      <c r="G287" s="1">
        <f t="shared" si="8"/>
        <v>34.503865091084108</v>
      </c>
      <c r="H287" s="1">
        <f t="shared" si="9"/>
        <v>2.2058760345032993</v>
      </c>
      <c r="I287" s="1">
        <v>156</v>
      </c>
      <c r="J287" s="2" t="s">
        <v>361</v>
      </c>
      <c r="K287" s="1">
        <f t="shared" si="10"/>
        <v>41.315020169404171</v>
      </c>
      <c r="L287" s="1">
        <f t="shared" si="11"/>
        <v>2.8192270510509037</v>
      </c>
      <c r="M287" s="1">
        <v>14617.104470300001</v>
      </c>
      <c r="N287" s="1">
        <v>778689.37488100003</v>
      </c>
      <c r="O287" s="2" t="s">
        <v>483</v>
      </c>
    </row>
    <row r="288" spans="1:15" x14ac:dyDescent="0.3">
      <c r="A288" s="1">
        <v>2035.3590403600001</v>
      </c>
      <c r="B288" s="1">
        <v>1.355975749</v>
      </c>
      <c r="C288" s="1">
        <v>9.2111749655300001E-2</v>
      </c>
      <c r="D288" s="2" t="s">
        <v>362</v>
      </c>
      <c r="E288" s="1">
        <v>0.91978300721200001</v>
      </c>
      <c r="F288" s="1">
        <v>0.93691988812600002</v>
      </c>
      <c r="G288" s="1">
        <f t="shared" si="8"/>
        <v>2538.5068214442331</v>
      </c>
      <c r="H288" s="1">
        <f t="shared" si="9"/>
        <v>175.65419258129936</v>
      </c>
      <c r="I288" s="1">
        <v>148</v>
      </c>
      <c r="J288" s="2" t="s">
        <v>361</v>
      </c>
      <c r="K288" s="1">
        <f t="shared" si="10"/>
        <v>2759.8974992360722</v>
      </c>
      <c r="L288" s="1">
        <f t="shared" si="11"/>
        <v>187.48048238429197</v>
      </c>
      <c r="M288" s="1">
        <v>178933.85105900001</v>
      </c>
      <c r="N288" s="1">
        <v>9872075.3517799992</v>
      </c>
      <c r="O288" s="2" t="s">
        <v>483</v>
      </c>
    </row>
    <row r="289" spans="1:15" x14ac:dyDescent="0.3">
      <c r="A289" s="1">
        <v>2.5096461148100002</v>
      </c>
      <c r="B289" s="1">
        <v>0.93311247281999998</v>
      </c>
      <c r="C289" s="1">
        <v>6.4023685730500005E-2</v>
      </c>
      <c r="D289" s="2" t="s">
        <v>362</v>
      </c>
      <c r="E289" s="1">
        <v>0.92931674989000002</v>
      </c>
      <c r="F289" s="1">
        <v>0.92825253965200005</v>
      </c>
      <c r="G289" s="1">
        <f t="shared" si="8"/>
        <v>2.1762573227749034</v>
      </c>
      <c r="H289" s="1">
        <f t="shared" si="9"/>
        <v>0.14914864223229041</v>
      </c>
      <c r="I289" s="1">
        <v>161</v>
      </c>
      <c r="J289" s="2" t="s">
        <v>361</v>
      </c>
      <c r="K289" s="1">
        <f t="shared" si="10"/>
        <v>2.3417820920934647</v>
      </c>
      <c r="L289" s="1">
        <f t="shared" si="11"/>
        <v>0.16067679414936578</v>
      </c>
      <c r="M289" s="1">
        <v>94500.111860100005</v>
      </c>
      <c r="N289" s="1">
        <v>8010284.8049100004</v>
      </c>
      <c r="O289" s="2" t="s">
        <v>483</v>
      </c>
    </row>
    <row r="290" spans="1:15" x14ac:dyDescent="0.3">
      <c r="A290" s="1">
        <v>34.489831895000002</v>
      </c>
      <c r="B290" s="1">
        <v>0.96140586591699995</v>
      </c>
      <c r="C290" s="1">
        <v>6.4640053177599993E-2</v>
      </c>
      <c r="D290" s="2" t="s">
        <v>362</v>
      </c>
      <c r="E290" s="1">
        <v>0.92653526363399996</v>
      </c>
      <c r="F290" s="1">
        <v>0.91621440563099998</v>
      </c>
      <c r="G290" s="1">
        <f t="shared" si="8"/>
        <v>30.722729583218133</v>
      </c>
      <c r="H290" s="1">
        <f t="shared" si="9"/>
        <v>2.0426309052670462</v>
      </c>
      <c r="I290" s="1">
        <v>159</v>
      </c>
      <c r="J290" s="2" t="s">
        <v>361</v>
      </c>
      <c r="K290" s="1">
        <f t="shared" si="10"/>
        <v>33.158726698344239</v>
      </c>
      <c r="L290" s="1">
        <f t="shared" si="11"/>
        <v>2.2294245677792843</v>
      </c>
      <c r="M290" s="1">
        <v>3721.5347960499998</v>
      </c>
      <c r="N290" s="1">
        <v>140004.015044</v>
      </c>
      <c r="O290" s="2" t="s">
        <v>483</v>
      </c>
    </row>
    <row r="291" spans="1:15" x14ac:dyDescent="0.3">
      <c r="A291" s="1">
        <v>6.7534414862799999</v>
      </c>
      <c r="B291" s="1">
        <v>1.34437106214</v>
      </c>
      <c r="C291" s="1">
        <v>9.2082446145300006E-2</v>
      </c>
      <c r="D291" s="2" t="s">
        <v>362</v>
      </c>
      <c r="E291" s="1">
        <v>0.99700188923999999</v>
      </c>
      <c r="F291" s="1">
        <v>0.99733046219599997</v>
      </c>
      <c r="G291" s="1">
        <f t="shared" si="8"/>
        <v>9.0519110627565773</v>
      </c>
      <c r="H291" s="1">
        <f t="shared" si="9"/>
        <v>0.62021329737329434</v>
      </c>
      <c r="I291" s="1">
        <v>149</v>
      </c>
      <c r="J291" s="2" t="s">
        <v>361</v>
      </c>
      <c r="K291" s="1">
        <f t="shared" si="10"/>
        <v>9.0791313040105841</v>
      </c>
      <c r="L291" s="1">
        <f t="shared" si="11"/>
        <v>0.62187341195581292</v>
      </c>
      <c r="M291" s="1">
        <v>117395.981201</v>
      </c>
      <c r="N291" s="1">
        <v>7814410.2623300003</v>
      </c>
      <c r="O291" s="2" t="s">
        <v>483</v>
      </c>
    </row>
    <row r="292" spans="1:15" x14ac:dyDescent="0.3">
      <c r="A292" s="1">
        <v>0.81238378206899997</v>
      </c>
      <c r="B292" s="1">
        <v>1.3903041969900001</v>
      </c>
      <c r="C292" s="1">
        <v>9.5549554159199995E-2</v>
      </c>
      <c r="D292" s="2" t="s">
        <v>362</v>
      </c>
      <c r="E292" s="1">
        <v>0.99688666979999996</v>
      </c>
      <c r="F292" s="1">
        <v>0.99673943669700005</v>
      </c>
      <c r="G292" s="1">
        <f t="shared" si="8"/>
        <v>1.1259441980381837</v>
      </c>
      <c r="H292" s="1">
        <f t="shared" si="9"/>
        <v>7.7369813776964474E-2</v>
      </c>
      <c r="I292" s="1">
        <v>147</v>
      </c>
      <c r="J292" s="2" t="s">
        <v>361</v>
      </c>
      <c r="K292" s="1">
        <f t="shared" si="10"/>
        <v>1.1294605817771401</v>
      </c>
      <c r="L292" s="1">
        <f t="shared" si="11"/>
        <v>7.7622908182857636E-2</v>
      </c>
      <c r="M292" s="1">
        <v>43969.241198099997</v>
      </c>
      <c r="N292" s="1">
        <v>2441634.28945</v>
      </c>
      <c r="O292" s="2" t="s">
        <v>483</v>
      </c>
    </row>
    <row r="293" spans="1:15" x14ac:dyDescent="0.3">
      <c r="A293" s="1">
        <v>72.955867139199995</v>
      </c>
      <c r="B293" s="1">
        <v>0.94880176614</v>
      </c>
      <c r="C293" s="1">
        <v>6.4365474699999994E-2</v>
      </c>
      <c r="D293" s="2" t="s">
        <v>362</v>
      </c>
      <c r="E293" s="1">
        <v>0.98219696999799999</v>
      </c>
      <c r="F293" s="1">
        <v>0.97626886292600001</v>
      </c>
      <c r="G293" s="1">
        <f t="shared" si="8"/>
        <v>67.988318183686587</v>
      </c>
      <c r="H293" s="1">
        <f t="shared" si="9"/>
        <v>4.5844014210902788</v>
      </c>
      <c r="I293" s="1">
        <v>157</v>
      </c>
      <c r="J293" s="2" t="s">
        <v>361</v>
      </c>
      <c r="K293" s="1">
        <f t="shared" si="10"/>
        <v>69.220655591948145</v>
      </c>
      <c r="L293" s="1">
        <f t="shared" si="11"/>
        <v>4.6958390205647387</v>
      </c>
      <c r="M293" s="1">
        <v>5460.57780181</v>
      </c>
      <c r="N293" s="1">
        <v>295241.91948400001</v>
      </c>
      <c r="O293" s="2" t="s">
        <v>483</v>
      </c>
    </row>
    <row r="294" spans="1:15" x14ac:dyDescent="0.3">
      <c r="A294" s="1">
        <v>18.306277487300001</v>
      </c>
      <c r="B294" s="1">
        <v>0.95034765436599999</v>
      </c>
      <c r="C294" s="1">
        <v>6.4399151649799993E-2</v>
      </c>
      <c r="D294" s="2" t="s">
        <v>362</v>
      </c>
      <c r="E294" s="1">
        <v>0.97447251673299995</v>
      </c>
      <c r="F294" s="1">
        <v>0.97182862295299999</v>
      </c>
      <c r="G294" s="1">
        <f t="shared" si="8"/>
        <v>16.953217874130893</v>
      </c>
      <c r="H294" s="1">
        <f t="shared" si="9"/>
        <v>1.1456972574280577</v>
      </c>
      <c r="I294" s="1">
        <v>158</v>
      </c>
      <c r="J294" s="2" t="s">
        <v>361</v>
      </c>
      <c r="K294" s="1">
        <f t="shared" si="10"/>
        <v>17.397327870228668</v>
      </c>
      <c r="L294" s="1">
        <f t="shared" si="11"/>
        <v>1.1789087400479523</v>
      </c>
      <c r="M294" s="1">
        <v>1701.46599941</v>
      </c>
      <c r="N294" s="1">
        <v>74082.876619500006</v>
      </c>
      <c r="O294" s="2" t="s">
        <v>483</v>
      </c>
    </row>
    <row r="295" spans="1:15" x14ac:dyDescent="0.3">
      <c r="A295" s="1">
        <f>SUM(A150:A294)</f>
        <v>65083.667901308865</v>
      </c>
      <c r="G295" s="1">
        <f>SUM(G150:G294)</f>
        <v>175572.82776206324</v>
      </c>
      <c r="H295" s="1">
        <f>SUM(H150:H294)</f>
        <v>18991.647544739008</v>
      </c>
      <c r="K295" s="1">
        <f>SUM(K150:K294)</f>
        <v>189455.04999547621</v>
      </c>
      <c r="L295" s="1">
        <f>SUM(L150:L294)</f>
        <v>20023.696745846581</v>
      </c>
    </row>
    <row r="296" spans="1:15" x14ac:dyDescent="0.3">
      <c r="F296" s="1" t="s">
        <v>449</v>
      </c>
      <c r="G296" s="1">
        <f>G147-G295</f>
        <v>15177.8380315002</v>
      </c>
      <c r="H296" s="1">
        <f t="shared" ref="H296:L296" si="12">H147-H295</f>
        <v>10640.046788302505</v>
      </c>
      <c r="J296" s="1"/>
      <c r="K296" s="1">
        <f t="shared" si="12"/>
        <v>16104.452093184693</v>
      </c>
      <c r="L296" s="1">
        <f t="shared" si="12"/>
        <v>11142.496743359439</v>
      </c>
    </row>
  </sheetData>
  <sortState ref="A150:O295">
    <sortCondition ref="D149"/>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E4AB9-5286-4CF7-A2D3-FBC7A664AD3E}">
  <dimension ref="A1:O14"/>
  <sheetViews>
    <sheetView workbookViewId="0">
      <selection activeCell="K1" sqref="K1:K1048576"/>
    </sheetView>
  </sheetViews>
  <sheetFormatPr defaultRowHeight="14.4" x14ac:dyDescent="0.3"/>
  <cols>
    <col min="1" max="1" width="15.6640625" style="1" bestFit="1" customWidth="1"/>
    <col min="2" max="3" width="14.6640625" style="1" bestFit="1" customWidth="1"/>
    <col min="4" max="4" width="34.21875" style="2" bestFit="1" customWidth="1"/>
    <col min="5" max="6" width="13.6640625" style="1" bestFit="1" customWidth="1"/>
    <col min="7" max="8" width="16.6640625" style="1" bestFit="1" customWidth="1"/>
    <col min="9" max="9" width="15.6640625" style="1" bestFit="1" customWidth="1"/>
    <col min="10" max="10" width="8.44140625" style="2" bestFit="1" customWidth="1"/>
    <col min="11" max="12" width="16.6640625" style="1" bestFit="1" customWidth="1"/>
    <col min="13" max="13" width="17.77734375" style="1" bestFit="1" customWidth="1"/>
    <col min="14" max="14" width="19.77734375" style="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32.144707324599999</v>
      </c>
      <c r="B2" s="1">
        <v>11.3730787373</v>
      </c>
      <c r="C2" s="1">
        <v>16.048059323699999</v>
      </c>
      <c r="D2" s="2" t="s">
        <v>429</v>
      </c>
      <c r="E2" s="1">
        <v>0.90021497305200004</v>
      </c>
      <c r="F2" s="1">
        <v>0.98351465099000002</v>
      </c>
      <c r="G2" s="1">
        <v>329.10444942100003</v>
      </c>
      <c r="H2" s="1">
        <v>507.35603514399997</v>
      </c>
      <c r="I2" s="1">
        <v>102</v>
      </c>
      <c r="J2" s="2" t="s">
        <v>428</v>
      </c>
      <c r="K2" s="1">
        <v>365.58428738999999</v>
      </c>
      <c r="L2" s="1">
        <v>515.86017008800002</v>
      </c>
      <c r="M2" s="1">
        <v>40750.691323300001</v>
      </c>
      <c r="N2" s="1">
        <v>1711614.4008899999</v>
      </c>
      <c r="O2" s="2" t="s">
        <v>478</v>
      </c>
    </row>
    <row r="3" spans="1:15" x14ac:dyDescent="0.3">
      <c r="A3" s="1">
        <v>6.06326928993</v>
      </c>
      <c r="B3" s="1">
        <v>10.4032272066</v>
      </c>
      <c r="C3" s="1">
        <v>2.0475616672100001</v>
      </c>
      <c r="D3" s="2" t="s">
        <v>423</v>
      </c>
      <c r="E3" s="1">
        <v>0.90021497305200004</v>
      </c>
      <c r="F3" s="1">
        <v>0.98351465099000002</v>
      </c>
      <c r="G3" s="1">
        <v>56.783371211499997</v>
      </c>
      <c r="H3" s="1">
        <v>12.2102535236</v>
      </c>
      <c r="I3" s="1">
        <v>102</v>
      </c>
      <c r="J3" s="2" t="s">
        <v>422</v>
      </c>
      <c r="K3" s="1">
        <v>63.077568037900001</v>
      </c>
      <c r="L3" s="1">
        <v>12.414917775999999</v>
      </c>
      <c r="M3" s="1">
        <v>9523.1082907500004</v>
      </c>
      <c r="N3" s="1">
        <v>470365.35820800002</v>
      </c>
      <c r="O3" s="2" t="s">
        <v>478</v>
      </c>
    </row>
    <row r="4" spans="1:15" x14ac:dyDescent="0.3">
      <c r="A4" s="1">
        <v>74.144726256400006</v>
      </c>
      <c r="B4" s="1">
        <v>5.7115444037799996</v>
      </c>
      <c r="C4" s="1">
        <v>0.43839188707900001</v>
      </c>
      <c r="D4" s="2" t="s">
        <v>370</v>
      </c>
      <c r="E4" s="1">
        <v>0.90021497305200004</v>
      </c>
      <c r="F4" s="1">
        <v>0.98351465099000002</v>
      </c>
      <c r="G4" s="1">
        <v>381.22384366799997</v>
      </c>
      <c r="H4" s="1">
        <v>31.968599316199999</v>
      </c>
      <c r="I4" s="1">
        <v>102</v>
      </c>
      <c r="J4" s="2" t="s">
        <v>369</v>
      </c>
      <c r="K4" s="1">
        <v>423.48089632</v>
      </c>
      <c r="L4" s="1">
        <v>32.504446460499999</v>
      </c>
      <c r="M4" s="1">
        <v>40565.221637100003</v>
      </c>
      <c r="N4" s="1">
        <v>2115316.67301</v>
      </c>
      <c r="O4" s="2" t="s">
        <v>478</v>
      </c>
    </row>
    <row r="5" spans="1:15" x14ac:dyDescent="0.3">
      <c r="A5" s="1">
        <v>0.86326637107500004</v>
      </c>
      <c r="B5" s="1">
        <v>1.6950754916499999</v>
      </c>
      <c r="C5" s="1">
        <v>0.11762144181500001</v>
      </c>
      <c r="D5" s="2" t="s">
        <v>364</v>
      </c>
      <c r="E5" s="1">
        <v>0.90021497305200004</v>
      </c>
      <c r="F5" s="1">
        <v>0.98351465099000002</v>
      </c>
      <c r="G5" s="1">
        <v>1.3172860719599999</v>
      </c>
      <c r="H5" s="1">
        <v>9.9864735396400006E-2</v>
      </c>
      <c r="I5" s="1">
        <v>102</v>
      </c>
      <c r="J5" s="2" t="s">
        <v>363</v>
      </c>
      <c r="K5" s="1">
        <v>1.46330166837</v>
      </c>
      <c r="L5" s="1">
        <v>0.101538635236</v>
      </c>
      <c r="M5" s="1">
        <v>37311.2971769</v>
      </c>
      <c r="N5" s="1">
        <v>515854.72987400001</v>
      </c>
      <c r="O5" s="2" t="s">
        <v>478</v>
      </c>
    </row>
    <row r="6" spans="1:15" x14ac:dyDescent="0.3">
      <c r="A6" s="1">
        <v>1.03158975858E-2</v>
      </c>
      <c r="B6" s="1">
        <v>12.966773030400001</v>
      </c>
      <c r="C6" s="1">
        <v>3.2361979843699999</v>
      </c>
      <c r="D6" s="2" t="s">
        <v>425</v>
      </c>
      <c r="E6" s="1">
        <v>0.86751473450700001</v>
      </c>
      <c r="F6" s="1">
        <v>0.94726600077199996</v>
      </c>
      <c r="G6" s="1">
        <v>0.11604215645099999</v>
      </c>
      <c r="H6" s="1">
        <v>3.1623800010600001E-2</v>
      </c>
      <c r="I6" s="1">
        <v>107</v>
      </c>
      <c r="J6" s="2" t="s">
        <v>424</v>
      </c>
      <c r="K6" s="1">
        <v>0.13376390260000001</v>
      </c>
      <c r="L6" s="1">
        <v>3.3384286974100001E-2</v>
      </c>
      <c r="M6" s="1">
        <v>5388.2152751100002</v>
      </c>
      <c r="N6" s="1">
        <v>228650.17634000001</v>
      </c>
      <c r="O6" s="2" t="s">
        <v>478</v>
      </c>
    </row>
    <row r="7" spans="1:15" x14ac:dyDescent="0.3">
      <c r="A7" s="1">
        <v>0.10212836282399999</v>
      </c>
      <c r="B7" s="1">
        <v>5.4736002105699999</v>
      </c>
      <c r="C7" s="1">
        <v>0.41452946046299999</v>
      </c>
      <c r="D7" s="2" t="s">
        <v>370</v>
      </c>
      <c r="E7" s="1">
        <v>0.86751473450700001</v>
      </c>
      <c r="F7" s="1">
        <v>0.94726600077199996</v>
      </c>
      <c r="G7" s="1">
        <v>0.48494926274900002</v>
      </c>
      <c r="H7" s="1">
        <v>4.0102709936900002E-2</v>
      </c>
      <c r="I7" s="1">
        <v>107</v>
      </c>
      <c r="J7" s="2" t="s">
        <v>369</v>
      </c>
      <c r="K7" s="1">
        <v>0.55900982825900003</v>
      </c>
      <c r="L7" s="1">
        <v>4.2335215139400001E-2</v>
      </c>
      <c r="M7" s="1">
        <v>9925.8048809600004</v>
      </c>
      <c r="N7" s="1">
        <v>232170.87833599999</v>
      </c>
      <c r="O7" s="2" t="s">
        <v>478</v>
      </c>
    </row>
    <row r="8" spans="1:15" x14ac:dyDescent="0.3">
      <c r="A8" s="1">
        <v>224.96089812100001</v>
      </c>
      <c r="B8" s="1">
        <v>11.1732338243</v>
      </c>
      <c r="C8" s="1">
        <v>15.659123104900001</v>
      </c>
      <c r="D8" s="2" t="s">
        <v>429</v>
      </c>
      <c r="E8" s="1">
        <v>0.92734683854599997</v>
      </c>
      <c r="F8" s="1">
        <v>0.99016107451000002</v>
      </c>
      <c r="G8" s="1">
        <v>2330.9240365700002</v>
      </c>
      <c r="H8" s="1">
        <v>3488.0309091200002</v>
      </c>
      <c r="I8" s="1">
        <v>105</v>
      </c>
      <c r="J8" s="2" t="s">
        <v>428</v>
      </c>
      <c r="K8" s="1">
        <v>2513.5407160300001</v>
      </c>
      <c r="L8" s="1">
        <v>3522.6903974699999</v>
      </c>
      <c r="M8" s="1">
        <v>34702.173492200003</v>
      </c>
      <c r="N8" s="1">
        <v>2964858.7492200001</v>
      </c>
      <c r="O8" s="2" t="s">
        <v>478</v>
      </c>
    </row>
    <row r="9" spans="1:15" x14ac:dyDescent="0.3">
      <c r="A9" s="1">
        <v>530.54199118400004</v>
      </c>
      <c r="B9" s="1">
        <v>4.68250650359</v>
      </c>
      <c r="C9" s="1">
        <v>0.587817682073</v>
      </c>
      <c r="D9" s="2" t="s">
        <v>427</v>
      </c>
      <c r="E9" s="1">
        <v>0.92734683854599997</v>
      </c>
      <c r="F9" s="1">
        <v>0.99016107451000002</v>
      </c>
      <c r="G9" s="1">
        <v>2303.7765218</v>
      </c>
      <c r="H9" s="1">
        <v>308.79357687800001</v>
      </c>
      <c r="I9" s="1">
        <v>105</v>
      </c>
      <c r="J9" s="2" t="s">
        <v>426</v>
      </c>
      <c r="K9" s="1">
        <v>2484.2663241499999</v>
      </c>
      <c r="L9" s="1">
        <v>311.8619635</v>
      </c>
      <c r="M9" s="1">
        <v>48001.435513500001</v>
      </c>
      <c r="N9" s="1">
        <v>4962909.73661</v>
      </c>
      <c r="O9" s="2" t="s">
        <v>478</v>
      </c>
    </row>
    <row r="10" spans="1:15" x14ac:dyDescent="0.3">
      <c r="A10" s="1">
        <v>0.25467854473000001</v>
      </c>
      <c r="B10" s="1">
        <v>12.8205574587</v>
      </c>
      <c r="C10" s="1">
        <v>3.4513501200599999</v>
      </c>
      <c r="D10" s="2" t="s">
        <v>425</v>
      </c>
      <c r="E10" s="1">
        <v>0.92734683854599997</v>
      </c>
      <c r="F10" s="1">
        <v>0.99016107451000002</v>
      </c>
      <c r="G10" s="1">
        <v>3.0278995591200002</v>
      </c>
      <c r="H10" s="1">
        <v>0.87033655972099999</v>
      </c>
      <c r="I10" s="1">
        <v>105</v>
      </c>
      <c r="J10" s="2" t="s">
        <v>424</v>
      </c>
      <c r="K10" s="1">
        <v>3.2651209162099999</v>
      </c>
      <c r="L10" s="1">
        <v>0.87898482593100002</v>
      </c>
      <c r="M10" s="1">
        <v>3030.4200190400002</v>
      </c>
      <c r="N10" s="1">
        <v>76402.193953099995</v>
      </c>
      <c r="O10" s="2" t="s">
        <v>478</v>
      </c>
    </row>
    <row r="11" spans="1:15" x14ac:dyDescent="0.3">
      <c r="A11" s="1">
        <v>68.694506670300001</v>
      </c>
      <c r="B11" s="1">
        <v>10.3857760236</v>
      </c>
      <c r="C11" s="1">
        <v>2.0345359787800001</v>
      </c>
      <c r="D11" s="2" t="s">
        <v>423</v>
      </c>
      <c r="E11" s="1">
        <v>0.92734683854599997</v>
      </c>
      <c r="F11" s="1">
        <v>0.99016107451000002</v>
      </c>
      <c r="G11" s="1">
        <v>661.61167031599996</v>
      </c>
      <c r="H11" s="1">
        <v>138.386342918</v>
      </c>
      <c r="I11" s="1">
        <v>105</v>
      </c>
      <c r="J11" s="2" t="s">
        <v>422</v>
      </c>
      <c r="K11" s="1">
        <v>713.445760329</v>
      </c>
      <c r="L11" s="1">
        <v>139.76144536499999</v>
      </c>
      <c r="M11" s="1">
        <v>23971.9144151</v>
      </c>
      <c r="N11" s="1">
        <v>1383273.04281</v>
      </c>
      <c r="O11" s="2" t="s">
        <v>478</v>
      </c>
    </row>
    <row r="12" spans="1:15" x14ac:dyDescent="0.3">
      <c r="A12" s="1">
        <v>57.870912448200002</v>
      </c>
      <c r="B12" s="1">
        <v>5.5613746662999999</v>
      </c>
      <c r="C12" s="1">
        <v>0.42333199302399999</v>
      </c>
      <c r="D12" s="2" t="s">
        <v>370</v>
      </c>
      <c r="E12" s="1">
        <v>0.92734683854599997</v>
      </c>
      <c r="F12" s="1">
        <v>0.99016107451000002</v>
      </c>
      <c r="G12" s="1">
        <v>298.45900022900003</v>
      </c>
      <c r="H12" s="1">
        <v>24.257568719199998</v>
      </c>
      <c r="I12" s="1">
        <v>105</v>
      </c>
      <c r="J12" s="2" t="s">
        <v>369</v>
      </c>
      <c r="K12" s="1">
        <v>321.84182640500001</v>
      </c>
      <c r="L12" s="1">
        <v>24.498608704799999</v>
      </c>
      <c r="M12" s="1">
        <v>25149.722457</v>
      </c>
      <c r="N12" s="1">
        <v>690130.02636799996</v>
      </c>
      <c r="O12" s="2" t="s">
        <v>478</v>
      </c>
    </row>
    <row r="13" spans="1:15" x14ac:dyDescent="0.3">
      <c r="A13" s="1">
        <v>3.5026638583</v>
      </c>
      <c r="B13" s="1">
        <v>1.67119506192</v>
      </c>
      <c r="C13" s="1">
        <v>0.11838947813099999</v>
      </c>
      <c r="D13" s="2" t="s">
        <v>364</v>
      </c>
      <c r="E13" s="1">
        <v>0.92734683854599997</v>
      </c>
      <c r="F13" s="1">
        <v>0.99016107451000002</v>
      </c>
      <c r="G13" s="1">
        <v>5.4283494879700003</v>
      </c>
      <c r="H13" s="1">
        <v>0.41059855493399999</v>
      </c>
      <c r="I13" s="1">
        <v>105</v>
      </c>
      <c r="J13" s="2" t="s">
        <v>363</v>
      </c>
      <c r="K13" s="1">
        <v>5.8536345435600001</v>
      </c>
      <c r="L13" s="1">
        <v>0.41467854625200001</v>
      </c>
      <c r="M13" s="1">
        <v>49558.660542500002</v>
      </c>
      <c r="N13" s="1">
        <v>1163232.72276</v>
      </c>
      <c r="O13" s="2" t="s">
        <v>478</v>
      </c>
    </row>
    <row r="14" spans="1:15" x14ac:dyDescent="0.3">
      <c r="A14" s="1">
        <f>SUM(A2:A13)</f>
        <v>999.15406432894497</v>
      </c>
      <c r="G14" s="1">
        <f>SUM(G2:G13)</f>
        <v>6372.2574197537497</v>
      </c>
      <c r="H14" s="1">
        <f>SUM(H2:H13)</f>
        <v>4512.4558119789999</v>
      </c>
      <c r="K14" s="1">
        <f>SUM(K2:K13)</f>
        <v>6896.512209520899</v>
      </c>
      <c r="L14" s="1">
        <f>SUM(L2:L13)</f>
        <v>4561.0628708738323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9050A-EFEB-40BA-80B8-0A0076282FA4}">
  <dimension ref="A1:O22"/>
  <sheetViews>
    <sheetView workbookViewId="0">
      <selection activeCell="K1" sqref="K1:K1048576"/>
    </sheetView>
  </sheetViews>
  <sheetFormatPr defaultRowHeight="14.4" x14ac:dyDescent="0.3"/>
  <cols>
    <col min="1" max="1" width="15.6640625" style="1" bestFit="1" customWidth="1"/>
    <col min="2" max="3" width="14.6640625" style="1" bestFit="1" customWidth="1"/>
    <col min="4" max="4" width="34.21875" style="2" bestFit="1" customWidth="1"/>
    <col min="5" max="6" width="13.6640625" style="1" bestFit="1" customWidth="1"/>
    <col min="7" max="8" width="16.6640625" style="1" bestFit="1" customWidth="1"/>
    <col min="9" max="9" width="15.6640625" style="1" bestFit="1" customWidth="1"/>
    <col min="10" max="10" width="8.44140625" style="2" bestFit="1" customWidth="1"/>
    <col min="11" max="12" width="16.6640625" style="1" bestFit="1" customWidth="1"/>
    <col min="13" max="13" width="18.77734375" style="1" bestFit="1" customWidth="1"/>
    <col min="14" max="14" width="20.77734375" style="1" bestFit="1" customWidth="1"/>
    <col min="15" max="15" width="13.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159.382796799</v>
      </c>
      <c r="B2" s="1">
        <v>11.3730787373</v>
      </c>
      <c r="C2" s="1">
        <v>16.048059323699999</v>
      </c>
      <c r="D2" s="2" t="s">
        <v>429</v>
      </c>
      <c r="E2" s="1">
        <v>0.90021497305200004</v>
      </c>
      <c r="F2" s="1">
        <v>0.98351465099000002</v>
      </c>
      <c r="G2" s="1">
        <v>1631.7954635000001</v>
      </c>
      <c r="H2" s="1">
        <v>2515.6186067399999</v>
      </c>
      <c r="I2" s="1">
        <v>102</v>
      </c>
      <c r="J2" s="2" t="s">
        <v>428</v>
      </c>
      <c r="K2" s="1">
        <v>1812.6730973700001</v>
      </c>
      <c r="L2" s="1">
        <v>2557.7845782099998</v>
      </c>
      <c r="M2" s="1">
        <v>40750.691323300001</v>
      </c>
      <c r="N2" s="1">
        <v>1711614.4008899999</v>
      </c>
      <c r="O2" s="2" t="s">
        <v>497</v>
      </c>
    </row>
    <row r="3" spans="1:15" x14ac:dyDescent="0.3">
      <c r="A3" s="1">
        <v>420.36873587500003</v>
      </c>
      <c r="B3" s="1">
        <v>4.6515654716199997</v>
      </c>
      <c r="C3" s="1">
        <v>0.59556037898600001</v>
      </c>
      <c r="D3" s="2" t="s">
        <v>427</v>
      </c>
      <c r="E3" s="1">
        <v>0.90021497305200004</v>
      </c>
      <c r="F3" s="1">
        <v>0.98351465099000002</v>
      </c>
      <c r="G3" s="1">
        <v>1760.25577987</v>
      </c>
      <c r="H3" s="1">
        <v>246.22777469900001</v>
      </c>
      <c r="I3" s="1">
        <v>102</v>
      </c>
      <c r="J3" s="2" t="s">
        <v>426</v>
      </c>
      <c r="K3" s="1">
        <v>1955.3726971399999</v>
      </c>
      <c r="L3" s="1">
        <v>250.35496365200001</v>
      </c>
      <c r="M3" s="1">
        <v>38250.943300200001</v>
      </c>
      <c r="N3" s="1">
        <v>3741913.2969399998</v>
      </c>
      <c r="O3" s="2" t="s">
        <v>497</v>
      </c>
    </row>
    <row r="4" spans="1:15" x14ac:dyDescent="0.3">
      <c r="A4" s="1">
        <v>7.8620301546600002</v>
      </c>
      <c r="B4" s="1">
        <v>12.778786033499999</v>
      </c>
      <c r="C4" s="1">
        <v>3.5128156071999999</v>
      </c>
      <c r="D4" s="2" t="s">
        <v>425</v>
      </c>
      <c r="E4" s="1">
        <v>0.90021497305200004</v>
      </c>
      <c r="F4" s="1">
        <v>0.98351465099000002</v>
      </c>
      <c r="G4" s="1">
        <v>90.442078762600005</v>
      </c>
      <c r="H4" s="1">
        <v>27.162572133800001</v>
      </c>
      <c r="I4" s="1">
        <v>102</v>
      </c>
      <c r="J4" s="2" t="s">
        <v>424</v>
      </c>
      <c r="K4" s="1">
        <v>100.467201135</v>
      </c>
      <c r="L4" s="1">
        <v>27.6178622316</v>
      </c>
      <c r="M4" s="1">
        <v>1355.6032384</v>
      </c>
      <c r="N4" s="1">
        <v>31816.507224100002</v>
      </c>
      <c r="O4" s="2" t="s">
        <v>497</v>
      </c>
    </row>
    <row r="5" spans="1:15" x14ac:dyDescent="0.3">
      <c r="A5" s="1">
        <v>33.766972110099999</v>
      </c>
      <c r="B5" s="1">
        <v>10.4032272066</v>
      </c>
      <c r="C5" s="1">
        <v>2.0475616672100001</v>
      </c>
      <c r="D5" s="2" t="s">
        <v>423</v>
      </c>
      <c r="E5" s="1">
        <v>0.90021497305200004</v>
      </c>
      <c r="F5" s="1">
        <v>0.98351465099000002</v>
      </c>
      <c r="G5" s="1">
        <v>316.23245155900003</v>
      </c>
      <c r="H5" s="1">
        <v>68.000161376999998</v>
      </c>
      <c r="I5" s="1">
        <v>102</v>
      </c>
      <c r="J5" s="2" t="s">
        <v>422</v>
      </c>
      <c r="K5" s="1">
        <v>351.28548294000001</v>
      </c>
      <c r="L5" s="1">
        <v>69.139957710399997</v>
      </c>
      <c r="M5" s="1">
        <v>9523.1082907500004</v>
      </c>
      <c r="N5" s="1">
        <v>470365.35820800002</v>
      </c>
      <c r="O5" s="2" t="s">
        <v>497</v>
      </c>
    </row>
    <row r="6" spans="1:15" x14ac:dyDescent="0.3">
      <c r="A6" s="1">
        <v>9.8742709079599997</v>
      </c>
      <c r="B6" s="1">
        <v>8.9511748223600005</v>
      </c>
      <c r="C6" s="1">
        <v>1.6919900883300001</v>
      </c>
      <c r="D6" s="2" t="s">
        <v>372</v>
      </c>
      <c r="E6" s="1">
        <v>0.90021497305200004</v>
      </c>
      <c r="F6" s="1">
        <v>0.98351465099000002</v>
      </c>
      <c r="G6" s="1">
        <v>79.566693304500006</v>
      </c>
      <c r="H6" s="1">
        <v>16.431745002</v>
      </c>
      <c r="I6" s="1">
        <v>102</v>
      </c>
      <c r="J6" s="2" t="s">
        <v>371</v>
      </c>
      <c r="K6" s="1">
        <v>88.386325140500006</v>
      </c>
      <c r="L6" s="1">
        <v>16.707168505799999</v>
      </c>
      <c r="M6" s="1">
        <v>5034.8033668500002</v>
      </c>
      <c r="N6" s="1">
        <v>66122.501657300003</v>
      </c>
      <c r="O6" s="2" t="s">
        <v>497</v>
      </c>
    </row>
    <row r="7" spans="1:15" x14ac:dyDescent="0.3">
      <c r="A7" s="1">
        <v>326.82907456599997</v>
      </c>
      <c r="B7" s="1">
        <v>5.7115444037799996</v>
      </c>
      <c r="C7" s="1">
        <v>0.43839188707900001</v>
      </c>
      <c r="D7" s="2" t="s">
        <v>370</v>
      </c>
      <c r="E7" s="1">
        <v>0.90021497305200004</v>
      </c>
      <c r="F7" s="1">
        <v>0.98351465099000002</v>
      </c>
      <c r="G7" s="1">
        <v>1680.4301845800001</v>
      </c>
      <c r="H7" s="1">
        <v>140.91720688999999</v>
      </c>
      <c r="I7" s="1">
        <v>102</v>
      </c>
      <c r="J7" s="2" t="s">
        <v>369</v>
      </c>
      <c r="K7" s="1">
        <v>1866.6987718299999</v>
      </c>
      <c r="L7" s="1">
        <v>143.27921475100001</v>
      </c>
      <c r="M7" s="1">
        <v>40565.221637100003</v>
      </c>
      <c r="N7" s="1">
        <v>2115316.67301</v>
      </c>
      <c r="O7" s="2" t="s">
        <v>497</v>
      </c>
    </row>
    <row r="8" spans="1:15" x14ac:dyDescent="0.3">
      <c r="A8" s="1">
        <v>63.6622038012</v>
      </c>
      <c r="B8" s="1">
        <v>1.6950754916499999</v>
      </c>
      <c r="C8" s="1">
        <v>0.11762144181500001</v>
      </c>
      <c r="D8" s="2" t="s">
        <v>364</v>
      </c>
      <c r="E8" s="1">
        <v>0.90021497305200004</v>
      </c>
      <c r="F8" s="1">
        <v>0.98351465099000002</v>
      </c>
      <c r="G8" s="1">
        <v>97.144215490899995</v>
      </c>
      <c r="H8" s="1">
        <v>7.3645972441199996</v>
      </c>
      <c r="I8" s="1">
        <v>102</v>
      </c>
      <c r="J8" s="2" t="s">
        <v>363</v>
      </c>
      <c r="K8" s="1">
        <v>107.912241408</v>
      </c>
      <c r="L8" s="1">
        <v>7.4880402002200004</v>
      </c>
      <c r="M8" s="1">
        <v>37311.2971769</v>
      </c>
      <c r="N8" s="1">
        <v>515854.72987400001</v>
      </c>
      <c r="O8" s="2" t="s">
        <v>497</v>
      </c>
    </row>
    <row r="9" spans="1:15" x14ac:dyDescent="0.3">
      <c r="A9" s="1">
        <v>0.59534529136900005</v>
      </c>
      <c r="B9" s="1">
        <v>11.1732338243</v>
      </c>
      <c r="C9" s="1">
        <v>15.659123104900001</v>
      </c>
      <c r="D9" s="2" t="s">
        <v>429</v>
      </c>
      <c r="E9" s="1">
        <v>0.92734683854599997</v>
      </c>
      <c r="F9" s="1">
        <v>0.99016107451000002</v>
      </c>
      <c r="G9" s="1">
        <v>6.1686482464300001</v>
      </c>
      <c r="H9" s="1">
        <v>9.2308609862399997</v>
      </c>
      <c r="I9" s="1">
        <v>105</v>
      </c>
      <c r="J9" s="2" t="s">
        <v>428</v>
      </c>
      <c r="K9" s="1">
        <v>6.6519321466600001</v>
      </c>
      <c r="L9" s="1">
        <v>9.3225852074700004</v>
      </c>
      <c r="M9" s="1">
        <v>34702.173492200003</v>
      </c>
      <c r="N9" s="1">
        <v>2964858.7492200001</v>
      </c>
      <c r="O9" s="2" t="s">
        <v>497</v>
      </c>
    </row>
    <row r="10" spans="1:15" x14ac:dyDescent="0.3">
      <c r="A10" s="1">
        <v>0.80873373891300004</v>
      </c>
      <c r="B10" s="1">
        <v>4.68250650359</v>
      </c>
      <c r="C10" s="1">
        <v>0.587817682073</v>
      </c>
      <c r="D10" s="2" t="s">
        <v>427</v>
      </c>
      <c r="E10" s="1">
        <v>0.92734683854599997</v>
      </c>
      <c r="F10" s="1">
        <v>0.99016107451000002</v>
      </c>
      <c r="G10" s="1">
        <v>3.5117706629400001</v>
      </c>
      <c r="H10" s="1">
        <v>0.47071068479200001</v>
      </c>
      <c r="I10" s="1">
        <v>105</v>
      </c>
      <c r="J10" s="2" t="s">
        <v>426</v>
      </c>
      <c r="K10" s="1">
        <v>3.7869009921300001</v>
      </c>
      <c r="L10" s="1">
        <v>0.47538799182199998</v>
      </c>
      <c r="M10" s="1">
        <v>48001.435513500001</v>
      </c>
      <c r="N10" s="1">
        <v>4962909.73661</v>
      </c>
      <c r="O10" s="2" t="s">
        <v>497</v>
      </c>
    </row>
    <row r="11" spans="1:15" x14ac:dyDescent="0.3">
      <c r="A11" s="1">
        <v>0.22119100692599999</v>
      </c>
      <c r="B11" s="1">
        <v>12.8205574587</v>
      </c>
      <c r="C11" s="1">
        <v>3.4513501200599999</v>
      </c>
      <c r="D11" s="2" t="s">
        <v>425</v>
      </c>
      <c r="E11" s="1">
        <v>0.92734683854599997</v>
      </c>
      <c r="F11" s="1">
        <v>0.99016107451000002</v>
      </c>
      <c r="G11" s="1">
        <v>2.6297627586300001</v>
      </c>
      <c r="H11" s="1">
        <v>0.75589649773400003</v>
      </c>
      <c r="I11" s="1">
        <v>105</v>
      </c>
      <c r="J11" s="2" t="s">
        <v>424</v>
      </c>
      <c r="K11" s="1">
        <v>2.8357920136399999</v>
      </c>
      <c r="L11" s="1">
        <v>0.76340760830999999</v>
      </c>
      <c r="M11" s="1">
        <v>3030.4200190400002</v>
      </c>
      <c r="N11" s="1">
        <v>76402.193953099995</v>
      </c>
      <c r="O11" s="2" t="s">
        <v>497</v>
      </c>
    </row>
    <row r="12" spans="1:15" x14ac:dyDescent="0.3">
      <c r="A12" s="1">
        <v>1.2801512833199999</v>
      </c>
      <c r="B12" s="1">
        <v>10.3857760236</v>
      </c>
      <c r="C12" s="1">
        <v>2.0345359787800001</v>
      </c>
      <c r="D12" s="2" t="s">
        <v>423</v>
      </c>
      <c r="E12" s="1">
        <v>0.92734683854599997</v>
      </c>
      <c r="F12" s="1">
        <v>0.99016107451000002</v>
      </c>
      <c r="G12" s="1">
        <v>12.3294142409</v>
      </c>
      <c r="H12" s="1">
        <v>2.5788882265500002</v>
      </c>
      <c r="I12" s="1">
        <v>105</v>
      </c>
      <c r="J12" s="2" t="s">
        <v>422</v>
      </c>
      <c r="K12" s="1">
        <v>13.2953645049</v>
      </c>
      <c r="L12" s="1">
        <v>2.6045138442</v>
      </c>
      <c r="M12" s="1">
        <v>23971.9144151</v>
      </c>
      <c r="N12" s="1">
        <v>1383273.04281</v>
      </c>
      <c r="O12" s="2" t="s">
        <v>497</v>
      </c>
    </row>
    <row r="13" spans="1:15" x14ac:dyDescent="0.3">
      <c r="A13" s="1">
        <v>0.324958883596</v>
      </c>
      <c r="B13" s="1">
        <v>8.9045217916099997</v>
      </c>
      <c r="C13" s="1">
        <v>1.5095796027799999</v>
      </c>
      <c r="D13" s="2" t="s">
        <v>372</v>
      </c>
      <c r="E13" s="1">
        <v>0.92734683854599997</v>
      </c>
      <c r="F13" s="1">
        <v>0.99016107451000002</v>
      </c>
      <c r="G13" s="1">
        <v>2.6833740209700001</v>
      </c>
      <c r="H13" s="1">
        <v>0.48572480470500001</v>
      </c>
      <c r="I13" s="1">
        <v>105</v>
      </c>
      <c r="J13" s="2" t="s">
        <v>371</v>
      </c>
      <c r="K13" s="1">
        <v>2.89360346036</v>
      </c>
      <c r="L13" s="1">
        <v>0.49055130241900002</v>
      </c>
      <c r="M13" s="1">
        <v>7020.7988462000003</v>
      </c>
      <c r="N13" s="1">
        <v>100544.502169</v>
      </c>
      <c r="O13" s="2" t="s">
        <v>497</v>
      </c>
    </row>
    <row r="14" spans="1:15" x14ac:dyDescent="0.3">
      <c r="A14" s="1">
        <v>14.2250895932</v>
      </c>
      <c r="B14" s="1">
        <v>5.5613746662999999</v>
      </c>
      <c r="C14" s="1">
        <v>0.42333199302399999</v>
      </c>
      <c r="D14" s="2" t="s">
        <v>370</v>
      </c>
      <c r="E14" s="1">
        <v>0.92734683854599997</v>
      </c>
      <c r="F14" s="1">
        <v>0.99016107451000002</v>
      </c>
      <c r="G14" s="1">
        <v>73.363384791100003</v>
      </c>
      <c r="H14" s="1">
        <v>5.96268615346</v>
      </c>
      <c r="I14" s="1">
        <v>105</v>
      </c>
      <c r="J14" s="2" t="s">
        <v>369</v>
      </c>
      <c r="K14" s="1">
        <v>79.111052889500002</v>
      </c>
      <c r="L14" s="1">
        <v>6.0219355284300002</v>
      </c>
      <c r="M14" s="1">
        <v>25149.722457</v>
      </c>
      <c r="N14" s="1">
        <v>690130.02636799996</v>
      </c>
      <c r="O14" s="2" t="s">
        <v>497</v>
      </c>
    </row>
    <row r="15" spans="1:15" x14ac:dyDescent="0.3">
      <c r="A15" s="1">
        <v>3.57830518881E-2</v>
      </c>
      <c r="B15" s="1">
        <v>1.67119506192</v>
      </c>
      <c r="C15" s="1">
        <v>0.11838947813099999</v>
      </c>
      <c r="D15" s="2" t="s">
        <v>364</v>
      </c>
      <c r="E15" s="1">
        <v>0.92734683854599997</v>
      </c>
      <c r="F15" s="1">
        <v>0.99016107451000002</v>
      </c>
      <c r="G15" s="1">
        <v>5.5455767168300002E-2</v>
      </c>
      <c r="H15" s="1">
        <v>4.1946558364599996E-3</v>
      </c>
      <c r="I15" s="1">
        <v>105</v>
      </c>
      <c r="J15" s="2" t="s">
        <v>363</v>
      </c>
      <c r="K15" s="1">
        <v>5.9800459615800002E-2</v>
      </c>
      <c r="L15" s="1">
        <v>4.2363368389699996E-3</v>
      </c>
      <c r="M15" s="1">
        <v>49558.660542500002</v>
      </c>
      <c r="N15" s="1">
        <v>1163232.72276</v>
      </c>
      <c r="O15" s="2" t="s">
        <v>497</v>
      </c>
    </row>
    <row r="16" spans="1:15" x14ac:dyDescent="0.3">
      <c r="A16" s="1">
        <v>57.433910924300001</v>
      </c>
      <c r="B16" s="1">
        <v>11.188366113900001</v>
      </c>
      <c r="C16" s="1">
        <v>15.688573419000001</v>
      </c>
      <c r="D16" s="2" t="s">
        <v>429</v>
      </c>
      <c r="E16" s="1">
        <v>0.88326287339599996</v>
      </c>
      <c r="F16" s="1">
        <v>0.96644574047800003</v>
      </c>
      <c r="G16" s="1">
        <v>567.57732315199996</v>
      </c>
      <c r="H16" s="1">
        <v>870.82185710399995</v>
      </c>
      <c r="I16" s="1">
        <v>101</v>
      </c>
      <c r="J16" s="2" t="s">
        <v>428</v>
      </c>
      <c r="K16" s="1">
        <v>642.59162277400003</v>
      </c>
      <c r="L16" s="1">
        <v>901.05612827599998</v>
      </c>
      <c r="M16" s="1">
        <v>28405.828368499999</v>
      </c>
      <c r="N16" s="1">
        <v>1930596.7867000001</v>
      </c>
      <c r="O16" s="2" t="s">
        <v>497</v>
      </c>
    </row>
    <row r="17" spans="1:15" x14ac:dyDescent="0.3">
      <c r="A17" s="1">
        <v>805.47070002999999</v>
      </c>
      <c r="B17" s="1">
        <v>4.7256563114099999</v>
      </c>
      <c r="C17" s="1">
        <v>0.57701985593000005</v>
      </c>
      <c r="D17" s="2" t="s">
        <v>427</v>
      </c>
      <c r="E17" s="1">
        <v>0.88326287339599996</v>
      </c>
      <c r="F17" s="1">
        <v>0.96644574047800003</v>
      </c>
      <c r="G17" s="1">
        <v>3362.0321021099999</v>
      </c>
      <c r="H17" s="1">
        <v>449.17748727499998</v>
      </c>
      <c r="I17" s="1">
        <v>101</v>
      </c>
      <c r="J17" s="2" t="s">
        <v>426</v>
      </c>
      <c r="K17" s="1">
        <v>3806.37769725</v>
      </c>
      <c r="L17" s="1">
        <v>464.77258728700002</v>
      </c>
      <c r="M17" s="1">
        <v>231939.22028199999</v>
      </c>
      <c r="N17" s="1">
        <v>19726972.186299998</v>
      </c>
      <c r="O17" s="2" t="s">
        <v>497</v>
      </c>
    </row>
    <row r="18" spans="1:15" x14ac:dyDescent="0.3">
      <c r="A18" s="1">
        <v>11.540364155400001</v>
      </c>
      <c r="B18" s="1">
        <v>12.9900572587</v>
      </c>
      <c r="C18" s="1">
        <v>3.2019358918399998</v>
      </c>
      <c r="D18" s="2" t="s">
        <v>425</v>
      </c>
      <c r="E18" s="1">
        <v>0.88326287339599996</v>
      </c>
      <c r="F18" s="1">
        <v>0.96644574047800003</v>
      </c>
      <c r="G18" s="1">
        <v>132.40992954699999</v>
      </c>
      <c r="H18" s="1">
        <v>35.711625765500003</v>
      </c>
      <c r="I18" s="1">
        <v>101</v>
      </c>
      <c r="J18" s="2" t="s">
        <v>424</v>
      </c>
      <c r="K18" s="1">
        <v>149.90999116500001</v>
      </c>
      <c r="L18" s="1">
        <v>36.951506194099998</v>
      </c>
      <c r="M18" s="1">
        <v>18492.409985900002</v>
      </c>
      <c r="N18" s="1">
        <v>1016688.14685</v>
      </c>
      <c r="O18" s="2" t="s">
        <v>497</v>
      </c>
    </row>
    <row r="19" spans="1:15" x14ac:dyDescent="0.3">
      <c r="A19" s="1">
        <v>34.544422762099998</v>
      </c>
      <c r="B19" s="1">
        <v>10.260324064200001</v>
      </c>
      <c r="C19" s="1">
        <v>1.94089773453</v>
      </c>
      <c r="D19" s="2" t="s">
        <v>423</v>
      </c>
      <c r="E19" s="1">
        <v>0.88326287339599996</v>
      </c>
      <c r="F19" s="1">
        <v>0.96644574047800003</v>
      </c>
      <c r="G19" s="1">
        <v>313.06101845900002</v>
      </c>
      <c r="H19" s="1">
        <v>64.797473003099995</v>
      </c>
      <c r="I19" s="1">
        <v>101</v>
      </c>
      <c r="J19" s="2" t="s">
        <v>422</v>
      </c>
      <c r="K19" s="1">
        <v>354.43697214999997</v>
      </c>
      <c r="L19" s="1">
        <v>67.047191879600007</v>
      </c>
      <c r="M19" s="1">
        <v>11742.133442300001</v>
      </c>
      <c r="N19" s="1">
        <v>853239.56374300004</v>
      </c>
      <c r="O19" s="2" t="s">
        <v>497</v>
      </c>
    </row>
    <row r="20" spans="1:15" x14ac:dyDescent="0.3">
      <c r="A20" s="1">
        <v>58.604191678200003</v>
      </c>
      <c r="B20" s="1">
        <v>5.60211556384</v>
      </c>
      <c r="C20" s="1">
        <v>0.42741772701399999</v>
      </c>
      <c r="D20" s="2" t="s">
        <v>370</v>
      </c>
      <c r="E20" s="1">
        <v>0.88326287339599996</v>
      </c>
      <c r="F20" s="1">
        <v>0.96644574047800003</v>
      </c>
      <c r="G20" s="1">
        <v>289.98178544799998</v>
      </c>
      <c r="H20" s="1">
        <v>24.207987524100002</v>
      </c>
      <c r="I20" s="1">
        <v>101</v>
      </c>
      <c r="J20" s="2" t="s">
        <v>369</v>
      </c>
      <c r="K20" s="1">
        <v>328.307454307</v>
      </c>
      <c r="L20" s="1">
        <v>25.048470400599999</v>
      </c>
      <c r="M20" s="1">
        <v>39496.841193699998</v>
      </c>
      <c r="N20" s="1">
        <v>1576594.37903</v>
      </c>
      <c r="O20" s="2" t="s">
        <v>497</v>
      </c>
    </row>
    <row r="21" spans="1:15" x14ac:dyDescent="0.3">
      <c r="A21" s="1">
        <v>79.457865962</v>
      </c>
      <c r="B21" s="1">
        <v>1.6739955770999999</v>
      </c>
      <c r="C21" s="1">
        <v>0.118299408673</v>
      </c>
      <c r="D21" s="2" t="s">
        <v>364</v>
      </c>
      <c r="E21" s="1">
        <v>0.88326287339599996</v>
      </c>
      <c r="F21" s="1">
        <v>0.96644574047800003</v>
      </c>
      <c r="G21" s="1">
        <v>117.484663939</v>
      </c>
      <c r="H21" s="1">
        <v>9.0844146063799993</v>
      </c>
      <c r="I21" s="1">
        <v>101</v>
      </c>
      <c r="J21" s="2" t="s">
        <v>363</v>
      </c>
      <c r="K21" s="1">
        <v>133.01211618599999</v>
      </c>
      <c r="L21" s="1">
        <v>9.3998185577199997</v>
      </c>
      <c r="M21" s="1">
        <v>292253.242555</v>
      </c>
      <c r="N21" s="1">
        <v>6153433.5510200001</v>
      </c>
      <c r="O21" s="2" t="s">
        <v>497</v>
      </c>
    </row>
    <row r="22" spans="1:15" x14ac:dyDescent="0.3">
      <c r="A22" s="1">
        <f>SUM(A2:A21)</f>
        <v>2086.2887925751324</v>
      </c>
      <c r="G22" s="1">
        <f>SUM(G2:G21)</f>
        <v>10539.15550021014</v>
      </c>
      <c r="H22" s="1">
        <f>SUM(H2:H21)</f>
        <v>4495.0124713733167</v>
      </c>
      <c r="K22" s="1">
        <f>SUM(K2:K21)</f>
        <v>11806.066117262306</v>
      </c>
      <c r="L22" s="1">
        <f>SUM(L2:L21)</f>
        <v>4596.3301056755308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61687-C59D-4BCB-A34B-C33ABC2BB11E}">
  <dimension ref="A1:O7"/>
  <sheetViews>
    <sheetView workbookViewId="0">
      <selection activeCell="K1" sqref="K1:K1048576"/>
    </sheetView>
  </sheetViews>
  <sheetFormatPr defaultRowHeight="14.4" x14ac:dyDescent="0.3"/>
  <cols>
    <col min="1" max="3" width="14.6640625" style="1" bestFit="1" customWidth="1"/>
    <col min="4" max="4" width="23.77734375" style="2" bestFit="1" customWidth="1"/>
    <col min="5" max="6" width="13.6640625" style="1" bestFit="1" customWidth="1"/>
    <col min="7" max="8" width="14.6640625" style="1" bestFit="1" customWidth="1"/>
    <col min="9" max="9" width="15.6640625" style="1" bestFit="1" customWidth="1"/>
    <col min="10" max="10" width="8.44140625" style="2" bestFit="1" customWidth="1"/>
    <col min="11" max="11" width="15.6640625" style="1" bestFit="1" customWidth="1"/>
    <col min="12" max="12" width="14.6640625" style="1" bestFit="1" customWidth="1"/>
    <col min="13" max="13" width="18.77734375" style="1" bestFit="1" customWidth="1"/>
    <col min="14" max="14" width="20.77734375" style="1" bestFit="1" customWidth="1"/>
    <col min="15" max="15" width="8.6640625" style="2" bestFit="1" customWidth="1"/>
  </cols>
  <sheetData>
    <row r="1" spans="1:15" x14ac:dyDescent="0.3">
      <c r="A1" s="1" t="s">
        <v>386</v>
      </c>
      <c r="B1" s="1" t="s">
        <v>385</v>
      </c>
      <c r="C1" s="1" t="s">
        <v>384</v>
      </c>
      <c r="D1" s="2" t="s">
        <v>383</v>
      </c>
      <c r="E1" s="1" t="s">
        <v>382</v>
      </c>
      <c r="F1" s="1" t="s">
        <v>381</v>
      </c>
      <c r="G1" s="1" t="s">
        <v>380</v>
      </c>
      <c r="H1" s="1" t="s">
        <v>379</v>
      </c>
      <c r="I1" s="1" t="s">
        <v>378</v>
      </c>
      <c r="J1" s="2" t="s">
        <v>377</v>
      </c>
      <c r="K1" s="1" t="s">
        <v>375</v>
      </c>
      <c r="L1" s="1" t="s">
        <v>376</v>
      </c>
      <c r="M1" s="1" t="s">
        <v>374</v>
      </c>
      <c r="N1" s="1" t="s">
        <v>373</v>
      </c>
      <c r="O1" s="2" t="s">
        <v>436</v>
      </c>
    </row>
    <row r="2" spans="1:15" x14ac:dyDescent="0.3">
      <c r="A2" s="1">
        <v>0.76847099090500004</v>
      </c>
      <c r="B2" s="1">
        <v>11.0330590457</v>
      </c>
      <c r="C2" s="1">
        <v>15.386316319100001</v>
      </c>
      <c r="D2" s="2" t="s">
        <v>429</v>
      </c>
      <c r="E2" s="1">
        <v>0.90769157389599997</v>
      </c>
      <c r="F2" s="1">
        <v>0.97298873928600005</v>
      </c>
      <c r="G2" s="1">
        <v>7.6959409051599996</v>
      </c>
      <c r="H2" s="1">
        <v>11.5045582829</v>
      </c>
      <c r="I2" s="1">
        <v>108</v>
      </c>
      <c r="J2" s="2" t="s">
        <v>428</v>
      </c>
      <c r="K2" s="1">
        <v>8.4785858175600008</v>
      </c>
      <c r="L2" s="1">
        <v>11.823937748100001</v>
      </c>
      <c r="M2" s="1">
        <v>36641.289811800001</v>
      </c>
      <c r="N2" s="1">
        <v>2311085.3641400002</v>
      </c>
      <c r="O2" s="2" t="s">
        <v>479</v>
      </c>
    </row>
    <row r="3" spans="1:15" x14ac:dyDescent="0.3">
      <c r="A3" s="1">
        <v>5.2009760924600004</v>
      </c>
      <c r="B3" s="1">
        <v>4.7296821005499998</v>
      </c>
      <c r="C3" s="1">
        <v>0.57601244075500002</v>
      </c>
      <c r="D3" s="2" t="s">
        <v>427</v>
      </c>
      <c r="E3" s="1">
        <v>0.90769157389599997</v>
      </c>
      <c r="F3" s="1">
        <v>0.97298873928600005</v>
      </c>
      <c r="G3" s="1">
        <v>22.328271922700001</v>
      </c>
      <c r="H3" s="1">
        <v>2.9149058709800002</v>
      </c>
      <c r="I3" s="1">
        <v>108</v>
      </c>
      <c r="J3" s="2" t="s">
        <v>426</v>
      </c>
      <c r="K3" s="1">
        <v>24.598963529900001</v>
      </c>
      <c r="L3" s="1">
        <v>2.9958269333300001</v>
      </c>
      <c r="M3" s="1">
        <v>282772.93827799999</v>
      </c>
      <c r="N3" s="1">
        <v>23721912.8079</v>
      </c>
      <c r="O3" s="2" t="s">
        <v>479</v>
      </c>
    </row>
    <row r="4" spans="1:15" x14ac:dyDescent="0.3">
      <c r="A4" s="1">
        <v>0.51073256907499998</v>
      </c>
      <c r="B4" s="1">
        <v>12.9385588497</v>
      </c>
      <c r="C4" s="1">
        <v>3.27771436441</v>
      </c>
      <c r="D4" s="2" t="s">
        <v>425</v>
      </c>
      <c r="E4" s="1">
        <v>0.90769157389599997</v>
      </c>
      <c r="F4" s="1">
        <v>0.97298873928600005</v>
      </c>
      <c r="G4" s="1">
        <v>5.9981560845799997</v>
      </c>
      <c r="H4" s="1">
        <v>1.62881766929</v>
      </c>
      <c r="I4" s="1">
        <v>108</v>
      </c>
      <c r="J4" s="2" t="s">
        <v>424</v>
      </c>
      <c r="K4" s="1">
        <v>6.6081434014399996</v>
      </c>
      <c r="L4" s="1">
        <v>1.67403547803</v>
      </c>
      <c r="M4" s="1">
        <v>68922.399887099993</v>
      </c>
      <c r="N4" s="1">
        <v>3262050.5984800002</v>
      </c>
      <c r="O4" s="2" t="s">
        <v>479</v>
      </c>
    </row>
    <row r="5" spans="1:15" x14ac:dyDescent="0.3">
      <c r="A5" s="1">
        <v>3.9095541263499999E-3</v>
      </c>
      <c r="B5" s="1">
        <v>8.8480130784100002</v>
      </c>
      <c r="C5" s="1">
        <v>1.2886340040299999</v>
      </c>
      <c r="D5" s="2" t="s">
        <v>372</v>
      </c>
      <c r="E5" s="1">
        <v>0.90769157389599997</v>
      </c>
      <c r="F5" s="1">
        <v>0.97298873928600005</v>
      </c>
      <c r="G5" s="1">
        <v>3.1398672715199999E-2</v>
      </c>
      <c r="H5" s="1">
        <v>4.9019020780400003E-3</v>
      </c>
      <c r="I5" s="1">
        <v>108</v>
      </c>
      <c r="J5" s="2" t="s">
        <v>371</v>
      </c>
      <c r="K5" s="1">
        <v>3.4591786040699998E-2</v>
      </c>
      <c r="L5" s="1">
        <v>5.03798438781E-3</v>
      </c>
      <c r="M5" s="1">
        <v>54237.3453783</v>
      </c>
      <c r="N5" s="1">
        <v>1189880.98355</v>
      </c>
      <c r="O5" s="2" t="s">
        <v>479</v>
      </c>
    </row>
    <row r="6" spans="1:15" x14ac:dyDescent="0.3">
      <c r="A6" s="1">
        <v>59.619579551000001</v>
      </c>
      <c r="B6" s="1">
        <v>1.7110276689399999</v>
      </c>
      <c r="C6" s="1">
        <v>0.11710839193899999</v>
      </c>
      <c r="D6" s="2" t="s">
        <v>364</v>
      </c>
      <c r="E6" s="1">
        <v>0.90769157389599997</v>
      </c>
      <c r="F6" s="1">
        <v>0.97298873928600005</v>
      </c>
      <c r="G6" s="1">
        <v>92.594298423599994</v>
      </c>
      <c r="H6" s="1">
        <v>6.7933617341100003</v>
      </c>
      <c r="I6" s="1">
        <v>108</v>
      </c>
      <c r="J6" s="2" t="s">
        <v>363</v>
      </c>
      <c r="K6" s="1">
        <v>102.010750222</v>
      </c>
      <c r="L6" s="1">
        <v>6.9819530893000001</v>
      </c>
      <c r="M6" s="1">
        <v>269249.19891699997</v>
      </c>
      <c r="N6" s="1">
        <v>4725048.9115399998</v>
      </c>
      <c r="O6" s="2" t="s">
        <v>479</v>
      </c>
    </row>
    <row r="7" spans="1:15" x14ac:dyDescent="0.3">
      <c r="A7" s="1">
        <f>SUM(A2:A6)</f>
        <v>66.103668757566354</v>
      </c>
      <c r="G7" s="1">
        <f>SUM(G2:G6)</f>
        <v>128.64806600875519</v>
      </c>
      <c r="H7" s="1">
        <f>SUM(H2:H6)</f>
        <v>22.84654545935804</v>
      </c>
      <c r="K7" s="1">
        <f>SUM(K2:K6)</f>
        <v>141.73103475694069</v>
      </c>
      <c r="L7" s="1">
        <f>SUM(L2:L6)</f>
        <v>23.480791233147809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60</vt:i4>
      </vt:variant>
      <vt:variant>
        <vt:lpstr>Named Ranges</vt:lpstr>
      </vt:variant>
      <vt:variant>
        <vt:i4>40</vt:i4>
      </vt:variant>
    </vt:vector>
  </HeadingPairs>
  <TitlesOfParts>
    <vt:vector size="100" baseType="lpstr">
      <vt:lpstr>Credits</vt:lpstr>
      <vt:lpstr>Loads from clipping</vt:lpstr>
      <vt:lpstr>CC_03</vt:lpstr>
      <vt:lpstr>CC_04</vt:lpstr>
      <vt:lpstr>CC_05</vt:lpstr>
      <vt:lpstr>CC_06</vt:lpstr>
      <vt:lpstr>CC_07</vt:lpstr>
      <vt:lpstr>CC10_CC11</vt:lpstr>
      <vt:lpstr>CC_12</vt:lpstr>
      <vt:lpstr>CC_13</vt:lpstr>
      <vt:lpstr>FDOT-31</vt:lpstr>
      <vt:lpstr>FM-01</vt:lpstr>
      <vt:lpstr>FM-04</vt:lpstr>
      <vt:lpstr>FM-05</vt:lpstr>
      <vt:lpstr>FM-07</vt:lpstr>
      <vt:lpstr>FM-09</vt:lpstr>
      <vt:lpstr>FM-10</vt:lpstr>
      <vt:lpstr>FM-11</vt:lpstr>
      <vt:lpstr>FM-12</vt:lpstr>
      <vt:lpstr>FM-13</vt:lpstr>
      <vt:lpstr>FM-14</vt:lpstr>
      <vt:lpstr>FM-15</vt:lpstr>
      <vt:lpstr>FM-16</vt:lpstr>
      <vt:lpstr>LA02</vt:lpstr>
      <vt:lpstr>LA03</vt:lpstr>
      <vt:lpstr>LA05</vt:lpstr>
      <vt:lpstr>LA06_LA08</vt:lpstr>
      <vt:lpstr>LA07</vt:lpstr>
      <vt:lpstr>LA08</vt:lpstr>
      <vt:lpstr>LA-09</vt:lpstr>
      <vt:lpstr>LA11</vt:lpstr>
      <vt:lpstr>LA12</vt:lpstr>
      <vt:lpstr>LC_1_and_LC_13</vt:lpstr>
      <vt:lpstr>LC-01_FINAL</vt:lpstr>
      <vt:lpstr>LC_2_or_LC_24</vt:lpstr>
      <vt:lpstr>LC3_LC31</vt:lpstr>
      <vt:lpstr>LC_4_and_LC_32</vt:lpstr>
      <vt:lpstr>LC_5</vt:lpstr>
      <vt:lpstr>LC_6__LC_19__and_LC_25</vt:lpstr>
      <vt:lpstr>LC_7_LC_22_LC_45</vt:lpstr>
      <vt:lpstr>LC_8</vt:lpstr>
      <vt:lpstr>LC_9</vt:lpstr>
      <vt:lpstr>LC_10</vt:lpstr>
      <vt:lpstr>LC_11_and_LC_33</vt:lpstr>
      <vt:lpstr>LC-12</vt:lpstr>
      <vt:lpstr>LC-13_FINAL</vt:lpstr>
      <vt:lpstr>LC_17</vt:lpstr>
      <vt:lpstr>LC_18</vt:lpstr>
      <vt:lpstr>LC-19</vt:lpstr>
      <vt:lpstr>LC_20</vt:lpstr>
      <vt:lpstr>LC_21</vt:lpstr>
      <vt:lpstr>LC_23</vt:lpstr>
      <vt:lpstr>LC-25</vt:lpstr>
      <vt:lpstr>LC_26</vt:lpstr>
      <vt:lpstr>LC_27</vt:lpstr>
      <vt:lpstr>LC_36</vt:lpstr>
      <vt:lpstr>LC-37</vt:lpstr>
      <vt:lpstr>LC_40</vt:lpstr>
      <vt:lpstr>LC_41</vt:lpstr>
      <vt:lpstr>LC43</vt:lpstr>
      <vt:lpstr>CC_03!Database</vt:lpstr>
      <vt:lpstr>CC_04!Database</vt:lpstr>
      <vt:lpstr>CC_05!Database</vt:lpstr>
      <vt:lpstr>CC_06!Database</vt:lpstr>
      <vt:lpstr>CC_07!Database</vt:lpstr>
      <vt:lpstr>CC_12!Database</vt:lpstr>
      <vt:lpstr>CC_13!Database</vt:lpstr>
      <vt:lpstr>CC10_CC11!Database</vt:lpstr>
      <vt:lpstr>'LA02'!Database</vt:lpstr>
      <vt:lpstr>'LA03'!Database</vt:lpstr>
      <vt:lpstr>'LA05'!Database</vt:lpstr>
      <vt:lpstr>LA06_LA08!Database</vt:lpstr>
      <vt:lpstr>'LA07'!Database</vt:lpstr>
      <vt:lpstr>'LA08'!Database</vt:lpstr>
      <vt:lpstr>'LA11'!Database</vt:lpstr>
      <vt:lpstr>'LA12'!Database</vt:lpstr>
      <vt:lpstr>LC_1_and_LC_13!Database</vt:lpstr>
      <vt:lpstr>LC_10!Database</vt:lpstr>
      <vt:lpstr>LC_11_and_LC_33!Database</vt:lpstr>
      <vt:lpstr>LC_17!Database</vt:lpstr>
      <vt:lpstr>LC_18!Database</vt:lpstr>
      <vt:lpstr>LC_2_or_LC_24!Database</vt:lpstr>
      <vt:lpstr>LC_20!Database</vt:lpstr>
      <vt:lpstr>LC_21!Database</vt:lpstr>
      <vt:lpstr>LC_23!Database</vt:lpstr>
      <vt:lpstr>LC_26!Database</vt:lpstr>
      <vt:lpstr>LC_27!Database</vt:lpstr>
      <vt:lpstr>LC_36!Database</vt:lpstr>
      <vt:lpstr>LC_4_and_LC_32!Database</vt:lpstr>
      <vt:lpstr>LC_40!Database</vt:lpstr>
      <vt:lpstr>LC_41!Database</vt:lpstr>
      <vt:lpstr>LC_5!Database</vt:lpstr>
      <vt:lpstr>LC_6__LC_19__and_LC_25!Database</vt:lpstr>
      <vt:lpstr>LC_7_LC_22_LC_45!Database</vt:lpstr>
      <vt:lpstr>LC_8!Database</vt:lpstr>
      <vt:lpstr>LC_9!Database</vt:lpstr>
      <vt:lpstr>LC3_LC31!Database</vt:lpstr>
      <vt:lpstr>'LC43'!Database</vt:lpstr>
      <vt:lpstr>Credits!Print_Area</vt:lpstr>
      <vt:lpstr>Credits!Print_Titles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 Stacy</dc:creator>
  <cp:lastModifiedBy>Frick, Marcy</cp:lastModifiedBy>
  <dcterms:created xsi:type="dcterms:W3CDTF">2019-10-29T19:26:16Z</dcterms:created>
  <dcterms:modified xsi:type="dcterms:W3CDTF">2020-02-26T14:23:08Z</dcterms:modified>
</cp:coreProperties>
</file>