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PCS\BASINS\Caloosahatchee\Annual Progress Reports\Annual Progress Report 2015\Calculations\"/>
    </mc:Choice>
  </mc:AlternateContent>
  <bookViews>
    <workbookView xWindow="6510" yWindow="0" windowWidth="20760" windowHeight="9780" tabRatio="891" firstSheet="1" activeTab="6"/>
  </bookViews>
  <sheets>
    <sheet name="BMAP completed and ongoing" sheetId="1" r:id="rId1"/>
    <sheet name="1st Annual Report Completed" sheetId="2" r:id="rId2"/>
    <sheet name="TN Graph" sheetId="3" r:id="rId3"/>
    <sheet name="2nd Annual Report Completed" sheetId="4" r:id="rId4"/>
    <sheet name="TN Graph (2)" sheetId="5" r:id="rId5"/>
    <sheet name="3rd Annual Report Completed" sheetId="6" r:id="rId6"/>
    <sheet name="TN Graph-Yr 3" sheetId="8" r:id="rId7"/>
  </sheets>
  <definedNames>
    <definedName name="_xlnm._FilterDatabase" localSheetId="0" hidden="1">'BMAP completed and ongoing'!$A$1:$E$59</definedName>
  </definedNames>
  <calcPr calcId="171027"/>
</workbook>
</file>

<file path=xl/calcChain.xml><?xml version="1.0" encoding="utf-8"?>
<calcChain xmlns="http://schemas.openxmlformats.org/spreadsheetml/2006/main">
  <c r="D10" i="6" l="1"/>
  <c r="D7" i="4"/>
  <c r="D7" i="2"/>
  <c r="E57" i="1"/>
  <c r="D13" i="6" l="1"/>
  <c r="D12" i="6"/>
  <c r="D11" i="6"/>
  <c r="C4" i="8" l="1"/>
  <c r="D5" i="6"/>
  <c r="B2" i="3" l="1"/>
  <c r="D6" i="6"/>
  <c r="B2" i="5" l="1"/>
  <c r="B2" i="8" l="1"/>
  <c r="C2" i="5"/>
  <c r="C2" i="3"/>
  <c r="C2" i="8" l="1"/>
  <c r="A4" i="8" s="1"/>
  <c r="B4" i="8"/>
</calcChain>
</file>

<file path=xl/sharedStrings.xml><?xml version="1.0" encoding="utf-8"?>
<sst xmlns="http://schemas.openxmlformats.org/spreadsheetml/2006/main" count="312" uniqueCount="154">
  <si>
    <t>Entity</t>
  </si>
  <si>
    <t>Project Number</t>
  </si>
  <si>
    <t>Project Name</t>
  </si>
  <si>
    <t>Status</t>
  </si>
  <si>
    <t>TN Reduction (lbs/yr)</t>
  </si>
  <si>
    <t>N/A</t>
  </si>
  <si>
    <t>Education Efforts</t>
  </si>
  <si>
    <t>Completed</t>
  </si>
  <si>
    <t>Street Sweeping</t>
  </si>
  <si>
    <t>FDOT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</si>
  <si>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</si>
  <si>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</si>
  <si>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</si>
  <si>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</si>
  <si>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</si>
  <si>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</si>
  <si>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</si>
  <si>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</si>
  <si>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TN Starting Load (lbs/yr)</t>
  </si>
  <si>
    <t>Project TN Reductions (lbs/yr)</t>
  </si>
  <si>
    <t>TN Allocation (lbs/yr)</t>
  </si>
  <si>
    <t>Charlotte County</t>
  </si>
  <si>
    <t>CH-1</t>
  </si>
  <si>
    <t>Cape Coral</t>
  </si>
  <si>
    <t>CC-1</t>
  </si>
  <si>
    <t>CC-2</t>
  </si>
  <si>
    <t>SE-1 Swale/Inlet Replacement</t>
  </si>
  <si>
    <t>CC-3</t>
  </si>
  <si>
    <t>SW-1 Swale/Inlet Replacement</t>
  </si>
  <si>
    <t>CC-4</t>
  </si>
  <si>
    <t>SW-2 Swale/Inlet Replacement</t>
  </si>
  <si>
    <t>CC-5</t>
  </si>
  <si>
    <t>SW-3 Swale/Inlet Replacement</t>
  </si>
  <si>
    <t>CC-6</t>
  </si>
  <si>
    <t>SW-4 Swale/Inlet Replacement</t>
  </si>
  <si>
    <t>CC-7</t>
  </si>
  <si>
    <t>SW-5 Swale/Inlet Replacement</t>
  </si>
  <si>
    <t>CC-8</t>
  </si>
  <si>
    <t>SE Pipe Replacement</t>
  </si>
  <si>
    <t>CC-9</t>
  </si>
  <si>
    <t>Unit 23-SE 8th Street Drainage</t>
  </si>
  <si>
    <t>CC-10</t>
  </si>
  <si>
    <t>Freshwater Canal Detention</t>
  </si>
  <si>
    <t>CC-11</t>
  </si>
  <si>
    <t>Freshwater Canal Irrigation</t>
  </si>
  <si>
    <t>CC-12</t>
  </si>
  <si>
    <t>Weir #6 Elevation/Basin 12</t>
  </si>
  <si>
    <t>CC-13</t>
  </si>
  <si>
    <t>Weir #1 Elevation/Basin 15</t>
  </si>
  <si>
    <t>Fort Myers</t>
  </si>
  <si>
    <t>FM-1</t>
  </si>
  <si>
    <t>Manuels Branch Watershed Imp.</t>
  </si>
  <si>
    <t>FM-2</t>
  </si>
  <si>
    <t>FM-3</t>
  </si>
  <si>
    <t>Utility &amp; Streetscape Improvements</t>
  </si>
  <si>
    <t>FM-4</t>
  </si>
  <si>
    <t>Manuels Branch Siltation Structures</t>
  </si>
  <si>
    <t>FM-5</t>
  </si>
  <si>
    <t>Manuels Branch Control Structures</t>
  </si>
  <si>
    <t>FM-6</t>
  </si>
  <si>
    <t>Billy's Creek Wetland</t>
  </si>
  <si>
    <t>FM-8</t>
  </si>
  <si>
    <t>ECWCD</t>
  </si>
  <si>
    <t>EC-1</t>
  </si>
  <si>
    <t>Education/Fertilizer</t>
  </si>
  <si>
    <t>EC-2</t>
  </si>
  <si>
    <t>EC-3</t>
  </si>
  <si>
    <t>Weir Elevation Improvements</t>
  </si>
  <si>
    <t>EC-4</t>
  </si>
  <si>
    <t>Harn's Marsh Phases I &amp; II</t>
  </si>
  <si>
    <t>EC-5</t>
  </si>
  <si>
    <t>Jim Flemming Eco-Park</t>
  </si>
  <si>
    <t>Existing Stormwater Dry Ponds</t>
  </si>
  <si>
    <t>Discontinuing Fertilization</t>
  </si>
  <si>
    <t>Ditch Blocked Swales</t>
  </si>
  <si>
    <t>Swales w/o Ditch Blocks</t>
  </si>
  <si>
    <t>Existing Stormwater Wet Ponds</t>
  </si>
  <si>
    <t>SR 78 Project</t>
  </si>
  <si>
    <t>Lucaya CDD</t>
  </si>
  <si>
    <t>LU-1</t>
  </si>
  <si>
    <t>Lee County</t>
  </si>
  <si>
    <t>LC-1</t>
  </si>
  <si>
    <t>Yellow Fever Creek Preserve</t>
  </si>
  <si>
    <t>LC-2</t>
  </si>
  <si>
    <t>Billy's Creek Preserve</t>
  </si>
  <si>
    <t>LC-3</t>
  </si>
  <si>
    <t>Six Mile Cypress Preserve</t>
  </si>
  <si>
    <t>LC-4</t>
  </si>
  <si>
    <t>Bob Jane's Preserve</t>
  </si>
  <si>
    <t>LC-5</t>
  </si>
  <si>
    <t>Buckingham Trails Preserve</t>
  </si>
  <si>
    <t>LC-6</t>
  </si>
  <si>
    <t>Caloosahatchee Cks Preserve</t>
  </si>
  <si>
    <t>LC-7</t>
  </si>
  <si>
    <t>Deep Lagoon Preserve</t>
  </si>
  <si>
    <t>LC-8</t>
  </si>
  <si>
    <t>Hickory Swamp Preserve</t>
  </si>
  <si>
    <t>LC-9</t>
  </si>
  <si>
    <t>Orange River Preserve</t>
  </si>
  <si>
    <t>LC-10</t>
  </si>
  <si>
    <t>Prairie Pines Preserve</t>
  </si>
  <si>
    <t>LC-11</t>
  </si>
  <si>
    <t>Telegraph Creek Preserve</t>
  </si>
  <si>
    <t>LC-12</t>
  </si>
  <si>
    <t>West Marsh Preserve</t>
  </si>
  <si>
    <t>LC-13</t>
  </si>
  <si>
    <t>LC-15</t>
  </si>
  <si>
    <t>LC-16</t>
  </si>
  <si>
    <t>LC-18</t>
  </si>
  <si>
    <t>Whiskey Creek Weir Reconstruction</t>
  </si>
  <si>
    <t>LC-19</t>
  </si>
  <si>
    <t>Caloosahatchee Creeks</t>
  </si>
  <si>
    <t>LC-22</t>
  </si>
  <si>
    <t>Deep Lagoon Hydraulic Restoration</t>
  </si>
  <si>
    <t>LC-23</t>
  </si>
  <si>
    <t>Popash Creek Restoration</t>
  </si>
  <si>
    <t>November 2013 TN Load (lbs/yr)</t>
  </si>
  <si>
    <t xml:space="preserve">Project Number </t>
  </si>
  <si>
    <t>City of Fort Myers</t>
  </si>
  <si>
    <t>FM-7</t>
  </si>
  <si>
    <t>Brookhill Utility Drainage Improvement</t>
  </si>
  <si>
    <t>FM-10</t>
  </si>
  <si>
    <t>Riverfront Development Phase 1</t>
  </si>
  <si>
    <t>EC-6</t>
  </si>
  <si>
    <t>Mirror Lake Phase I</t>
  </si>
  <si>
    <t>LC-17</t>
  </si>
  <si>
    <t>NFM Powell Creek Extension/Lost Lane Levee</t>
  </si>
  <si>
    <t>LC-20</t>
  </si>
  <si>
    <t>Powell Creek Filter Marsh</t>
  </si>
  <si>
    <t>Total</t>
  </si>
  <si>
    <t>Total Reductions in Reporting Period</t>
  </si>
  <si>
    <t>CC-14</t>
  </si>
  <si>
    <t>November 2014 TN Load (lbs/yr)</t>
  </si>
  <si>
    <t>Street Sweeping - New Reductions</t>
  </si>
  <si>
    <t>FM-11</t>
  </si>
  <si>
    <t>Carrell Canal Water Quality Retrofit</t>
  </si>
  <si>
    <t>Street Sweeping – New Reductions</t>
  </si>
  <si>
    <t>Agriculture</t>
  </si>
  <si>
    <t>Not applicable</t>
  </si>
  <si>
    <t>Agricultural BMPs</t>
  </si>
  <si>
    <t>CC-15</t>
  </si>
  <si>
    <t>FM-9</t>
  </si>
  <si>
    <t>Ford Street Preserve</t>
  </si>
  <si>
    <t>Phase out septic tanks in Southwest 6/7</t>
  </si>
  <si>
    <t>Notes</t>
  </si>
  <si>
    <t xml:space="preserve">LC-16 </t>
  </si>
  <si>
    <t>Total Street Sweeping</t>
  </si>
  <si>
    <t>Agricultural BMPs - New Reductions</t>
  </si>
  <si>
    <t>Project TN Reductions</t>
  </si>
  <si>
    <t>November 2015 TN Load</t>
  </si>
  <si>
    <t>TN Allocation</t>
  </si>
  <si>
    <t>TN Starting Load</t>
  </si>
  <si>
    <t>LC-24</t>
  </si>
  <si>
    <t>adjusted to 217 from 220 in 2015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</si>
</sst>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rgb="FF000000"/>
      </left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7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3" fontId="0" fillId="0" borderId="0" xfId="0" applyNumberFormat="1"/>
    <xf numFmtId="3" fontId="1" fillId="0" borderId="2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3" fontId="3" fillId="4" borderId="17" xfId="0" applyNumberFormat="1" applyFont="1" applyFill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center" wrapText="1"/>
    </xf>
    <xf numFmtId="3" fontId="3" fillId="4" borderId="28" xfId="0" applyNumberFormat="1" applyFont="1" applyFill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justify" vertical="center" wrapText="1"/>
    </xf>
    <xf numFmtId="4" fontId="4" fillId="0" borderId="35" xfId="0" applyNumberFormat="1" applyFont="1" applyBorder="1" applyAlignment="1">
      <alignment horizontal="right" vertical="center" wrapText="1"/>
    </xf>
    <xf numFmtId="0" fontId="4" fillId="0" borderId="36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left" vertical="center" wrapText="1"/>
    </xf>
    <xf numFmtId="0" fontId="2" fillId="3" borderId="37" xfId="0" applyFont="1" applyFill="1" applyBorder="1" applyAlignment="1">
      <alignment horizontal="center" wrapText="1"/>
    </xf>
    <xf numFmtId="0" fontId="2" fillId="3" borderId="38" xfId="0" applyFont="1" applyFill="1" applyBorder="1" applyAlignment="1">
      <alignment horizontal="center" wrapText="1"/>
    </xf>
    <xf numFmtId="0" fontId="3" fillId="3" borderId="39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left" vertical="center" wrapText="1"/>
    </xf>
    <xf numFmtId="4" fontId="0" fillId="0" borderId="0" xfId="0" applyNumberFormat="1"/>
    <xf numFmtId="3" fontId="4" fillId="0" borderId="47" xfId="1" applyNumberFormat="1" applyFont="1" applyBorder="1" applyAlignment="1">
      <alignment horizontal="right" vertical="center" wrapText="1"/>
    </xf>
    <xf numFmtId="3" fontId="3" fillId="0" borderId="44" xfId="0" applyNumberFormat="1" applyFont="1" applyFill="1" applyBorder="1" applyAlignment="1">
      <alignment horizontal="right" vertical="center" wrapText="1"/>
    </xf>
    <xf numFmtId="3" fontId="4" fillId="0" borderId="41" xfId="0" applyNumberFormat="1" applyFont="1" applyFill="1" applyBorder="1" applyAlignment="1">
      <alignment horizontal="right" vertical="center" wrapText="1"/>
    </xf>
    <xf numFmtId="3" fontId="0" fillId="0" borderId="0" xfId="0" applyNumberFormat="1" applyFill="1"/>
    <xf numFmtId="165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1B52-4682-B9C4-DA32906B16B9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3-1B52-4682-B9C4-DA32906B16B9}"/>
              </c:ext>
            </c:extLst>
          </c:dPt>
          <c:dLbls>
            <c:dLbl>
              <c:idx val="0"/>
              <c:layout>
                <c:manualLayout>
                  <c:x val="-2.551582678851606E-17"/>
                  <c:y val="1.1428571428571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2-4682-B9C4-DA32906B16B9}"/>
                </c:ext>
              </c:extLst>
            </c:dLbl>
            <c:dLbl>
              <c:idx val="1"/>
              <c:layout>
                <c:manualLayout>
                  <c:x val="-1.0206330715406424E-16"/>
                  <c:y val="1.5238095238095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2-4682-B9C4-DA32906B1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'TN Graph'!$A$1:$D$1</c15:sqref>
                  </c15:fullRef>
                </c:ext>
              </c:extLst>
              <c:f>('TN Graph'!$A$1,'TN Graph'!$C$1:$D$1)</c:f>
              <c:strCache>
                <c:ptCount val="3"/>
                <c:pt idx="0">
                  <c:v>TN Starting Load (lbs/yr)</c:v>
                </c:pt>
                <c:pt idx="1">
                  <c:v>November 2013 TN Load (lbs/yr)</c:v>
                </c:pt>
                <c:pt idx="2">
                  <c:v>TN Allocation (lbs/yr)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'TN Graph'!$A$2:$D$2</c15:sqref>
                  </c15:fullRef>
                </c:ext>
              </c:extLst>
              <c:f>('TN Graph'!$A$2,'TN Graph'!$C$2:$D$2)</c:f>
              <c:numCache>
                <c:formatCode>#,##0</c:formatCode>
                <c:ptCount val="3"/>
                <c:pt idx="0">
                  <c:v>1690084</c:v>
                </c:pt>
                <c:pt idx="1">
                  <c:v>1549622</c:v>
                </c:pt>
                <c:pt idx="2">
                  <c:v>1301365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'TN Graph'!$B$2</c15:sqref>
                  <c15:spPr xmlns:c15="http://schemas.microsoft.com/office/drawing/2012/chart">
                    <a:solidFill>
                      <a:srgbClr val="FF0000"/>
                    </a:solidFill>
                  </c15:spPr>
                  <c15:invertIfNegative val="0"/>
                  <c15:bubble3D val="0"/>
                  <c15:dLbl>
                    <c:idx val="0"/>
                    <c:layout>
                      <c:manualLayout>
                        <c:x val="2.7835768963117608E-3"/>
                        <c:y val="-3.8095238095238269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9D2-401B-8ED0-E4FDC532C43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1B52-4682-B9C4-DA32906B1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723448"/>
        <c:axId val="454723840"/>
      </c:barChart>
      <c:catAx>
        <c:axId val="454723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54723840"/>
        <c:crosses val="autoZero"/>
        <c:auto val="1"/>
        <c:lblAlgn val="ctr"/>
        <c:lblOffset val="100"/>
        <c:noMultiLvlLbl val="0"/>
      </c:catAx>
      <c:valAx>
        <c:axId val="454723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54723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A5D9-4524-AB5F-2F1FF2483F6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3-A5D9-4524-AB5F-2F1FF2483F6A}"/>
              </c:ext>
            </c:extLst>
          </c:dPt>
          <c:dLbls>
            <c:dLbl>
              <c:idx val="0"/>
              <c:layout>
                <c:manualLayout>
                  <c:x val="-2.551582678851606E-17"/>
                  <c:y val="1.1428571428571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9-4524-AB5F-2F1FF2483F6A}"/>
                </c:ext>
              </c:extLst>
            </c:dLbl>
            <c:dLbl>
              <c:idx val="1"/>
              <c:layout>
                <c:manualLayout>
                  <c:x val="-1.0206330715406424E-16"/>
                  <c:y val="1.5238095238095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9-4524-AB5F-2F1FF2483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'TN Graph (2)'!$A$1:$D$1</c15:sqref>
                  </c15:fullRef>
                </c:ext>
              </c:extLst>
              <c:f>('TN Graph (2)'!$A$1,'TN Graph (2)'!$C$1:$D$1)</c:f>
              <c:strCache>
                <c:ptCount val="3"/>
                <c:pt idx="0">
                  <c:v>TN Starting Load (lbs/yr)</c:v>
                </c:pt>
                <c:pt idx="1">
                  <c:v>November 2014 TN Load (lbs/yr)</c:v>
                </c:pt>
                <c:pt idx="2">
                  <c:v>TN Allocation (lbs/yr)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'TN Graph (2)'!$A$2:$D$2</c15:sqref>
                  </c15:fullRef>
                </c:ext>
              </c:extLst>
              <c:f>('TN Graph (2)'!$A$2,'TN Graph (2)'!$C$2:$D$2)</c:f>
              <c:numCache>
                <c:formatCode>#,##0</c:formatCode>
                <c:ptCount val="3"/>
                <c:pt idx="0">
                  <c:v>1690084</c:v>
                </c:pt>
                <c:pt idx="1">
                  <c:v>1517891.9</c:v>
                </c:pt>
                <c:pt idx="2">
                  <c:v>1301365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'TN Graph (2)'!$B$2</c15:sqref>
                  <c15:spPr xmlns:c15="http://schemas.microsoft.com/office/drawing/2012/chart">
                    <a:solidFill>
                      <a:srgbClr val="FF0000"/>
                    </a:solidFill>
                  </c15:spPr>
                  <c15:invertIfNegative val="0"/>
                  <c15:bubble3D val="0"/>
                  <c15:dLbl>
                    <c:idx val="0"/>
                    <c:layout>
                      <c:manualLayout>
                        <c:x val="2.7835768963117608E-3"/>
                        <c:y val="-3.047619047619047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B1B8-4272-B55B-946354BEC8C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A5D9-4524-AB5F-2F1FF2483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724624"/>
        <c:axId val="454725016"/>
      </c:barChart>
      <c:catAx>
        <c:axId val="45472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54725016"/>
        <c:crosses val="autoZero"/>
        <c:auto val="1"/>
        <c:lblAlgn val="ctr"/>
        <c:lblOffset val="100"/>
        <c:noMultiLvlLbl val="0"/>
      </c:catAx>
      <c:valAx>
        <c:axId val="454725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54724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173A-4712-85CF-82E0C2B78BFD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3-173A-4712-85CF-82E0C2B78BFD}"/>
              </c:ext>
            </c:extLst>
          </c:dPt>
          <c:dLbls>
            <c:dLbl>
              <c:idx val="0"/>
              <c:layout>
                <c:manualLayout>
                  <c:x val="-2.551582678851606E-17"/>
                  <c:y val="1.1428571428571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A-4712-85CF-82E0C2B78BFD}"/>
                </c:ext>
              </c:extLst>
            </c:dLbl>
            <c:dLbl>
              <c:idx val="1"/>
              <c:layout>
                <c:manualLayout>
                  <c:x val="-1.0206330715406424E-16"/>
                  <c:y val="1.5238095238095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3A-4712-85CF-82E0C2B78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'TN Graph-Yr 3'!$A$1:$D$1</c15:sqref>
                  </c15:fullRef>
                </c:ext>
              </c:extLst>
              <c:f>('TN Graph-Yr 3'!$A$1,'TN Graph-Yr 3'!$C$1:$D$1)</c:f>
              <c:strCache>
                <c:ptCount val="3"/>
                <c:pt idx="0">
                  <c:v>TN Starting Load</c:v>
                </c:pt>
                <c:pt idx="1">
                  <c:v>November 2015 TN Load</c:v>
                </c:pt>
                <c:pt idx="2">
                  <c:v>TN Allocation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'TN Graph-Yr 3'!$A$2:$D$2</c15:sqref>
                  </c15:fullRef>
                </c:ext>
              </c:extLst>
              <c:f>('TN Graph-Yr 3'!$A$2,'TN Graph-Yr 3'!$C$2:$D$2)</c:f>
              <c:numCache>
                <c:formatCode>#,##0</c:formatCode>
                <c:ptCount val="3"/>
                <c:pt idx="0">
                  <c:v>1690084</c:v>
                </c:pt>
                <c:pt idx="1">
                  <c:v>1493902.5288718406</c:v>
                </c:pt>
                <c:pt idx="2">
                  <c:v>1301365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'TN Graph-Yr 3'!$B$2</c15:sqref>
                  <c15:spPr xmlns:c15="http://schemas.microsoft.com/office/drawing/2012/chart">
                    <a:solidFill>
                      <a:srgbClr val="FF0000"/>
                    </a:solidFill>
                  </c15:spPr>
                  <c15:invertIfNegative val="0"/>
                  <c15:bubble3D val="0"/>
                  <c15:dLbl>
                    <c:idx val="0"/>
                    <c:layout>
                      <c:manualLayout>
                        <c:x val="2.7835768963117608E-3"/>
                        <c:y val="-3.047619047619047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332A-4A94-95ED-79523FD5025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5-173A-4712-85CF-82E0C2B78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510768"/>
        <c:axId val="456511160"/>
      </c:barChart>
      <c:catAx>
        <c:axId val="45651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56511160"/>
        <c:crosses val="autoZero"/>
        <c:auto val="1"/>
        <c:lblAlgn val="ctr"/>
        <c:lblOffset val="100"/>
        <c:noMultiLvlLbl val="0"/>
      </c:catAx>
      <c:valAx>
        <c:axId val="456511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(lbs/yr)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56510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</xdr:row>
      <xdr:rowOff>85725</xdr:rowOff>
    </xdr:from>
    <xdr:to>
      <xdr:col>7</xdr:col>
      <xdr:colOff>276224</xdr:colOff>
      <xdr:row>25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371474</xdr:colOff>
      <xdr:row>5</xdr:row>
      <xdr:rowOff>114300</xdr:rowOff>
    </xdr:from>
    <xdr:to>
      <xdr:col>11</xdr:col>
      <xdr:colOff>380999</xdr:colOff>
      <xdr:row>26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485776</xdr:rowOff>
    </xdr:from>
    <xdr:to>
      <xdr:col>14</xdr:col>
      <xdr:colOff>504825</xdr:colOff>
      <xdr:row>20</xdr:row>
      <xdr:rowOff>85726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1" topLeftCell="A35" activePane="bottomLeft" state="frozen"/>
      <selection pane="bottomLeft" activeCell="B57" sqref="B57"/>
    </sheetView>
  </sheetViews>
  <sheetFormatPr defaultRowHeight="15" x14ac:dyDescent="0.25"/>
  <cols>
    <col min="1" max="1" width="14.5703125" customWidth="1"/>
    <col min="2" max="2" width="12.5703125" customWidth="1"/>
    <col min="3" max="3" width="26.7109375" customWidth="1"/>
    <col min="5" max="5" width="13.85546875" customWidth="1"/>
  </cols>
  <sheetData>
    <row r="1" spans="1:5" ht="27" thickTop="1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6.5" thickTop="1" thickBot="1" x14ac:dyDescent="0.3">
      <c r="A2" s="8" t="s">
        <v>21</v>
      </c>
      <c r="B2" s="9" t="s">
        <v>22</v>
      </c>
      <c r="C2" s="10" t="s">
        <v>6</v>
      </c>
      <c r="D2" s="10" t="s">
        <v>7</v>
      </c>
      <c r="E2" s="11">
        <v>52</v>
      </c>
    </row>
    <row r="3" spans="1:5" ht="16.5" thickTop="1" thickBot="1" x14ac:dyDescent="0.3">
      <c r="A3" s="8" t="s">
        <v>23</v>
      </c>
      <c r="B3" s="9" t="s">
        <v>24</v>
      </c>
      <c r="C3" s="10" t="s">
        <v>6</v>
      </c>
      <c r="D3" s="10" t="s">
        <v>7</v>
      </c>
      <c r="E3" s="13">
        <v>15429</v>
      </c>
    </row>
    <row r="4" spans="1:5" ht="16.5" thickTop="1" thickBot="1" x14ac:dyDescent="0.3">
      <c r="A4" s="8" t="s">
        <v>23</v>
      </c>
      <c r="B4" s="9" t="s">
        <v>25</v>
      </c>
      <c r="C4" s="10" t="s">
        <v>26</v>
      </c>
      <c r="D4" s="10" t="s">
        <v>7</v>
      </c>
      <c r="E4" s="11">
        <v>0</v>
      </c>
    </row>
    <row r="5" spans="1:5" ht="16.5" thickTop="1" thickBot="1" x14ac:dyDescent="0.3">
      <c r="A5" s="8" t="s">
        <v>23</v>
      </c>
      <c r="B5" s="9" t="s">
        <v>27</v>
      </c>
      <c r="C5" s="10" t="s">
        <v>28</v>
      </c>
      <c r="D5" s="10" t="s">
        <v>7</v>
      </c>
      <c r="E5" s="11">
        <v>0</v>
      </c>
    </row>
    <row r="6" spans="1:5" ht="16.5" thickTop="1" thickBot="1" x14ac:dyDescent="0.3">
      <c r="A6" s="8" t="s">
        <v>23</v>
      </c>
      <c r="B6" s="9" t="s">
        <v>29</v>
      </c>
      <c r="C6" s="10" t="s">
        <v>30</v>
      </c>
      <c r="D6" s="10" t="s">
        <v>7</v>
      </c>
      <c r="E6" s="11">
        <v>0</v>
      </c>
    </row>
    <row r="7" spans="1:5" ht="16.5" thickTop="1" thickBot="1" x14ac:dyDescent="0.3">
      <c r="A7" s="8" t="s">
        <v>23</v>
      </c>
      <c r="B7" s="9" t="s">
        <v>31</v>
      </c>
      <c r="C7" s="10" t="s">
        <v>32</v>
      </c>
      <c r="D7" s="10" t="s">
        <v>7</v>
      </c>
      <c r="E7" s="11">
        <v>0</v>
      </c>
    </row>
    <row r="8" spans="1:5" ht="16.5" thickTop="1" thickBot="1" x14ac:dyDescent="0.3">
      <c r="A8" s="8" t="s">
        <v>23</v>
      </c>
      <c r="B8" s="9" t="s">
        <v>33</v>
      </c>
      <c r="C8" s="10" t="s">
        <v>34</v>
      </c>
      <c r="D8" s="10" t="s">
        <v>7</v>
      </c>
      <c r="E8" s="11">
        <v>0</v>
      </c>
    </row>
    <row r="9" spans="1:5" ht="16.5" thickTop="1" thickBot="1" x14ac:dyDescent="0.3">
      <c r="A9" s="8" t="s">
        <v>23</v>
      </c>
      <c r="B9" s="9" t="s">
        <v>35</v>
      </c>
      <c r="C9" s="10" t="s">
        <v>36</v>
      </c>
      <c r="D9" s="10" t="s">
        <v>7</v>
      </c>
      <c r="E9" s="11">
        <v>0</v>
      </c>
    </row>
    <row r="10" spans="1:5" ht="16.5" thickTop="1" thickBot="1" x14ac:dyDescent="0.3">
      <c r="A10" s="8" t="s">
        <v>23</v>
      </c>
      <c r="B10" s="9" t="s">
        <v>37</v>
      </c>
      <c r="C10" s="10" t="s">
        <v>38</v>
      </c>
      <c r="D10" s="10" t="s">
        <v>7</v>
      </c>
      <c r="E10" s="11">
        <v>0</v>
      </c>
    </row>
    <row r="11" spans="1:5" ht="16.5" thickTop="1" thickBot="1" x14ac:dyDescent="0.3">
      <c r="A11" s="8" t="s">
        <v>23</v>
      </c>
      <c r="B11" s="9" t="s">
        <v>39</v>
      </c>
      <c r="C11" s="10" t="s">
        <v>40</v>
      </c>
      <c r="D11" s="10" t="s">
        <v>7</v>
      </c>
      <c r="E11" s="11">
        <v>0</v>
      </c>
    </row>
    <row r="12" spans="1:5" ht="16.5" thickTop="1" thickBot="1" x14ac:dyDescent="0.3">
      <c r="A12" s="8" t="s">
        <v>23</v>
      </c>
      <c r="B12" s="9" t="s">
        <v>41</v>
      </c>
      <c r="C12" s="10" t="s">
        <v>42</v>
      </c>
      <c r="D12" s="10" t="s">
        <v>7</v>
      </c>
      <c r="E12" s="13">
        <v>4769</v>
      </c>
    </row>
    <row r="13" spans="1:5" ht="16.5" thickTop="1" thickBot="1" x14ac:dyDescent="0.3">
      <c r="A13" s="8" t="s">
        <v>23</v>
      </c>
      <c r="B13" s="9" t="s">
        <v>43</v>
      </c>
      <c r="C13" s="10" t="s">
        <v>44</v>
      </c>
      <c r="D13" s="10" t="s">
        <v>7</v>
      </c>
      <c r="E13" s="13">
        <v>11507</v>
      </c>
    </row>
    <row r="14" spans="1:5" ht="16.5" thickTop="1" thickBot="1" x14ac:dyDescent="0.3">
      <c r="A14" s="8" t="s">
        <v>23</v>
      </c>
      <c r="B14" s="9" t="s">
        <v>45</v>
      </c>
      <c r="C14" s="10" t="s">
        <v>46</v>
      </c>
      <c r="D14" s="10" t="s">
        <v>7</v>
      </c>
      <c r="E14" s="13">
        <v>7597</v>
      </c>
    </row>
    <row r="15" spans="1:5" ht="16.5" thickTop="1" thickBot="1" x14ac:dyDescent="0.3">
      <c r="A15" s="8" t="s">
        <v>23</v>
      </c>
      <c r="B15" s="9" t="s">
        <v>47</v>
      </c>
      <c r="C15" s="10" t="s">
        <v>48</v>
      </c>
      <c r="D15" s="10" t="s">
        <v>7</v>
      </c>
      <c r="E15" s="13">
        <v>8184</v>
      </c>
    </row>
    <row r="16" spans="1:5" ht="16.5" thickTop="1" thickBot="1" x14ac:dyDescent="0.3">
      <c r="A16" s="8" t="s">
        <v>49</v>
      </c>
      <c r="B16" s="9" t="s">
        <v>50</v>
      </c>
      <c r="C16" s="10" t="s">
        <v>51</v>
      </c>
      <c r="D16" s="10" t="s">
        <v>7</v>
      </c>
      <c r="E16" s="11">
        <v>836</v>
      </c>
    </row>
    <row r="17" spans="1:5" ht="16.5" thickTop="1" thickBot="1" x14ac:dyDescent="0.3">
      <c r="A17" s="8" t="s">
        <v>49</v>
      </c>
      <c r="B17" s="9" t="s">
        <v>52</v>
      </c>
      <c r="C17" s="10" t="s">
        <v>6</v>
      </c>
      <c r="D17" s="10" t="s">
        <v>7</v>
      </c>
      <c r="E17" s="13">
        <v>2101</v>
      </c>
    </row>
    <row r="18" spans="1:5" ht="27" thickTop="1" thickBot="1" x14ac:dyDescent="0.3">
      <c r="A18" s="8" t="s">
        <v>49</v>
      </c>
      <c r="B18" s="9" t="s">
        <v>53</v>
      </c>
      <c r="C18" s="10" t="s">
        <v>54</v>
      </c>
      <c r="D18" s="10" t="s">
        <v>7</v>
      </c>
      <c r="E18" s="11">
        <v>40</v>
      </c>
    </row>
    <row r="19" spans="1:5" ht="27" thickTop="1" thickBot="1" x14ac:dyDescent="0.3">
      <c r="A19" s="8" t="s">
        <v>49</v>
      </c>
      <c r="B19" s="9" t="s">
        <v>55</v>
      </c>
      <c r="C19" s="10" t="s">
        <v>56</v>
      </c>
      <c r="D19" s="10" t="s">
        <v>7</v>
      </c>
      <c r="E19" s="13">
        <v>1078</v>
      </c>
    </row>
    <row r="20" spans="1:5" ht="27" thickTop="1" thickBot="1" x14ac:dyDescent="0.3">
      <c r="A20" s="8" t="s">
        <v>49</v>
      </c>
      <c r="B20" s="9" t="s">
        <v>57</v>
      </c>
      <c r="C20" s="10" t="s">
        <v>58</v>
      </c>
      <c r="D20" s="10" t="s">
        <v>7</v>
      </c>
      <c r="E20" s="13">
        <v>2202</v>
      </c>
    </row>
    <row r="21" spans="1:5" ht="16.5" thickTop="1" thickBot="1" x14ac:dyDescent="0.3">
      <c r="A21" s="8" t="s">
        <v>49</v>
      </c>
      <c r="B21" s="9" t="s">
        <v>59</v>
      </c>
      <c r="C21" s="10" t="s">
        <v>60</v>
      </c>
      <c r="D21" s="10" t="s">
        <v>7</v>
      </c>
      <c r="E21" s="13">
        <v>4025</v>
      </c>
    </row>
    <row r="22" spans="1:5" ht="16.5" thickTop="1" thickBot="1" x14ac:dyDescent="0.3">
      <c r="A22" s="8" t="s">
        <v>49</v>
      </c>
      <c r="B22" s="9" t="s">
        <v>61</v>
      </c>
      <c r="C22" s="10" t="s">
        <v>8</v>
      </c>
      <c r="D22" s="10" t="s">
        <v>7</v>
      </c>
      <c r="E22" s="13">
        <v>2582</v>
      </c>
    </row>
    <row r="23" spans="1:5" ht="16.5" thickTop="1" thickBot="1" x14ac:dyDescent="0.3">
      <c r="A23" s="8" t="s">
        <v>62</v>
      </c>
      <c r="B23" s="9" t="s">
        <v>63</v>
      </c>
      <c r="C23" s="10" t="s">
        <v>64</v>
      </c>
      <c r="D23" s="10" t="s">
        <v>7</v>
      </c>
      <c r="E23" s="13">
        <v>1646</v>
      </c>
    </row>
    <row r="24" spans="1:5" ht="16.5" thickTop="1" thickBot="1" x14ac:dyDescent="0.3">
      <c r="A24" s="8" t="s">
        <v>62</v>
      </c>
      <c r="B24" s="9" t="s">
        <v>65</v>
      </c>
      <c r="C24" s="10" t="s">
        <v>42</v>
      </c>
      <c r="D24" s="10" t="s">
        <v>7</v>
      </c>
      <c r="E24" s="13">
        <v>7940</v>
      </c>
    </row>
    <row r="25" spans="1:5" ht="16.5" thickTop="1" thickBot="1" x14ac:dyDescent="0.3">
      <c r="A25" s="8" t="s">
        <v>62</v>
      </c>
      <c r="B25" s="9" t="s">
        <v>66</v>
      </c>
      <c r="C25" s="10" t="s">
        <v>67</v>
      </c>
      <c r="D25" s="10" t="s">
        <v>7</v>
      </c>
      <c r="E25" s="13">
        <v>7543</v>
      </c>
    </row>
    <row r="26" spans="1:5" ht="16.5" thickTop="1" thickBot="1" x14ac:dyDescent="0.3">
      <c r="A26" s="8" t="s">
        <v>62</v>
      </c>
      <c r="B26" s="9" t="s">
        <v>68</v>
      </c>
      <c r="C26" s="10" t="s">
        <v>69</v>
      </c>
      <c r="D26" s="10" t="s">
        <v>7</v>
      </c>
      <c r="E26" s="13">
        <v>4682</v>
      </c>
    </row>
    <row r="27" spans="1:5" ht="16.5" thickTop="1" thickBot="1" x14ac:dyDescent="0.3">
      <c r="A27" s="8" t="s">
        <v>62</v>
      </c>
      <c r="B27" s="9" t="s">
        <v>70</v>
      </c>
      <c r="C27" s="10" t="s">
        <v>71</v>
      </c>
      <c r="D27" s="10" t="s">
        <v>7</v>
      </c>
      <c r="E27" s="11" t="s">
        <v>5</v>
      </c>
    </row>
    <row r="28" spans="1:5" ht="16.5" thickTop="1" thickBot="1" x14ac:dyDescent="0.3">
      <c r="A28" s="8" t="s">
        <v>9</v>
      </c>
      <c r="B28" s="9" t="s">
        <v>10</v>
      </c>
      <c r="C28" s="10" t="s">
        <v>72</v>
      </c>
      <c r="D28" s="10" t="s">
        <v>7</v>
      </c>
      <c r="E28" s="11">
        <v>55</v>
      </c>
    </row>
    <row r="29" spans="1:5" ht="16.5" thickTop="1" thickBot="1" x14ac:dyDescent="0.3">
      <c r="A29" s="8" t="s">
        <v>9</v>
      </c>
      <c r="B29" s="9" t="s">
        <v>11</v>
      </c>
      <c r="C29" s="10" t="s">
        <v>73</v>
      </c>
      <c r="D29" s="10" t="s">
        <v>7</v>
      </c>
      <c r="E29" s="13">
        <v>1941</v>
      </c>
    </row>
    <row r="30" spans="1:5" ht="16.5" thickTop="1" thickBot="1" x14ac:dyDescent="0.3">
      <c r="A30" s="8" t="s">
        <v>9</v>
      </c>
      <c r="B30" s="9" t="s">
        <v>12</v>
      </c>
      <c r="C30" s="10" t="s">
        <v>6</v>
      </c>
      <c r="D30" s="10" t="s">
        <v>7</v>
      </c>
      <c r="E30" s="11">
        <v>232</v>
      </c>
    </row>
    <row r="31" spans="1:5" ht="16.5" thickTop="1" thickBot="1" x14ac:dyDescent="0.3">
      <c r="A31" s="8" t="s">
        <v>9</v>
      </c>
      <c r="B31" s="9" t="s">
        <v>13</v>
      </c>
      <c r="C31" s="10" t="s">
        <v>8</v>
      </c>
      <c r="D31" s="10" t="s">
        <v>7</v>
      </c>
      <c r="E31" s="11">
        <v>471</v>
      </c>
    </row>
    <row r="32" spans="1:5" ht="16.5" thickTop="1" thickBot="1" x14ac:dyDescent="0.3">
      <c r="A32" s="8" t="s">
        <v>9</v>
      </c>
      <c r="B32" s="9" t="s">
        <v>14</v>
      </c>
      <c r="C32" s="10" t="s">
        <v>74</v>
      </c>
      <c r="D32" s="10" t="s">
        <v>7</v>
      </c>
      <c r="E32" s="11">
        <v>826</v>
      </c>
    </row>
    <row r="33" spans="1:5" ht="16.5" thickTop="1" thickBot="1" x14ac:dyDescent="0.3">
      <c r="A33" s="8" t="s">
        <v>9</v>
      </c>
      <c r="B33" s="9" t="s">
        <v>15</v>
      </c>
      <c r="C33" s="10" t="s">
        <v>75</v>
      </c>
      <c r="D33" s="10" t="s">
        <v>7</v>
      </c>
      <c r="E33" s="13">
        <v>4949</v>
      </c>
    </row>
    <row r="34" spans="1:5" ht="16.5" thickTop="1" thickBot="1" x14ac:dyDescent="0.3">
      <c r="A34" s="8" t="s">
        <v>9</v>
      </c>
      <c r="B34" s="9" t="s">
        <v>16</v>
      </c>
      <c r="C34" s="10" t="s">
        <v>76</v>
      </c>
      <c r="D34" s="10" t="s">
        <v>7</v>
      </c>
      <c r="E34" s="13">
        <v>2646</v>
      </c>
    </row>
    <row r="35" spans="1:5" ht="16.5" thickTop="1" thickBot="1" x14ac:dyDescent="0.3">
      <c r="A35" s="8" t="s">
        <v>9</v>
      </c>
      <c r="B35" s="9" t="s">
        <v>17</v>
      </c>
      <c r="C35" s="10" t="s">
        <v>77</v>
      </c>
      <c r="D35" s="10" t="s">
        <v>7</v>
      </c>
      <c r="E35" s="11">
        <v>264</v>
      </c>
    </row>
    <row r="36" spans="1:5" ht="16.5" thickTop="1" thickBot="1" x14ac:dyDescent="0.3">
      <c r="A36" s="8" t="s">
        <v>78</v>
      </c>
      <c r="B36" s="9" t="s">
        <v>79</v>
      </c>
      <c r="C36" s="10" t="s">
        <v>64</v>
      </c>
      <c r="D36" s="10" t="s">
        <v>7</v>
      </c>
      <c r="E36" s="11">
        <v>0</v>
      </c>
    </row>
    <row r="37" spans="1:5" ht="16.5" thickTop="1" thickBot="1" x14ac:dyDescent="0.3">
      <c r="A37" s="8" t="s">
        <v>80</v>
      </c>
      <c r="B37" s="9" t="s">
        <v>81</v>
      </c>
      <c r="C37" s="10" t="s">
        <v>82</v>
      </c>
      <c r="D37" s="10" t="s">
        <v>7</v>
      </c>
      <c r="E37" s="11">
        <v>32</v>
      </c>
    </row>
    <row r="38" spans="1:5" ht="16.5" thickTop="1" thickBot="1" x14ac:dyDescent="0.3">
      <c r="A38" s="8" t="s">
        <v>80</v>
      </c>
      <c r="B38" s="9" t="s">
        <v>83</v>
      </c>
      <c r="C38" s="10" t="s">
        <v>84</v>
      </c>
      <c r="D38" s="10" t="s">
        <v>7</v>
      </c>
      <c r="E38" s="11">
        <v>17</v>
      </c>
    </row>
    <row r="39" spans="1:5" ht="16.5" thickTop="1" thickBot="1" x14ac:dyDescent="0.3">
      <c r="A39" s="8" t="s">
        <v>80</v>
      </c>
      <c r="B39" s="9" t="s">
        <v>85</v>
      </c>
      <c r="C39" s="10" t="s">
        <v>86</v>
      </c>
      <c r="D39" s="10" t="s">
        <v>7</v>
      </c>
      <c r="E39" s="11">
        <v>13</v>
      </c>
    </row>
    <row r="40" spans="1:5" ht="16.5" thickTop="1" thickBot="1" x14ac:dyDescent="0.3">
      <c r="A40" s="8" t="s">
        <v>80</v>
      </c>
      <c r="B40" s="9" t="s">
        <v>87</v>
      </c>
      <c r="C40" s="10" t="s">
        <v>88</v>
      </c>
      <c r="D40" s="10" t="s">
        <v>7</v>
      </c>
      <c r="E40" s="11">
        <v>0</v>
      </c>
    </row>
    <row r="41" spans="1:5" ht="16.5" thickTop="1" thickBot="1" x14ac:dyDescent="0.3">
      <c r="A41" s="8" t="s">
        <v>80</v>
      </c>
      <c r="B41" s="9" t="s">
        <v>89</v>
      </c>
      <c r="C41" s="10" t="s">
        <v>90</v>
      </c>
      <c r="D41" s="10" t="s">
        <v>7</v>
      </c>
      <c r="E41" s="11">
        <v>13</v>
      </c>
    </row>
    <row r="42" spans="1:5" ht="16.5" thickTop="1" thickBot="1" x14ac:dyDescent="0.3">
      <c r="A42" s="8" t="s">
        <v>80</v>
      </c>
      <c r="B42" s="9" t="s">
        <v>91</v>
      </c>
      <c r="C42" s="10" t="s">
        <v>92</v>
      </c>
      <c r="D42" s="10" t="s">
        <v>7</v>
      </c>
      <c r="E42" s="11">
        <v>15</v>
      </c>
    </row>
    <row r="43" spans="1:5" ht="16.5" thickTop="1" thickBot="1" x14ac:dyDescent="0.3">
      <c r="A43" s="8" t="s">
        <v>80</v>
      </c>
      <c r="B43" s="9" t="s">
        <v>93</v>
      </c>
      <c r="C43" s="10" t="s">
        <v>94</v>
      </c>
      <c r="D43" s="10" t="s">
        <v>7</v>
      </c>
      <c r="E43" s="11">
        <v>3</v>
      </c>
    </row>
    <row r="44" spans="1:5" ht="16.5" thickTop="1" thickBot="1" x14ac:dyDescent="0.3">
      <c r="A44" s="8" t="s">
        <v>80</v>
      </c>
      <c r="B44" s="9" t="s">
        <v>95</v>
      </c>
      <c r="C44" s="10" t="s">
        <v>96</v>
      </c>
      <c r="D44" s="10" t="s">
        <v>7</v>
      </c>
      <c r="E44" s="11">
        <v>3</v>
      </c>
    </row>
    <row r="45" spans="1:5" ht="16.5" thickTop="1" thickBot="1" x14ac:dyDescent="0.3">
      <c r="A45" s="8" t="s">
        <v>80</v>
      </c>
      <c r="B45" s="9" t="s">
        <v>97</v>
      </c>
      <c r="C45" s="10" t="s">
        <v>98</v>
      </c>
      <c r="D45" s="10" t="s">
        <v>7</v>
      </c>
      <c r="E45" s="11">
        <v>3</v>
      </c>
    </row>
    <row r="46" spans="1:5" ht="16.5" thickTop="1" thickBot="1" x14ac:dyDescent="0.3">
      <c r="A46" s="8" t="s">
        <v>80</v>
      </c>
      <c r="B46" s="9" t="s">
        <v>99</v>
      </c>
      <c r="C46" s="10" t="s">
        <v>100</v>
      </c>
      <c r="D46" s="10" t="s">
        <v>7</v>
      </c>
      <c r="E46" s="11">
        <v>3</v>
      </c>
    </row>
    <row r="47" spans="1:5" ht="16.5" thickTop="1" thickBot="1" x14ac:dyDescent="0.3">
      <c r="A47" s="8" t="s">
        <v>80</v>
      </c>
      <c r="B47" s="9" t="s">
        <v>101</v>
      </c>
      <c r="C47" s="10" t="s">
        <v>102</v>
      </c>
      <c r="D47" s="10" t="s">
        <v>7</v>
      </c>
      <c r="E47" s="11">
        <v>0</v>
      </c>
    </row>
    <row r="48" spans="1:5" ht="16.5" thickTop="1" thickBot="1" x14ac:dyDescent="0.3">
      <c r="A48" s="8" t="s">
        <v>80</v>
      </c>
      <c r="B48" s="9" t="s">
        <v>103</v>
      </c>
      <c r="C48" s="10" t="s">
        <v>104</v>
      </c>
      <c r="D48" s="10" t="s">
        <v>7</v>
      </c>
      <c r="E48" s="11">
        <v>3</v>
      </c>
    </row>
    <row r="49" spans="1:5" ht="16.5" thickTop="1" thickBot="1" x14ac:dyDescent="0.3">
      <c r="A49" s="8" t="s">
        <v>80</v>
      </c>
      <c r="B49" s="9" t="s">
        <v>105</v>
      </c>
      <c r="C49" s="10" t="s">
        <v>82</v>
      </c>
      <c r="D49" s="10" t="s">
        <v>7</v>
      </c>
      <c r="E49" s="11">
        <v>0</v>
      </c>
    </row>
    <row r="50" spans="1:5" ht="16.5" thickTop="1" thickBot="1" x14ac:dyDescent="0.3">
      <c r="A50" s="8" t="s">
        <v>80</v>
      </c>
      <c r="B50" s="9" t="s">
        <v>106</v>
      </c>
      <c r="C50" s="10" t="s">
        <v>6</v>
      </c>
      <c r="D50" s="10" t="s">
        <v>7</v>
      </c>
      <c r="E50" s="13">
        <v>20445</v>
      </c>
    </row>
    <row r="51" spans="1:5" ht="16.5" thickTop="1" thickBot="1" x14ac:dyDescent="0.3">
      <c r="A51" s="8" t="s">
        <v>80</v>
      </c>
      <c r="B51" s="9" t="s">
        <v>107</v>
      </c>
      <c r="C51" s="10" t="s">
        <v>8</v>
      </c>
      <c r="D51" s="10" t="s">
        <v>7</v>
      </c>
      <c r="E51" s="11">
        <v>196</v>
      </c>
    </row>
    <row r="52" spans="1:5" ht="27" thickTop="1" thickBot="1" x14ac:dyDescent="0.3">
      <c r="A52" s="8" t="s">
        <v>80</v>
      </c>
      <c r="B52" s="9" t="s">
        <v>108</v>
      </c>
      <c r="C52" s="10" t="s">
        <v>109</v>
      </c>
      <c r="D52" s="10" t="s">
        <v>7</v>
      </c>
      <c r="E52" s="13">
        <v>3364</v>
      </c>
    </row>
    <row r="53" spans="1:5" ht="16.5" thickTop="1" thickBot="1" x14ac:dyDescent="0.3">
      <c r="A53" s="8" t="s">
        <v>80</v>
      </c>
      <c r="B53" s="9" t="s">
        <v>110</v>
      </c>
      <c r="C53" s="10" t="s">
        <v>111</v>
      </c>
      <c r="D53" s="10" t="s">
        <v>7</v>
      </c>
      <c r="E53" s="13">
        <v>4251</v>
      </c>
    </row>
    <row r="54" spans="1:5" ht="27" thickTop="1" thickBot="1" x14ac:dyDescent="0.3">
      <c r="A54" s="8" t="s">
        <v>80</v>
      </c>
      <c r="B54" s="9" t="s">
        <v>112</v>
      </c>
      <c r="C54" s="10" t="s">
        <v>113</v>
      </c>
      <c r="D54" s="10" t="s">
        <v>7</v>
      </c>
      <c r="E54" s="13">
        <v>3097</v>
      </c>
    </row>
    <row r="55" spans="1:5" ht="16.5" thickTop="1" thickBot="1" x14ac:dyDescent="0.3">
      <c r="A55" s="8" t="s">
        <v>80</v>
      </c>
      <c r="B55" s="9" t="s">
        <v>114</v>
      </c>
      <c r="C55" s="10" t="s">
        <v>115</v>
      </c>
      <c r="D55" s="10" t="s">
        <v>7</v>
      </c>
      <c r="E55" s="13">
        <v>6596</v>
      </c>
    </row>
    <row r="56" spans="1:5" ht="16.5" thickTop="1" thickBot="1" x14ac:dyDescent="0.3">
      <c r="A56" s="8" t="s">
        <v>80</v>
      </c>
      <c r="B56" s="9" t="s">
        <v>152</v>
      </c>
      <c r="C56" s="10" t="s">
        <v>60</v>
      </c>
      <c r="D56" s="10" t="s">
        <v>7</v>
      </c>
      <c r="E56" s="13">
        <v>2684</v>
      </c>
    </row>
    <row r="57" spans="1:5" ht="15.75" thickTop="1" x14ac:dyDescent="0.25">
      <c r="E57" s="12">
        <f>SUM(E2:E56)</f>
        <v>134335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:XFD6"/>
    </sheetView>
  </sheetViews>
  <sheetFormatPr defaultRowHeight="15" x14ac:dyDescent="0.25"/>
  <cols>
    <col min="1" max="1" width="15.28515625" customWidth="1"/>
    <col min="3" max="3" width="30.28515625" customWidth="1"/>
    <col min="4" max="5" width="13.28515625" customWidth="1"/>
  </cols>
  <sheetData>
    <row r="1" spans="1:4" ht="27" thickTop="1" thickBot="1" x14ac:dyDescent="0.3">
      <c r="A1" s="15" t="s">
        <v>0</v>
      </c>
      <c r="B1" s="16" t="s">
        <v>117</v>
      </c>
      <c r="C1" s="16" t="s">
        <v>2</v>
      </c>
      <c r="D1" s="17" t="s">
        <v>4</v>
      </c>
    </row>
    <row r="2" spans="1:4" ht="27" thickTop="1" thickBot="1" x14ac:dyDescent="0.3">
      <c r="A2" s="18" t="s">
        <v>118</v>
      </c>
      <c r="B2" s="19" t="s">
        <v>119</v>
      </c>
      <c r="C2" s="20" t="s">
        <v>120</v>
      </c>
      <c r="D2" s="21">
        <v>11</v>
      </c>
    </row>
    <row r="3" spans="1:4" ht="15.75" thickBot="1" x14ac:dyDescent="0.3">
      <c r="A3" s="22" t="s">
        <v>118</v>
      </c>
      <c r="B3" s="19" t="s">
        <v>121</v>
      </c>
      <c r="C3" s="20" t="s">
        <v>122</v>
      </c>
      <c r="D3" s="21">
        <v>90</v>
      </c>
    </row>
    <row r="4" spans="1:4" ht="15.75" thickBot="1" x14ac:dyDescent="0.3">
      <c r="A4" s="22" t="s">
        <v>62</v>
      </c>
      <c r="B4" s="19" t="s">
        <v>123</v>
      </c>
      <c r="C4" s="20" t="s">
        <v>124</v>
      </c>
      <c r="D4" s="23">
        <v>1357</v>
      </c>
    </row>
    <row r="5" spans="1:4" ht="26.25" thickBot="1" x14ac:dyDescent="0.3">
      <c r="A5" s="22" t="s">
        <v>80</v>
      </c>
      <c r="B5" s="19" t="s">
        <v>125</v>
      </c>
      <c r="C5" s="20" t="s">
        <v>126</v>
      </c>
      <c r="D5" s="23">
        <v>2976</v>
      </c>
    </row>
    <row r="6" spans="1:4" ht="15.75" thickBot="1" x14ac:dyDescent="0.3">
      <c r="A6" s="24" t="s">
        <v>80</v>
      </c>
      <c r="B6" s="25" t="s">
        <v>127</v>
      </c>
      <c r="C6" s="9" t="s">
        <v>128</v>
      </c>
      <c r="D6" s="26">
        <v>1693</v>
      </c>
    </row>
    <row r="7" spans="1:4" ht="27" thickTop="1" thickBot="1" x14ac:dyDescent="0.3">
      <c r="A7" s="27" t="s">
        <v>129</v>
      </c>
      <c r="B7" s="28" t="s">
        <v>5</v>
      </c>
      <c r="C7" s="29" t="s">
        <v>130</v>
      </c>
      <c r="D7" s="30">
        <f>SUM(D2:D6)</f>
        <v>6127</v>
      </c>
    </row>
    <row r="8" spans="1:4" ht="15.75" thickTop="1" x14ac:dyDescent="0.25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L12" sqref="L12"/>
    </sheetView>
  </sheetViews>
  <sheetFormatPr defaultColWidth="9.140625" defaultRowHeight="12.75" x14ac:dyDescent="0.2"/>
  <cols>
    <col min="1" max="1" width="15.140625" style="1" customWidth="1"/>
    <col min="2" max="2" width="7" style="1" customWidth="1"/>
    <col min="3" max="3" width="12.7109375" style="1" customWidth="1"/>
    <col min="4" max="4" width="9.140625" style="1"/>
    <col min="5" max="5" width="13.42578125" style="1" customWidth="1"/>
    <col min="6" max="16384" width="9.140625" style="1"/>
  </cols>
  <sheetData>
    <row r="1" spans="1:5" ht="63.75" x14ac:dyDescent="0.2">
      <c r="A1" s="2" t="s">
        <v>18</v>
      </c>
      <c r="B1" s="2" t="s">
        <v>19</v>
      </c>
      <c r="C1" s="3" t="s">
        <v>116</v>
      </c>
      <c r="D1" s="2" t="s">
        <v>20</v>
      </c>
      <c r="E1" s="2"/>
    </row>
    <row r="2" spans="1:5" x14ac:dyDescent="0.2">
      <c r="A2" s="14">
        <v>1690084</v>
      </c>
      <c r="B2" s="14">
        <f>'BMAP completed and ongoing'!E57+'1st Annual Report Completed'!D7</f>
        <v>140462</v>
      </c>
      <c r="C2" s="14">
        <f>A2-B2</f>
        <v>1549622</v>
      </c>
      <c r="D2" s="14">
        <v>1301365</v>
      </c>
      <c r="E2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19" sqref="E19"/>
    </sheetView>
  </sheetViews>
  <sheetFormatPr defaultRowHeight="15" x14ac:dyDescent="0.25"/>
  <cols>
    <col min="1" max="1" width="15.28515625" customWidth="1"/>
    <col min="3" max="3" width="30.28515625" customWidth="1"/>
    <col min="4" max="5" width="13.28515625" customWidth="1"/>
  </cols>
  <sheetData>
    <row r="1" spans="1:5" ht="27" thickTop="1" thickBot="1" x14ac:dyDescent="0.3">
      <c r="A1" s="36" t="s">
        <v>0</v>
      </c>
      <c r="B1" s="37" t="s">
        <v>117</v>
      </c>
      <c r="C1" s="37" t="s">
        <v>2</v>
      </c>
      <c r="D1" s="38" t="s">
        <v>4</v>
      </c>
    </row>
    <row r="2" spans="1:5" ht="15.75" thickTop="1" x14ac:dyDescent="0.25">
      <c r="A2" s="33" t="s">
        <v>23</v>
      </c>
      <c r="B2" s="34" t="s">
        <v>131</v>
      </c>
      <c r="C2" s="34" t="s">
        <v>8</v>
      </c>
      <c r="D2" s="35">
        <v>676</v>
      </c>
    </row>
    <row r="3" spans="1:5" x14ac:dyDescent="0.25">
      <c r="A3" s="39" t="s">
        <v>9</v>
      </c>
      <c r="B3" s="40" t="s">
        <v>13</v>
      </c>
      <c r="C3" s="40" t="s">
        <v>133</v>
      </c>
      <c r="D3" s="32">
        <v>473</v>
      </c>
    </row>
    <row r="4" spans="1:5" x14ac:dyDescent="0.25">
      <c r="A4" s="31" t="s">
        <v>49</v>
      </c>
      <c r="B4" s="47" t="s">
        <v>134</v>
      </c>
      <c r="C4" s="47" t="s">
        <v>135</v>
      </c>
      <c r="D4" s="45">
        <v>1275</v>
      </c>
    </row>
    <row r="5" spans="1:5" ht="15.75" thickBot="1" x14ac:dyDescent="0.3">
      <c r="A5" s="48" t="s">
        <v>80</v>
      </c>
      <c r="B5" s="49" t="s">
        <v>107</v>
      </c>
      <c r="C5" s="49" t="s">
        <v>136</v>
      </c>
      <c r="D5" s="46">
        <v>217</v>
      </c>
      <c r="E5" t="s">
        <v>153</v>
      </c>
    </row>
    <row r="6" spans="1:5" ht="27" thickTop="1" thickBot="1" x14ac:dyDescent="0.3">
      <c r="A6" s="50" t="s">
        <v>137</v>
      </c>
      <c r="B6" s="51" t="s">
        <v>138</v>
      </c>
      <c r="C6" s="51" t="s">
        <v>139</v>
      </c>
      <c r="D6" s="52">
        <v>29089.1</v>
      </c>
    </row>
    <row r="7" spans="1:5" ht="27" thickTop="1" thickBot="1" x14ac:dyDescent="0.3">
      <c r="A7" s="41" t="s">
        <v>129</v>
      </c>
      <c r="B7" s="42" t="s">
        <v>5</v>
      </c>
      <c r="C7" s="43" t="s">
        <v>130</v>
      </c>
      <c r="D7" s="44">
        <f>SUM(D2:D6)</f>
        <v>31730.1</v>
      </c>
    </row>
    <row r="8" spans="1:5" ht="15.75" thickTop="1" x14ac:dyDescent="0.25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18" sqref="B18"/>
    </sheetView>
  </sheetViews>
  <sheetFormatPr defaultColWidth="9.140625" defaultRowHeight="12.75" x14ac:dyDescent="0.2"/>
  <cols>
    <col min="1" max="1" width="15.140625" style="1" customWidth="1"/>
    <col min="2" max="2" width="9.140625" style="1" customWidth="1"/>
    <col min="3" max="3" width="12.7109375" style="1" customWidth="1"/>
    <col min="4" max="4" width="9.140625" style="1"/>
    <col min="5" max="5" width="13.42578125" style="1" customWidth="1"/>
    <col min="6" max="16384" width="9.140625" style="1"/>
  </cols>
  <sheetData>
    <row r="1" spans="1:5" ht="51" x14ac:dyDescent="0.2">
      <c r="A1" s="2" t="s">
        <v>18</v>
      </c>
      <c r="B1" s="2" t="s">
        <v>19</v>
      </c>
      <c r="C1" s="3" t="s">
        <v>132</v>
      </c>
      <c r="D1" s="2" t="s">
        <v>20</v>
      </c>
      <c r="E1" s="2"/>
    </row>
    <row r="2" spans="1:5" x14ac:dyDescent="0.2">
      <c r="A2" s="14">
        <v>1690084</v>
      </c>
      <c r="B2" s="14">
        <f>'BMAP completed and ongoing'!E57+'1st Annual Report Completed'!D7+'2nd Annual Report Completed'!D7</f>
        <v>172192.1</v>
      </c>
      <c r="C2" s="14">
        <f>A2-B2</f>
        <v>1517891.9</v>
      </c>
      <c r="D2" s="14">
        <v>1301365</v>
      </c>
      <c r="E2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G13" sqref="G13"/>
    </sheetView>
  </sheetViews>
  <sheetFormatPr defaultRowHeight="15" x14ac:dyDescent="0.25"/>
  <cols>
    <col min="1" max="1" width="18.140625" customWidth="1"/>
    <col min="2" max="2" width="9.28515625" customWidth="1"/>
    <col min="3" max="3" width="30.140625" customWidth="1"/>
    <col min="4" max="4" width="15.140625" customWidth="1"/>
    <col min="5" max="5" width="3" customWidth="1"/>
  </cols>
  <sheetData>
    <row r="1" spans="1:10" ht="15.75" thickBot="1" x14ac:dyDescent="0.3"/>
    <row r="2" spans="1:10" ht="27.6" customHeight="1" thickTop="1" thickBot="1" x14ac:dyDescent="0.3">
      <c r="A2" s="55" t="s">
        <v>0</v>
      </c>
      <c r="B2" s="56" t="s">
        <v>117</v>
      </c>
      <c r="C2" s="56" t="s">
        <v>2</v>
      </c>
      <c r="D2" s="57" t="s">
        <v>4</v>
      </c>
    </row>
    <row r="3" spans="1:10" ht="26.25" thickTop="1" x14ac:dyDescent="0.25">
      <c r="A3" s="62" t="s">
        <v>23</v>
      </c>
      <c r="B3" s="63" t="s">
        <v>140</v>
      </c>
      <c r="C3" s="63" t="s">
        <v>143</v>
      </c>
      <c r="D3" s="64"/>
    </row>
    <row r="4" spans="1:10" x14ac:dyDescent="0.25">
      <c r="A4" s="60" t="s">
        <v>118</v>
      </c>
      <c r="B4" s="61" t="s">
        <v>141</v>
      </c>
      <c r="C4" s="61" t="s">
        <v>142</v>
      </c>
      <c r="D4" s="69">
        <v>7293</v>
      </c>
      <c r="F4">
        <v>2014</v>
      </c>
      <c r="G4">
        <v>2015</v>
      </c>
    </row>
    <row r="5" spans="1:10" ht="25.5" customHeight="1" x14ac:dyDescent="0.25">
      <c r="A5" s="54" t="s">
        <v>137</v>
      </c>
      <c r="B5" s="53" t="s">
        <v>138</v>
      </c>
      <c r="C5" s="53" t="s">
        <v>147</v>
      </c>
      <c r="D5" s="71">
        <f>G5-F5</f>
        <v>16696.371128159473</v>
      </c>
      <c r="E5" s="68"/>
      <c r="F5" s="68">
        <v>29089.1</v>
      </c>
      <c r="G5" s="68">
        <v>45785.471128159472</v>
      </c>
    </row>
    <row r="6" spans="1:10" ht="23.45" customHeight="1" thickBot="1" x14ac:dyDescent="0.3">
      <c r="A6" s="65" t="s">
        <v>129</v>
      </c>
      <c r="B6" s="66" t="s">
        <v>5</v>
      </c>
      <c r="C6" s="67" t="s">
        <v>130</v>
      </c>
      <c r="D6" s="70">
        <f>SUM(D3:D5)</f>
        <v>23989.371128159473</v>
      </c>
      <c r="J6">
        <v>16696.371128159499</v>
      </c>
    </row>
    <row r="7" spans="1:10" ht="15.75" thickTop="1" x14ac:dyDescent="0.25"/>
    <row r="9" spans="1:10" x14ac:dyDescent="0.25">
      <c r="A9" s="58" t="s">
        <v>144</v>
      </c>
      <c r="B9" s="59"/>
      <c r="C9" s="59"/>
      <c r="D9" s="59"/>
    </row>
    <row r="10" spans="1:10" x14ac:dyDescent="0.25">
      <c r="A10" s="59" t="s">
        <v>80</v>
      </c>
      <c r="B10" s="59" t="s">
        <v>145</v>
      </c>
      <c r="C10" s="59" t="s">
        <v>146</v>
      </c>
      <c r="D10" s="59">
        <f>'BMAP completed and ongoing'!E51+'2nd Annual Report Completed'!D5-3</f>
        <v>410</v>
      </c>
    </row>
    <row r="11" spans="1:10" x14ac:dyDescent="0.25">
      <c r="A11" t="s">
        <v>9</v>
      </c>
      <c r="B11" t="s">
        <v>13</v>
      </c>
      <c r="C11" s="59" t="s">
        <v>146</v>
      </c>
      <c r="D11">
        <f>'BMAP completed and ongoing'!E31+'2nd Annual Report Completed'!D3</f>
        <v>944</v>
      </c>
    </row>
    <row r="12" spans="1:10" x14ac:dyDescent="0.25">
      <c r="A12" t="s">
        <v>23</v>
      </c>
      <c r="B12" t="s">
        <v>131</v>
      </c>
      <c r="C12" s="59" t="s">
        <v>146</v>
      </c>
      <c r="D12">
        <f>'2nd Annual Report Completed'!D2</f>
        <v>676</v>
      </c>
    </row>
    <row r="13" spans="1:10" x14ac:dyDescent="0.25">
      <c r="A13" t="s">
        <v>49</v>
      </c>
      <c r="B13" t="s">
        <v>61</v>
      </c>
      <c r="C13" s="59" t="s">
        <v>146</v>
      </c>
      <c r="D13" s="12">
        <f>'BMAP completed and ongoing'!E22</f>
        <v>2582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T16" sqref="T16"/>
    </sheetView>
  </sheetViews>
  <sheetFormatPr defaultRowHeight="15" x14ac:dyDescent="0.25"/>
  <cols>
    <col min="2" max="2" width="11.85546875" customWidth="1"/>
  </cols>
  <sheetData>
    <row r="1" spans="1:4" ht="39" x14ac:dyDescent="0.25">
      <c r="A1" s="2" t="s">
        <v>151</v>
      </c>
      <c r="B1" s="2" t="s">
        <v>148</v>
      </c>
      <c r="C1" s="3" t="s">
        <v>149</v>
      </c>
      <c r="D1" s="2" t="s">
        <v>150</v>
      </c>
    </row>
    <row r="2" spans="1:4" x14ac:dyDescent="0.25">
      <c r="A2" s="14">
        <v>1690084</v>
      </c>
      <c r="B2" s="14">
        <f>'BMAP completed and ongoing'!E57+'1st Annual Report Completed'!D7+'2nd Annual Report Completed'!D7+'3rd Annual Report Completed'!D6</f>
        <v>196181.47112815949</v>
      </c>
      <c r="C2" s="14">
        <f>A2-B2</f>
        <v>1493902.5288718406</v>
      </c>
      <c r="D2" s="14">
        <v>1301365</v>
      </c>
    </row>
    <row r="4" spans="1:4" x14ac:dyDescent="0.25">
      <c r="A4" s="72">
        <f>A2-C2</f>
        <v>196181.47112815944</v>
      </c>
      <c r="B4" s="73">
        <f>(B2/C4)*100</f>
        <v>50.468711621546532</v>
      </c>
      <c r="C4" s="72">
        <f>A2-D2</f>
        <v>388719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BMAP completed and ongoing</vt:lpstr>
      <vt:lpstr>1st Annual Report Completed</vt:lpstr>
      <vt:lpstr>TN Graph</vt:lpstr>
      <vt:lpstr>2nd Annual Report Completed</vt:lpstr>
      <vt:lpstr>TN Graph (2)</vt:lpstr>
      <vt:lpstr>3rd Annual Report Completed</vt:lpstr>
      <vt:lpstr>TN Graph-Yr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 Busby</dc:creator>
  <cp:lastModifiedBy>Davis, Sara C.</cp:lastModifiedBy>
  <dcterms:created xsi:type="dcterms:W3CDTF">2013-07-10T19:42:59Z</dcterms:created>
  <dcterms:modified xsi:type="dcterms:W3CDTF">2017-03-08T00:21:37Z</dcterms:modified>
</cp:coreProperties>
</file>