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Wet Pond Efficiency Calcs" sheetId="3" r:id="rId2"/>
    <sheet name="1 Industrial Area Regiona Pond" sheetId="2" r:id="rId3"/>
  </sheets>
  <calcPr calcId="125725"/>
</workbook>
</file>

<file path=xl/calcChain.xml><?xml version="1.0" encoding="utf-8"?>
<calcChain xmlns="http://schemas.openxmlformats.org/spreadsheetml/2006/main">
  <c r="I2" i="1"/>
  <c r="F2"/>
  <c r="B5" i="3"/>
  <c r="L3" i="2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2"/>
  <c r="L143"/>
  <c r="B4" i="3" s="1"/>
  <c r="B7" l="1"/>
  <c r="B6"/>
  <c r="H2" i="1" l="1"/>
  <c r="J2" s="1"/>
  <c r="J5" s="1"/>
  <c r="E2"/>
  <c r="G2" s="1"/>
  <c r="G5" s="1"/>
  <c r="O143" i="2"/>
  <c r="N14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2"/>
  <c r="J133"/>
  <c r="I133"/>
  <c r="J88"/>
  <c r="I88"/>
  <c r="J82"/>
  <c r="I82"/>
  <c r="J77"/>
  <c r="I77"/>
  <c r="J72"/>
  <c r="I72"/>
  <c r="J64"/>
  <c r="I64"/>
  <c r="J61"/>
  <c r="I61"/>
  <c r="J58"/>
  <c r="I58"/>
  <c r="J57"/>
  <c r="I57"/>
  <c r="J51"/>
  <c r="I51"/>
  <c r="J49"/>
  <c r="I49"/>
  <c r="J48"/>
  <c r="I48"/>
  <c r="J39"/>
  <c r="I39"/>
  <c r="J35"/>
  <c r="I35"/>
  <c r="J28"/>
  <c r="I28"/>
  <c r="J21"/>
  <c r="I21"/>
  <c r="J18"/>
  <c r="I18"/>
  <c r="J14"/>
  <c r="I14"/>
  <c r="J10"/>
  <c r="I10"/>
  <c r="J9"/>
  <c r="I9"/>
  <c r="J5"/>
  <c r="I5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7"/>
  <c r="I87"/>
  <c r="J86"/>
  <c r="I86"/>
  <c r="J85"/>
  <c r="I85"/>
  <c r="J84"/>
  <c r="I84"/>
  <c r="J83"/>
  <c r="I83"/>
  <c r="J81"/>
  <c r="I81"/>
  <c r="J80"/>
  <c r="I80"/>
  <c r="J79"/>
  <c r="I79"/>
  <c r="J78"/>
  <c r="I78"/>
  <c r="J76"/>
  <c r="I76"/>
  <c r="J75"/>
  <c r="I75"/>
  <c r="J74"/>
  <c r="I74"/>
  <c r="J73"/>
  <c r="I73"/>
  <c r="J71"/>
  <c r="I71"/>
  <c r="J70"/>
  <c r="I70"/>
  <c r="J69"/>
  <c r="I69"/>
  <c r="J68"/>
  <c r="I68"/>
  <c r="J67"/>
  <c r="I67"/>
  <c r="J66"/>
  <c r="I66"/>
  <c r="J65"/>
  <c r="I65"/>
  <c r="J63"/>
  <c r="I63"/>
  <c r="J62"/>
  <c r="I62"/>
  <c r="J60"/>
  <c r="I60"/>
  <c r="J59"/>
  <c r="I59"/>
  <c r="J56"/>
  <c r="I56"/>
  <c r="J55"/>
  <c r="I55"/>
  <c r="J54"/>
  <c r="I54"/>
  <c r="J53"/>
  <c r="I53"/>
  <c r="J52"/>
  <c r="I52"/>
  <c r="J50"/>
  <c r="I50"/>
  <c r="J47"/>
  <c r="I47"/>
  <c r="J46"/>
  <c r="I46"/>
  <c r="J45"/>
  <c r="I45"/>
  <c r="J44"/>
  <c r="I44"/>
  <c r="J43"/>
  <c r="I43"/>
  <c r="J42"/>
  <c r="I42"/>
  <c r="J41"/>
  <c r="I41"/>
  <c r="J40"/>
  <c r="I40"/>
  <c r="J38"/>
  <c r="I38"/>
  <c r="J37"/>
  <c r="I37"/>
  <c r="J36"/>
  <c r="I36"/>
  <c r="J34"/>
  <c r="I34"/>
  <c r="J33"/>
  <c r="I33"/>
  <c r="J32"/>
  <c r="I32"/>
  <c r="J31"/>
  <c r="I31"/>
  <c r="J30"/>
  <c r="I30"/>
  <c r="J29"/>
  <c r="I29"/>
  <c r="J27"/>
  <c r="I27"/>
  <c r="J26"/>
  <c r="I26"/>
  <c r="J25"/>
  <c r="I25"/>
  <c r="J24"/>
  <c r="I24"/>
  <c r="J23"/>
  <c r="I23"/>
  <c r="J22"/>
  <c r="I22"/>
  <c r="J20"/>
  <c r="I20"/>
  <c r="J19"/>
  <c r="I19"/>
  <c r="J17"/>
  <c r="I17"/>
  <c r="J16"/>
  <c r="I16"/>
  <c r="J15"/>
  <c r="I15"/>
  <c r="J13"/>
  <c r="I13"/>
  <c r="J12"/>
  <c r="I12"/>
  <c r="J11"/>
  <c r="I11"/>
  <c r="J8"/>
  <c r="I8"/>
  <c r="J7"/>
  <c r="I7"/>
  <c r="J6"/>
  <c r="I6"/>
  <c r="I3"/>
  <c r="J3"/>
  <c r="I4"/>
  <c r="J4"/>
  <c r="J2"/>
  <c r="I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2"/>
  <c r="D2" i="1" l="1"/>
  <c r="C143" i="2"/>
</calcChain>
</file>

<file path=xl/sharedStrings.xml><?xml version="1.0" encoding="utf-8"?>
<sst xmlns="http://schemas.openxmlformats.org/spreadsheetml/2006/main" count="185" uniqueCount="44">
  <si>
    <t>Project Number</t>
  </si>
  <si>
    <t>Project Name</t>
  </si>
  <si>
    <t>Industrial Area Regional Pond</t>
  </si>
  <si>
    <t>Project Type</t>
  </si>
  <si>
    <t>CCAFS-1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</si>
  <si>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</si>
  <si>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</si>
  <si>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</si>
  <si>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</si>
  <si>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</si>
  <si>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</si>
  <si>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</si>
  <si>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</si>
  <si>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</si>
  <si>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</si>
  <si>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</si>
  <si>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</si>
  <si>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AVG_ANNUAL</t>
  </si>
  <si>
    <t>Acres</t>
  </si>
  <si>
    <t>Entity</t>
  </si>
  <si>
    <t>CCAFS</t>
  </si>
  <si>
    <t>EMC TP</t>
  </si>
  <si>
    <t>Annual Runoff (m3)</t>
  </si>
  <si>
    <t>TN Load (lbs/yr)</t>
  </si>
  <si>
    <t>TP Load (lbs/yr)</t>
  </si>
  <si>
    <t>GRID_CODE</t>
  </si>
  <si>
    <t>EMC TN</t>
  </si>
  <si>
    <t>Wet detention pond - retrofit</t>
  </si>
  <si>
    <t>retention time</t>
  </si>
  <si>
    <t>TN efficiency</t>
  </si>
  <si>
    <t>TP efficiency</t>
  </si>
  <si>
    <t>Project CCAFS-1</t>
  </si>
  <si>
    <t>days</t>
  </si>
  <si>
    <t>%</t>
  </si>
  <si>
    <t>TN (lbs/yr)</t>
  </si>
  <si>
    <t>TP (lbs/yr)</t>
  </si>
  <si>
    <t>Total Credit</t>
  </si>
  <si>
    <t>Annual Runoff (ac-ft)</t>
  </si>
  <si>
    <t xml:space="preserve">residence time = </t>
  </si>
  <si>
    <t>annual runoff:</t>
  </si>
  <si>
    <t>ac-ft</t>
  </si>
  <si>
    <t>wet pond volume:</t>
  </si>
  <si>
    <t>(wet pond volume)/(annual runoff)</t>
  </si>
  <si>
    <t>ac-ft/yr</t>
  </si>
</sst>
</file>

<file path=xl/styles.xml><?xml version="1.0" encoding="utf-8"?>
<styleSheet xmlns="http://schemas.openxmlformats.org/spreadsheetml/2006/main">
  <numFmts count="4">
    <numFmt numFmtId="164" formatCode="0.00000000000"/>
    <numFmt numFmtId="165" formatCode="0.0000000000"/>
    <numFmt numFmtId="166" formatCode="0.000"/>
    <numFmt numFmtId="167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22">
    <xf numFmtId="0" fontId="0" fillId="0" borderId="0" xfId="0"/>
    <xf numFmtId="0" fontId="1" fillId="0" borderId="10" xfId="0" applyFont="1" applyBorder="1"/>
    <xf numFmtId="0" fontId="21" fillId="0" borderId="10" xfId="42" applyFont="1" applyFill="1" applyBorder="1" applyAlignment="1">
      <alignment horizontal="center" wrapText="1"/>
    </xf>
    <xf numFmtId="0" fontId="20" fillId="0" borderId="10" xfId="42" applyFont="1" applyBorder="1" applyAlignment="1">
      <alignment horizontal="center" wrapText="1"/>
    </xf>
    <xf numFmtId="0" fontId="19" fillId="33" borderId="10" xfId="42" applyFont="1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1" fillId="0" borderId="10" xfId="0" applyNumberFormat="1" applyFont="1" applyBorder="1"/>
    <xf numFmtId="2" fontId="0" fillId="0" borderId="0" xfId="0" applyNumberFormat="1"/>
    <xf numFmtId="0" fontId="16" fillId="0" borderId="0" xfId="0" applyFont="1"/>
    <xf numFmtId="0" fontId="0" fillId="0" borderId="0" xfId="0" applyFont="1"/>
    <xf numFmtId="3" fontId="1" fillId="0" borderId="10" xfId="0" applyNumberFormat="1" applyFont="1" applyBorder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3" fontId="16" fillId="0" borderId="0" xfId="0" applyNumberFormat="1" applyFont="1" applyFill="1" applyBorder="1"/>
    <xf numFmtId="167" fontId="16" fillId="0" borderId="0" xfId="0" applyNumberFormat="1" applyFont="1"/>
    <xf numFmtId="1" fontId="0" fillId="0" borderId="0" xfId="0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Normal="100" workbookViewId="0">
      <selection activeCell="E11" sqref="E11"/>
    </sheetView>
  </sheetViews>
  <sheetFormatPr defaultRowHeight="15"/>
  <cols>
    <col min="1" max="1" width="8.42578125" customWidth="1"/>
    <col min="2" max="2" width="27.7109375" bestFit="1" customWidth="1"/>
    <col min="3" max="3" width="28.140625" customWidth="1"/>
    <col min="5" max="5" width="13.28515625" customWidth="1"/>
    <col min="6" max="6" width="12.85546875" customWidth="1"/>
    <col min="7" max="7" width="10.85546875" customWidth="1"/>
    <col min="8" max="8" width="12.7109375" customWidth="1"/>
    <col min="9" max="9" width="13.140625" customWidth="1"/>
    <col min="10" max="10" width="9.7109375" customWidth="1"/>
  </cols>
  <sheetData>
    <row r="1" spans="1:10" ht="30">
      <c r="A1" s="4" t="s">
        <v>0</v>
      </c>
      <c r="B1" s="4" t="s">
        <v>1</v>
      </c>
      <c r="C1" s="4" t="s">
        <v>3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</row>
    <row r="2" spans="1:10">
      <c r="A2" s="2" t="s">
        <v>4</v>
      </c>
      <c r="B2" s="2" t="s">
        <v>2</v>
      </c>
      <c r="C2" s="3" t="s">
        <v>27</v>
      </c>
      <c r="D2" s="10">
        <f>'1 Industrial Area Regiona Pond'!C143</f>
        <v>208.3151813136999</v>
      </c>
      <c r="E2" s="1">
        <f>'1 Industrial Area Regiona Pond'!N143</f>
        <v>2171</v>
      </c>
      <c r="F2" s="1">
        <f>'Wet Pond Efficiency Calcs'!B7</f>
        <v>39.799999999999997</v>
      </c>
      <c r="G2" s="14">
        <f>ROUND(E2*F2/100,0)</f>
        <v>864</v>
      </c>
      <c r="H2" s="1">
        <f>'1 Industrial Area Regiona Pond'!O143</f>
        <v>565.20000000000061</v>
      </c>
      <c r="I2" s="1">
        <f>'Wet Pond Efficiency Calcs'!B6</f>
        <v>68.8</v>
      </c>
      <c r="J2" s="1">
        <f>ROUND(H2*I2/100,1)</f>
        <v>388.9</v>
      </c>
    </row>
    <row r="4" spans="1:10">
      <c r="F4" s="13"/>
      <c r="G4" s="15" t="s">
        <v>34</v>
      </c>
      <c r="H4" s="16"/>
      <c r="I4" s="16"/>
      <c r="J4" s="17" t="s">
        <v>35</v>
      </c>
    </row>
    <row r="5" spans="1:10">
      <c r="F5" s="18" t="s">
        <v>36</v>
      </c>
      <c r="G5" s="19">
        <f>G2</f>
        <v>864</v>
      </c>
      <c r="H5" s="13"/>
      <c r="I5" s="13"/>
      <c r="J5" s="20">
        <f>J2</f>
        <v>388.9</v>
      </c>
    </row>
  </sheetData>
  <pageMargins left="0.7" right="0.7" top="0.75" bottom="0.75" header="0.3" footer="0.3"/>
  <pageSetup scale="74" orientation="landscape" horizontalDpi="0" verticalDpi="0" r:id="rId1"/>
  <headerFooter>
    <oddHeader>&amp;C&amp;"-,Bold"Banana River Lagoon BMAP
Cape Canaveral Air Force Station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A8" sqref="A8"/>
    </sheetView>
  </sheetViews>
  <sheetFormatPr defaultRowHeight="15"/>
  <cols>
    <col min="1" max="1" width="17.28515625" customWidth="1"/>
    <col min="2" max="2" width="5" bestFit="1" customWidth="1"/>
  </cols>
  <sheetData>
    <row r="1" spans="1:3">
      <c r="A1" s="12" t="s">
        <v>31</v>
      </c>
      <c r="B1" s="13"/>
    </row>
    <row r="2" spans="1:3">
      <c r="A2" s="13" t="s">
        <v>38</v>
      </c>
      <c r="B2" t="s">
        <v>42</v>
      </c>
    </row>
    <row r="3" spans="1:3">
      <c r="A3" s="13" t="s">
        <v>41</v>
      </c>
      <c r="B3" s="13">
        <v>55.6</v>
      </c>
      <c r="C3" t="s">
        <v>40</v>
      </c>
    </row>
    <row r="4" spans="1:3">
      <c r="A4" s="13" t="s">
        <v>39</v>
      </c>
      <c r="B4" s="21">
        <f>'1 Industrial Area Regiona Pond'!L143</f>
        <v>466</v>
      </c>
      <c r="C4" t="s">
        <v>43</v>
      </c>
    </row>
    <row r="5" spans="1:3">
      <c r="A5" t="s">
        <v>28</v>
      </c>
      <c r="B5" s="13">
        <f>B3/B4*365</f>
        <v>43.54935622317597</v>
      </c>
      <c r="C5" t="s">
        <v>32</v>
      </c>
    </row>
    <row r="6" spans="1:3">
      <c r="A6" t="s">
        <v>30</v>
      </c>
      <c r="B6" s="13">
        <f>ROUND(44.53+6.146*LN(B5)+0.145*(LN(B5)*2),1)</f>
        <v>68.8</v>
      </c>
      <c r="C6" t="s">
        <v>33</v>
      </c>
    </row>
    <row r="7" spans="1:3">
      <c r="A7" t="s">
        <v>29</v>
      </c>
      <c r="B7" s="13">
        <f>ROUND((43.75*B5)/(4.38+B5),1)</f>
        <v>39.799999999999997</v>
      </c>
      <c r="C7" t="s">
        <v>33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3"/>
  <sheetViews>
    <sheetView zoomScaleNormal="100" workbookViewId="0">
      <selection activeCell="O2" sqref="O2"/>
    </sheetView>
  </sheetViews>
  <sheetFormatPr defaultRowHeight="15"/>
  <cols>
    <col min="1" max="2" width="9.7109375" style="5" customWidth="1"/>
    <col min="3" max="3" width="19.7109375" style="7" customWidth="1"/>
    <col min="4" max="4" width="6.85546875" style="6" bestFit="1" customWidth="1"/>
    <col min="5" max="5" width="13.7109375" style="6" bestFit="1" customWidth="1"/>
    <col min="6" max="6" width="9.42578125" style="6" bestFit="1" customWidth="1"/>
    <col min="7" max="7" width="9.140625" style="6" bestFit="1" customWidth="1"/>
    <col min="8" max="8" width="11.28515625" style="5" bestFit="1" customWidth="1"/>
    <col min="9" max="9" width="7.85546875" style="5" bestFit="1" customWidth="1"/>
    <col min="10" max="10" width="7.5703125" style="5" bestFit="1" customWidth="1"/>
    <col min="11" max="11" width="12.42578125" style="5" bestFit="1" customWidth="1"/>
    <col min="12" max="12" width="14.42578125" style="5" customWidth="1"/>
    <col min="13" max="13" width="14.5703125" customWidth="1"/>
    <col min="14" max="14" width="8.140625" bestFit="1" customWidth="1"/>
    <col min="15" max="15" width="7.85546875" bestFit="1" customWidth="1"/>
  </cols>
  <sheetData>
    <row r="1" spans="1:15" ht="30">
      <c r="A1" s="5" t="s">
        <v>19</v>
      </c>
      <c r="B1" s="5" t="s">
        <v>12</v>
      </c>
      <c r="C1" s="7" t="s">
        <v>18</v>
      </c>
      <c r="D1" s="6" t="s">
        <v>13</v>
      </c>
      <c r="E1" s="6" t="s">
        <v>17</v>
      </c>
      <c r="F1" s="6" t="s">
        <v>14</v>
      </c>
      <c r="G1" s="6" t="s">
        <v>15</v>
      </c>
      <c r="H1" s="5" t="s">
        <v>25</v>
      </c>
      <c r="I1" s="9" t="s">
        <v>26</v>
      </c>
      <c r="J1" s="9" t="s">
        <v>21</v>
      </c>
      <c r="K1" s="5" t="s">
        <v>16</v>
      </c>
      <c r="L1" s="9" t="s">
        <v>37</v>
      </c>
      <c r="M1" s="9" t="s">
        <v>22</v>
      </c>
      <c r="N1" s="9" t="s">
        <v>23</v>
      </c>
      <c r="O1" s="9" t="s">
        <v>24</v>
      </c>
    </row>
    <row r="2" spans="1:15">
      <c r="A2" s="5" t="s">
        <v>20</v>
      </c>
      <c r="B2" s="5">
        <v>3200</v>
      </c>
      <c r="C2" s="7">
        <v>9.8959776099999994E-2</v>
      </c>
      <c r="D2" s="8">
        <v>0.23100000000000001</v>
      </c>
      <c r="E2" s="8">
        <v>46.66</v>
      </c>
      <c r="F2" s="8">
        <v>1.2</v>
      </c>
      <c r="G2" s="8">
        <v>6.4000000000000001E-2</v>
      </c>
      <c r="H2" s="5">
        <v>1</v>
      </c>
      <c r="I2" s="11">
        <f>F2</f>
        <v>1.2</v>
      </c>
      <c r="J2" s="11">
        <f>G2</f>
        <v>6.4000000000000001E-2</v>
      </c>
      <c r="K2" s="5">
        <v>49</v>
      </c>
      <c r="L2" s="5">
        <f>ROUND(E2*D2*C2/12,0)</f>
        <v>0</v>
      </c>
      <c r="M2">
        <f>ROUND(E2*D2*C2*102.79,0)</f>
        <v>110</v>
      </c>
      <c r="N2">
        <f>ROUND(I2*M2*0.002205,0)</f>
        <v>0</v>
      </c>
      <c r="O2">
        <f>ROUND(J2*M2*0.002205,1)</f>
        <v>0</v>
      </c>
    </row>
    <row r="3" spans="1:15">
      <c r="A3" s="5" t="s">
        <v>20</v>
      </c>
      <c r="B3" s="5">
        <v>6460</v>
      </c>
      <c r="C3" s="7">
        <v>1.1620634201</v>
      </c>
      <c r="D3" s="8">
        <v>0.247</v>
      </c>
      <c r="E3" s="8">
        <v>46.66</v>
      </c>
      <c r="F3" s="8">
        <v>0</v>
      </c>
      <c r="G3" s="8">
        <v>0</v>
      </c>
      <c r="H3" s="5">
        <v>1</v>
      </c>
      <c r="I3" s="11">
        <f t="shared" ref="I3:I4" si="0">F3</f>
        <v>0</v>
      </c>
      <c r="J3" s="11">
        <f t="shared" ref="J3:J4" si="1">G3</f>
        <v>0</v>
      </c>
      <c r="K3" s="5">
        <v>487</v>
      </c>
      <c r="L3" s="5">
        <f t="shared" ref="L3:L66" si="2">ROUND(E3*D3*C3/12,0)</f>
        <v>1</v>
      </c>
      <c r="M3">
        <f t="shared" ref="M3:M66" si="3">ROUND(E3*D3*C3*102.79,0)</f>
        <v>1377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5" t="s">
        <v>20</v>
      </c>
      <c r="B4" s="5">
        <v>1750</v>
      </c>
      <c r="C4" s="7">
        <v>144.7061603702</v>
      </c>
      <c r="D4" s="8">
        <v>0.752</v>
      </c>
      <c r="E4" s="8">
        <v>46.66</v>
      </c>
      <c r="F4" s="8">
        <v>1.8</v>
      </c>
      <c r="G4" s="8">
        <v>0.47799999999999998</v>
      </c>
      <c r="H4" s="5">
        <v>1</v>
      </c>
      <c r="I4" s="11">
        <f t="shared" si="0"/>
        <v>1.8</v>
      </c>
      <c r="J4" s="11">
        <f t="shared" si="1"/>
        <v>0.47799999999999998</v>
      </c>
      <c r="K4" s="5">
        <v>447206</v>
      </c>
      <c r="L4" s="5">
        <f t="shared" si="2"/>
        <v>423</v>
      </c>
      <c r="M4">
        <f t="shared" si="3"/>
        <v>521916</v>
      </c>
      <c r="N4">
        <f t="shared" si="4"/>
        <v>2071</v>
      </c>
      <c r="O4">
        <f t="shared" si="5"/>
        <v>550.1</v>
      </c>
    </row>
    <row r="5" spans="1:15">
      <c r="A5" s="5" t="s">
        <v>20</v>
      </c>
      <c r="B5" s="5">
        <v>1750</v>
      </c>
      <c r="C5" s="7">
        <v>0.1157069929</v>
      </c>
      <c r="D5" s="8">
        <v>0.752</v>
      </c>
      <c r="E5" s="8">
        <v>46.66</v>
      </c>
      <c r="F5" s="8">
        <v>1.8</v>
      </c>
      <c r="G5" s="8">
        <v>0.47799999999999998</v>
      </c>
      <c r="H5" s="5">
        <v>0</v>
      </c>
      <c r="I5" s="11">
        <f>0.7*F5</f>
        <v>1.26</v>
      </c>
      <c r="J5" s="11">
        <f>0.5*G5</f>
        <v>0.23899999999999999</v>
      </c>
      <c r="K5" s="5">
        <v>1365</v>
      </c>
      <c r="L5" s="5">
        <f t="shared" si="2"/>
        <v>0</v>
      </c>
      <c r="M5">
        <f t="shared" si="3"/>
        <v>417</v>
      </c>
      <c r="N5">
        <f t="shared" si="4"/>
        <v>1</v>
      </c>
      <c r="O5">
        <f t="shared" si="5"/>
        <v>0.2</v>
      </c>
    </row>
    <row r="6" spans="1:15">
      <c r="A6" s="5" t="s">
        <v>20</v>
      </c>
      <c r="B6" s="5">
        <v>6300</v>
      </c>
      <c r="C6" s="7">
        <v>2.3274978152000001</v>
      </c>
      <c r="D6" s="8">
        <v>0.247</v>
      </c>
      <c r="E6" s="8">
        <v>46.66</v>
      </c>
      <c r="F6" s="8">
        <v>0</v>
      </c>
      <c r="G6" s="8">
        <v>0</v>
      </c>
      <c r="H6" s="5">
        <v>1</v>
      </c>
      <c r="I6" s="11">
        <f t="shared" ref="I6:I8" si="6">F6</f>
        <v>0</v>
      </c>
      <c r="J6" s="11">
        <f t="shared" ref="J6:J8" si="7">G6</f>
        <v>0</v>
      </c>
      <c r="K6" s="5">
        <v>1783</v>
      </c>
      <c r="L6" s="5">
        <f t="shared" si="2"/>
        <v>2</v>
      </c>
      <c r="M6">
        <f t="shared" si="3"/>
        <v>2757</v>
      </c>
      <c r="N6">
        <f t="shared" si="4"/>
        <v>0</v>
      </c>
      <c r="O6">
        <f t="shared" si="5"/>
        <v>0</v>
      </c>
    </row>
    <row r="7" spans="1:15">
      <c r="A7" s="5" t="s">
        <v>20</v>
      </c>
      <c r="B7" s="5">
        <v>6300</v>
      </c>
      <c r="C7" s="7">
        <v>0.58842311420000004</v>
      </c>
      <c r="D7" s="8">
        <v>0.30299999999999999</v>
      </c>
      <c r="E7" s="8">
        <v>46.66</v>
      </c>
      <c r="F7" s="8">
        <v>0</v>
      </c>
      <c r="G7" s="8">
        <v>0</v>
      </c>
      <c r="H7" s="5">
        <v>1</v>
      </c>
      <c r="I7" s="11">
        <f t="shared" si="6"/>
        <v>0</v>
      </c>
      <c r="J7" s="11">
        <f t="shared" si="7"/>
        <v>0</v>
      </c>
      <c r="K7" s="5">
        <v>3570</v>
      </c>
      <c r="L7" s="5">
        <f t="shared" si="2"/>
        <v>1</v>
      </c>
      <c r="M7">
        <f t="shared" si="3"/>
        <v>855</v>
      </c>
      <c r="N7">
        <f t="shared" si="4"/>
        <v>0</v>
      </c>
      <c r="O7">
        <f t="shared" si="5"/>
        <v>0</v>
      </c>
    </row>
    <row r="8" spans="1:15">
      <c r="A8" s="5" t="s">
        <v>20</v>
      </c>
      <c r="B8" s="5">
        <v>6300</v>
      </c>
      <c r="C8" s="7">
        <v>0.14067453229999999</v>
      </c>
      <c r="D8" s="8">
        <v>0.247</v>
      </c>
      <c r="E8" s="8">
        <v>46.66</v>
      </c>
      <c r="F8" s="8">
        <v>0</v>
      </c>
      <c r="G8" s="8">
        <v>0</v>
      </c>
      <c r="H8" s="5">
        <v>1</v>
      </c>
      <c r="I8" s="11">
        <f t="shared" si="6"/>
        <v>0</v>
      </c>
      <c r="J8" s="11">
        <f t="shared" si="7"/>
        <v>0</v>
      </c>
      <c r="K8" s="5">
        <v>58</v>
      </c>
      <c r="L8" s="5">
        <f t="shared" si="2"/>
        <v>0</v>
      </c>
      <c r="M8">
        <f t="shared" si="3"/>
        <v>167</v>
      </c>
      <c r="N8">
        <f t="shared" si="4"/>
        <v>0</v>
      </c>
      <c r="O8">
        <f t="shared" si="5"/>
        <v>0</v>
      </c>
    </row>
    <row r="9" spans="1:15">
      <c r="A9" s="5" t="s">
        <v>20</v>
      </c>
      <c r="B9" s="5">
        <v>1750</v>
      </c>
      <c r="C9" s="7">
        <v>0.10706042559999999</v>
      </c>
      <c r="D9" s="8">
        <v>0.752</v>
      </c>
      <c r="E9" s="8">
        <v>46.66</v>
      </c>
      <c r="F9" s="8">
        <v>1.8</v>
      </c>
      <c r="G9" s="8">
        <v>0.47799999999999998</v>
      </c>
      <c r="H9" s="5">
        <v>0</v>
      </c>
      <c r="I9" s="11">
        <f t="shared" ref="I9:I10" si="8">0.7*F9</f>
        <v>1.26</v>
      </c>
      <c r="J9" s="11">
        <f t="shared" ref="J9:J10" si="9">0.5*G9</f>
        <v>0.23899999999999999</v>
      </c>
      <c r="K9" s="5">
        <v>135</v>
      </c>
      <c r="L9" s="5">
        <f t="shared" si="2"/>
        <v>0</v>
      </c>
      <c r="M9">
        <f t="shared" si="3"/>
        <v>386</v>
      </c>
      <c r="N9">
        <f t="shared" si="4"/>
        <v>1</v>
      </c>
      <c r="O9">
        <f t="shared" si="5"/>
        <v>0.2</v>
      </c>
    </row>
    <row r="10" spans="1:15">
      <c r="A10" s="5" t="s">
        <v>20</v>
      </c>
      <c r="B10" s="5">
        <v>1750</v>
      </c>
      <c r="C10" s="7">
        <v>0.95768360779999995</v>
      </c>
      <c r="D10" s="8">
        <v>0.752</v>
      </c>
      <c r="E10" s="8">
        <v>46.66</v>
      </c>
      <c r="F10" s="8">
        <v>1.8</v>
      </c>
      <c r="G10" s="8">
        <v>0.47799999999999998</v>
      </c>
      <c r="H10" s="5">
        <v>0</v>
      </c>
      <c r="I10" s="11">
        <f t="shared" si="8"/>
        <v>1.26</v>
      </c>
      <c r="J10" s="11">
        <f t="shared" si="9"/>
        <v>0.23899999999999999</v>
      </c>
      <c r="K10" s="5">
        <v>1210</v>
      </c>
      <c r="L10" s="5">
        <f t="shared" si="2"/>
        <v>3</v>
      </c>
      <c r="M10">
        <f t="shared" si="3"/>
        <v>3454</v>
      </c>
      <c r="N10">
        <f t="shared" si="4"/>
        <v>10</v>
      </c>
      <c r="O10">
        <f t="shared" si="5"/>
        <v>1.8</v>
      </c>
    </row>
    <row r="11" spans="1:15">
      <c r="A11" s="5" t="s">
        <v>20</v>
      </c>
      <c r="B11" s="5">
        <v>6300</v>
      </c>
      <c r="C11" s="7">
        <v>2.7585400699999998E-2</v>
      </c>
      <c r="D11" s="8">
        <v>0.247</v>
      </c>
      <c r="E11" s="8">
        <v>46.66</v>
      </c>
      <c r="F11" s="8">
        <v>0</v>
      </c>
      <c r="G11" s="8">
        <v>0</v>
      </c>
      <c r="H11" s="5">
        <v>1</v>
      </c>
      <c r="I11" s="11">
        <f t="shared" ref="I11:I13" si="10">F11</f>
        <v>0</v>
      </c>
      <c r="J11" s="11">
        <f t="shared" ref="J11:J13" si="11">G11</f>
        <v>0</v>
      </c>
      <c r="K11" s="5">
        <v>11</v>
      </c>
      <c r="L11" s="5">
        <f t="shared" si="2"/>
        <v>0</v>
      </c>
      <c r="M11">
        <f t="shared" si="3"/>
        <v>33</v>
      </c>
      <c r="N11">
        <f t="shared" si="4"/>
        <v>0</v>
      </c>
      <c r="O11">
        <f t="shared" si="5"/>
        <v>0</v>
      </c>
    </row>
    <row r="12" spans="1:15">
      <c r="A12" s="5" t="s">
        <v>20</v>
      </c>
      <c r="B12" s="5">
        <v>1750</v>
      </c>
      <c r="C12" s="7">
        <v>4.2425654899999998E-2</v>
      </c>
      <c r="D12" s="8">
        <v>0.752</v>
      </c>
      <c r="E12" s="8">
        <v>46.66</v>
      </c>
      <c r="F12" s="8">
        <v>1.8</v>
      </c>
      <c r="G12" s="8">
        <v>0.47799999999999998</v>
      </c>
      <c r="H12" s="5">
        <v>1</v>
      </c>
      <c r="I12" s="11">
        <f t="shared" si="10"/>
        <v>1.8</v>
      </c>
      <c r="J12" s="11">
        <f t="shared" si="11"/>
        <v>0.47799999999999998</v>
      </c>
      <c r="K12" s="5">
        <v>54</v>
      </c>
      <c r="L12" s="5">
        <f t="shared" si="2"/>
        <v>0</v>
      </c>
      <c r="M12">
        <f t="shared" si="3"/>
        <v>153</v>
      </c>
      <c r="N12">
        <f t="shared" si="4"/>
        <v>1</v>
      </c>
      <c r="O12">
        <f t="shared" si="5"/>
        <v>0.2</v>
      </c>
    </row>
    <row r="13" spans="1:15">
      <c r="A13" s="5" t="s">
        <v>20</v>
      </c>
      <c r="B13" s="5">
        <v>3200</v>
      </c>
      <c r="C13" s="7">
        <v>0.92983970469999999</v>
      </c>
      <c r="D13" s="8">
        <v>0.23100000000000001</v>
      </c>
      <c r="E13" s="8">
        <v>46.66</v>
      </c>
      <c r="F13" s="8">
        <v>1.2</v>
      </c>
      <c r="G13" s="8">
        <v>6.4000000000000001E-2</v>
      </c>
      <c r="H13" s="5">
        <v>1</v>
      </c>
      <c r="I13" s="11">
        <f t="shared" si="10"/>
        <v>1.2</v>
      </c>
      <c r="J13" s="11">
        <f t="shared" si="11"/>
        <v>6.4000000000000001E-2</v>
      </c>
      <c r="K13" s="5">
        <v>800</v>
      </c>
      <c r="L13" s="5">
        <f t="shared" si="2"/>
        <v>1</v>
      </c>
      <c r="M13">
        <f t="shared" si="3"/>
        <v>1030</v>
      </c>
      <c r="N13">
        <f t="shared" si="4"/>
        <v>3</v>
      </c>
      <c r="O13">
        <f t="shared" si="5"/>
        <v>0.1</v>
      </c>
    </row>
    <row r="14" spans="1:15">
      <c r="A14" s="5" t="s">
        <v>20</v>
      </c>
      <c r="B14" s="5">
        <v>1750</v>
      </c>
      <c r="C14" s="7">
        <v>0.41418219249999999</v>
      </c>
      <c r="D14" s="8">
        <v>0.752</v>
      </c>
      <c r="E14" s="8">
        <v>46.66</v>
      </c>
      <c r="F14" s="8">
        <v>1.8</v>
      </c>
      <c r="G14" s="8">
        <v>0.47799999999999998</v>
      </c>
      <c r="H14" s="5">
        <v>0</v>
      </c>
      <c r="I14" s="11">
        <f>0.7*F14</f>
        <v>1.26</v>
      </c>
      <c r="J14" s="11">
        <f>0.5*G14</f>
        <v>0.23899999999999999</v>
      </c>
      <c r="K14" s="5">
        <v>523</v>
      </c>
      <c r="L14" s="5">
        <f t="shared" si="2"/>
        <v>1</v>
      </c>
      <c r="M14">
        <f t="shared" si="3"/>
        <v>1494</v>
      </c>
      <c r="N14">
        <f t="shared" si="4"/>
        <v>4</v>
      </c>
      <c r="O14">
        <f t="shared" si="5"/>
        <v>0.8</v>
      </c>
    </row>
    <row r="15" spans="1:15">
      <c r="A15" s="5" t="s">
        <v>20</v>
      </c>
      <c r="B15" s="5">
        <v>6460</v>
      </c>
      <c r="C15" s="7">
        <v>0.81093925150000001</v>
      </c>
      <c r="D15" s="8">
        <v>0.247</v>
      </c>
      <c r="E15" s="8">
        <v>46.66</v>
      </c>
      <c r="F15" s="8">
        <v>0</v>
      </c>
      <c r="G15" s="8">
        <v>0</v>
      </c>
      <c r="H15" s="5">
        <v>1</v>
      </c>
      <c r="I15" s="11">
        <f t="shared" ref="I15:I17" si="12">F15</f>
        <v>0</v>
      </c>
      <c r="J15" s="11">
        <f t="shared" ref="J15:J17" si="13">G15</f>
        <v>0</v>
      </c>
      <c r="K15" s="5">
        <v>337</v>
      </c>
      <c r="L15" s="5">
        <f t="shared" si="2"/>
        <v>1</v>
      </c>
      <c r="M15">
        <f t="shared" si="3"/>
        <v>961</v>
      </c>
      <c r="N15">
        <f t="shared" si="4"/>
        <v>0</v>
      </c>
      <c r="O15">
        <f t="shared" si="5"/>
        <v>0</v>
      </c>
    </row>
    <row r="16" spans="1:15">
      <c r="A16" s="5" t="s">
        <v>20</v>
      </c>
      <c r="B16" s="5">
        <v>6460</v>
      </c>
      <c r="C16" s="7">
        <v>8.5766588099999999E-2</v>
      </c>
      <c r="D16" s="8">
        <v>0.247</v>
      </c>
      <c r="E16" s="8">
        <v>46.66</v>
      </c>
      <c r="F16" s="8">
        <v>0</v>
      </c>
      <c r="G16" s="8">
        <v>0</v>
      </c>
      <c r="H16" s="5">
        <v>1</v>
      </c>
      <c r="I16" s="11">
        <f t="shared" si="12"/>
        <v>0</v>
      </c>
      <c r="J16" s="11">
        <f t="shared" si="13"/>
        <v>0</v>
      </c>
      <c r="K16" s="5">
        <v>36</v>
      </c>
      <c r="L16" s="5">
        <f t="shared" si="2"/>
        <v>0</v>
      </c>
      <c r="M16">
        <f t="shared" si="3"/>
        <v>102</v>
      </c>
      <c r="N16">
        <f t="shared" si="4"/>
        <v>0</v>
      </c>
      <c r="O16">
        <f t="shared" si="5"/>
        <v>0</v>
      </c>
    </row>
    <row r="17" spans="1:15">
      <c r="A17" s="5" t="s">
        <v>20</v>
      </c>
      <c r="B17" s="5">
        <v>3200</v>
      </c>
      <c r="C17" s="7">
        <v>3.4894804799999998E-2</v>
      </c>
      <c r="D17" s="8">
        <v>0.23100000000000001</v>
      </c>
      <c r="E17" s="8">
        <v>46.66</v>
      </c>
      <c r="F17" s="8">
        <v>1.2</v>
      </c>
      <c r="G17" s="8">
        <v>6.4000000000000001E-2</v>
      </c>
      <c r="H17" s="5">
        <v>1</v>
      </c>
      <c r="I17" s="11">
        <f t="shared" si="12"/>
        <v>1.2</v>
      </c>
      <c r="J17" s="11">
        <f t="shared" si="13"/>
        <v>6.4000000000000001E-2</v>
      </c>
      <c r="K17" s="5">
        <v>37</v>
      </c>
      <c r="L17" s="5">
        <f t="shared" si="2"/>
        <v>0</v>
      </c>
      <c r="M17">
        <f t="shared" si="3"/>
        <v>39</v>
      </c>
      <c r="N17">
        <f t="shared" si="4"/>
        <v>0</v>
      </c>
      <c r="O17">
        <f t="shared" si="5"/>
        <v>0</v>
      </c>
    </row>
    <row r="18" spans="1:15">
      <c r="A18" s="5" t="s">
        <v>20</v>
      </c>
      <c r="B18" s="5">
        <v>1750</v>
      </c>
      <c r="C18" s="7">
        <v>8.0951095700000003E-2</v>
      </c>
      <c r="D18" s="8">
        <v>0.752</v>
      </c>
      <c r="E18" s="8">
        <v>46.66</v>
      </c>
      <c r="F18" s="8">
        <v>1.8</v>
      </c>
      <c r="G18" s="8">
        <v>0.47799999999999998</v>
      </c>
      <c r="H18" s="5">
        <v>0</v>
      </c>
      <c r="I18" s="11">
        <f>0.7*F18</f>
        <v>1.26</v>
      </c>
      <c r="J18" s="11">
        <f>0.5*G18</f>
        <v>0.23899999999999999</v>
      </c>
      <c r="K18" s="5">
        <v>102</v>
      </c>
      <c r="L18" s="5">
        <f t="shared" si="2"/>
        <v>0</v>
      </c>
      <c r="M18">
        <f t="shared" si="3"/>
        <v>292</v>
      </c>
      <c r="N18">
        <f t="shared" si="4"/>
        <v>1</v>
      </c>
      <c r="O18">
        <f t="shared" si="5"/>
        <v>0.2</v>
      </c>
    </row>
    <row r="19" spans="1:15">
      <c r="A19" s="5" t="s">
        <v>20</v>
      </c>
      <c r="B19" s="5">
        <v>6460</v>
      </c>
      <c r="C19" s="7">
        <v>4.5074226969</v>
      </c>
      <c r="D19" s="8">
        <v>0.247</v>
      </c>
      <c r="E19" s="8">
        <v>46.66</v>
      </c>
      <c r="F19" s="8">
        <v>0</v>
      </c>
      <c r="G19" s="8">
        <v>0</v>
      </c>
      <c r="H19" s="5">
        <v>1</v>
      </c>
      <c r="I19" s="11">
        <f t="shared" ref="I19:I20" si="14">F19</f>
        <v>0</v>
      </c>
      <c r="J19" s="11">
        <f t="shared" ref="J19:J20" si="15">G19</f>
        <v>0</v>
      </c>
      <c r="K19" s="5">
        <v>1880</v>
      </c>
      <c r="L19" s="5">
        <f t="shared" si="2"/>
        <v>4</v>
      </c>
      <c r="M19">
        <f t="shared" si="3"/>
        <v>5340</v>
      </c>
      <c r="N19">
        <f t="shared" si="4"/>
        <v>0</v>
      </c>
      <c r="O19">
        <f t="shared" si="5"/>
        <v>0</v>
      </c>
    </row>
    <row r="20" spans="1:15">
      <c r="A20" s="5" t="s">
        <v>20</v>
      </c>
      <c r="B20" s="5">
        <v>6460</v>
      </c>
      <c r="C20" s="7">
        <v>2.0040908E-2</v>
      </c>
      <c r="D20" s="8">
        <v>0.247</v>
      </c>
      <c r="E20" s="8">
        <v>46.66</v>
      </c>
      <c r="F20" s="8">
        <v>0</v>
      </c>
      <c r="G20" s="8">
        <v>0</v>
      </c>
      <c r="H20" s="5">
        <v>1</v>
      </c>
      <c r="I20" s="11">
        <f t="shared" si="14"/>
        <v>0</v>
      </c>
      <c r="J20" s="11">
        <f t="shared" si="15"/>
        <v>0</v>
      </c>
      <c r="K20" s="5">
        <v>8</v>
      </c>
      <c r="L20" s="5">
        <f t="shared" si="2"/>
        <v>0</v>
      </c>
      <c r="M20">
        <f t="shared" si="3"/>
        <v>24</v>
      </c>
      <c r="N20">
        <f t="shared" si="4"/>
        <v>0</v>
      </c>
      <c r="O20">
        <f t="shared" si="5"/>
        <v>0</v>
      </c>
    </row>
    <row r="21" spans="1:15">
      <c r="A21" s="5" t="s">
        <v>20</v>
      </c>
      <c r="B21" s="5">
        <v>1750</v>
      </c>
      <c r="C21" s="7">
        <v>2.3109356300000002E-2</v>
      </c>
      <c r="D21" s="8">
        <v>0.752</v>
      </c>
      <c r="E21" s="8">
        <v>46.66</v>
      </c>
      <c r="F21" s="8">
        <v>1.8</v>
      </c>
      <c r="G21" s="8">
        <v>0.47799999999999998</v>
      </c>
      <c r="H21" s="5">
        <v>0</v>
      </c>
      <c r="I21" s="11">
        <f>0.7*F21</f>
        <v>1.26</v>
      </c>
      <c r="J21" s="11">
        <f>0.5*G21</f>
        <v>0.23899999999999999</v>
      </c>
      <c r="K21" s="5">
        <v>29</v>
      </c>
      <c r="L21" s="5">
        <f t="shared" si="2"/>
        <v>0</v>
      </c>
      <c r="M21">
        <f t="shared" si="3"/>
        <v>83</v>
      </c>
      <c r="N21">
        <f t="shared" si="4"/>
        <v>0</v>
      </c>
      <c r="O21">
        <f t="shared" si="5"/>
        <v>0</v>
      </c>
    </row>
    <row r="22" spans="1:15">
      <c r="A22" s="5" t="s">
        <v>20</v>
      </c>
      <c r="B22" s="5">
        <v>6300</v>
      </c>
      <c r="C22" s="7">
        <v>8.2597482E-3</v>
      </c>
      <c r="D22" s="8">
        <v>0.247</v>
      </c>
      <c r="E22" s="8">
        <v>46.66</v>
      </c>
      <c r="F22" s="8">
        <v>0</v>
      </c>
      <c r="G22" s="8">
        <v>0</v>
      </c>
      <c r="H22" s="5">
        <v>1</v>
      </c>
      <c r="I22" s="11">
        <f t="shared" ref="I22:I27" si="16">F22</f>
        <v>0</v>
      </c>
      <c r="J22" s="11">
        <f t="shared" ref="J22:J27" si="17">G22</f>
        <v>0</v>
      </c>
      <c r="K22" s="5">
        <v>25</v>
      </c>
      <c r="L22" s="5">
        <f t="shared" si="2"/>
        <v>0</v>
      </c>
      <c r="M22">
        <f t="shared" si="3"/>
        <v>10</v>
      </c>
      <c r="N22">
        <f t="shared" si="4"/>
        <v>0</v>
      </c>
      <c r="O22">
        <f t="shared" si="5"/>
        <v>0</v>
      </c>
    </row>
    <row r="23" spans="1:15">
      <c r="A23" s="5" t="s">
        <v>20</v>
      </c>
      <c r="B23" s="5">
        <v>6460</v>
      </c>
      <c r="C23" s="7">
        <v>0.19025343149999999</v>
      </c>
      <c r="D23" s="8">
        <v>0.247</v>
      </c>
      <c r="E23" s="8">
        <v>46.66</v>
      </c>
      <c r="F23" s="8">
        <v>0</v>
      </c>
      <c r="G23" s="8">
        <v>0</v>
      </c>
      <c r="H23" s="5">
        <v>1</v>
      </c>
      <c r="I23" s="11">
        <f t="shared" si="16"/>
        <v>0</v>
      </c>
      <c r="J23" s="11">
        <f t="shared" si="17"/>
        <v>0</v>
      </c>
      <c r="K23" s="5">
        <v>79</v>
      </c>
      <c r="L23" s="5">
        <f t="shared" si="2"/>
        <v>0</v>
      </c>
      <c r="M23">
        <f t="shared" si="3"/>
        <v>225</v>
      </c>
      <c r="N23">
        <f t="shared" si="4"/>
        <v>0</v>
      </c>
      <c r="O23">
        <f t="shared" si="5"/>
        <v>0</v>
      </c>
    </row>
    <row r="24" spans="1:15">
      <c r="A24" s="5" t="s">
        <v>20</v>
      </c>
      <c r="B24" s="5">
        <v>6300</v>
      </c>
      <c r="C24" s="7">
        <v>7.4770710000000005E-4</v>
      </c>
      <c r="D24" s="8">
        <v>0.247</v>
      </c>
      <c r="E24" s="8">
        <v>46.66</v>
      </c>
      <c r="F24" s="8">
        <v>0</v>
      </c>
      <c r="G24" s="8">
        <v>0</v>
      </c>
      <c r="H24" s="5">
        <v>1</v>
      </c>
      <c r="I24" s="11">
        <f t="shared" si="16"/>
        <v>0</v>
      </c>
      <c r="J24" s="11">
        <f t="shared" si="17"/>
        <v>0</v>
      </c>
      <c r="K24" s="5">
        <v>17</v>
      </c>
      <c r="L24" s="5">
        <f t="shared" si="2"/>
        <v>0</v>
      </c>
      <c r="M24">
        <f t="shared" si="3"/>
        <v>1</v>
      </c>
      <c r="N24">
        <f t="shared" si="4"/>
        <v>0</v>
      </c>
      <c r="O24">
        <f t="shared" si="5"/>
        <v>0</v>
      </c>
    </row>
    <row r="25" spans="1:15">
      <c r="A25" s="5" t="s">
        <v>20</v>
      </c>
      <c r="B25" s="5">
        <v>6300</v>
      </c>
      <c r="C25" s="7">
        <v>1.10499398E-2</v>
      </c>
      <c r="D25" s="8">
        <v>0.247</v>
      </c>
      <c r="E25" s="8">
        <v>46.66</v>
      </c>
      <c r="F25" s="8">
        <v>0</v>
      </c>
      <c r="G25" s="8">
        <v>0</v>
      </c>
      <c r="H25" s="5">
        <v>1</v>
      </c>
      <c r="I25" s="11">
        <f t="shared" si="16"/>
        <v>0</v>
      </c>
      <c r="J25" s="11">
        <f t="shared" si="17"/>
        <v>0</v>
      </c>
      <c r="K25" s="5">
        <v>38</v>
      </c>
      <c r="L25" s="5">
        <f t="shared" si="2"/>
        <v>0</v>
      </c>
      <c r="M25">
        <f t="shared" si="3"/>
        <v>13</v>
      </c>
      <c r="N25">
        <f t="shared" si="4"/>
        <v>0</v>
      </c>
      <c r="O25">
        <f t="shared" si="5"/>
        <v>0</v>
      </c>
    </row>
    <row r="26" spans="1:15">
      <c r="A26" s="5" t="s">
        <v>20</v>
      </c>
      <c r="B26" s="5">
        <v>6460</v>
      </c>
      <c r="C26" s="7">
        <v>0.1051843423</v>
      </c>
      <c r="D26" s="8">
        <v>0.247</v>
      </c>
      <c r="E26" s="8">
        <v>46.66</v>
      </c>
      <c r="F26" s="8">
        <v>0</v>
      </c>
      <c r="G26" s="8">
        <v>0</v>
      </c>
      <c r="H26" s="5">
        <v>1</v>
      </c>
      <c r="I26" s="11">
        <f t="shared" si="16"/>
        <v>0</v>
      </c>
      <c r="J26" s="11">
        <f t="shared" si="17"/>
        <v>0</v>
      </c>
      <c r="K26" s="5">
        <v>44</v>
      </c>
      <c r="L26" s="5">
        <f t="shared" si="2"/>
        <v>0</v>
      </c>
      <c r="M26">
        <f t="shared" si="3"/>
        <v>125</v>
      </c>
      <c r="N26">
        <f t="shared" si="4"/>
        <v>0</v>
      </c>
      <c r="O26">
        <f t="shared" si="5"/>
        <v>0</v>
      </c>
    </row>
    <row r="27" spans="1:15">
      <c r="A27" s="5" t="s">
        <v>20</v>
      </c>
      <c r="B27" s="5">
        <v>6460</v>
      </c>
      <c r="C27" s="7">
        <v>0.16871181430000001</v>
      </c>
      <c r="D27" s="8">
        <v>0.247</v>
      </c>
      <c r="E27" s="8">
        <v>46.66</v>
      </c>
      <c r="F27" s="8">
        <v>0</v>
      </c>
      <c r="G27" s="8">
        <v>0</v>
      </c>
      <c r="H27" s="5">
        <v>1</v>
      </c>
      <c r="I27" s="11">
        <f t="shared" si="16"/>
        <v>0</v>
      </c>
      <c r="J27" s="11">
        <f t="shared" si="17"/>
        <v>0</v>
      </c>
      <c r="K27" s="5">
        <v>70</v>
      </c>
      <c r="L27" s="5">
        <f t="shared" si="2"/>
        <v>0</v>
      </c>
      <c r="M27">
        <f t="shared" si="3"/>
        <v>200</v>
      </c>
      <c r="N27">
        <f t="shared" si="4"/>
        <v>0</v>
      </c>
      <c r="O27">
        <f t="shared" si="5"/>
        <v>0</v>
      </c>
    </row>
    <row r="28" spans="1:15">
      <c r="A28" s="5" t="s">
        <v>20</v>
      </c>
      <c r="B28" s="5">
        <v>1750</v>
      </c>
      <c r="C28" s="7">
        <v>8.2112647699999999E-2</v>
      </c>
      <c r="D28" s="8">
        <v>0.752</v>
      </c>
      <c r="E28" s="8">
        <v>46.66</v>
      </c>
      <c r="F28" s="8">
        <v>1.8</v>
      </c>
      <c r="G28" s="8">
        <v>0.47799999999999998</v>
      </c>
      <c r="H28" s="5">
        <v>0</v>
      </c>
      <c r="I28" s="11">
        <f>0.7*F28</f>
        <v>1.26</v>
      </c>
      <c r="J28" s="11">
        <f>0.5*G28</f>
        <v>0.23899999999999999</v>
      </c>
      <c r="K28" s="5">
        <v>104</v>
      </c>
      <c r="L28" s="5">
        <f t="shared" si="2"/>
        <v>0</v>
      </c>
      <c r="M28">
        <f t="shared" si="3"/>
        <v>296</v>
      </c>
      <c r="N28">
        <f t="shared" si="4"/>
        <v>1</v>
      </c>
      <c r="O28">
        <f t="shared" si="5"/>
        <v>0.2</v>
      </c>
    </row>
    <row r="29" spans="1:15">
      <c r="A29" s="5" t="s">
        <v>20</v>
      </c>
      <c r="B29" s="5">
        <v>6120</v>
      </c>
      <c r="C29" s="7">
        <v>3.2013227000000002E-3</v>
      </c>
      <c r="D29" s="8">
        <v>0.247</v>
      </c>
      <c r="E29" s="8">
        <v>46.66</v>
      </c>
      <c r="F29" s="8">
        <v>0</v>
      </c>
      <c r="G29" s="8">
        <v>0</v>
      </c>
      <c r="H29" s="5">
        <v>1</v>
      </c>
      <c r="I29" s="11">
        <f t="shared" ref="I29:I34" si="18">F29</f>
        <v>0</v>
      </c>
      <c r="J29" s="11">
        <f t="shared" ref="J29:J34" si="19">G29</f>
        <v>0</v>
      </c>
      <c r="K29" s="5">
        <v>13</v>
      </c>
      <c r="L29" s="5">
        <f t="shared" si="2"/>
        <v>0</v>
      </c>
      <c r="M29">
        <f t="shared" si="3"/>
        <v>4</v>
      </c>
      <c r="N29">
        <f t="shared" si="4"/>
        <v>0</v>
      </c>
      <c r="O29">
        <f t="shared" si="5"/>
        <v>0</v>
      </c>
    </row>
    <row r="30" spans="1:15">
      <c r="A30" s="5" t="s">
        <v>20</v>
      </c>
      <c r="B30" s="5">
        <v>6120</v>
      </c>
      <c r="C30" s="7">
        <v>7.1760399999999998E-3</v>
      </c>
      <c r="D30" s="8">
        <v>0.247</v>
      </c>
      <c r="E30" s="8">
        <v>46.66</v>
      </c>
      <c r="F30" s="8">
        <v>0</v>
      </c>
      <c r="G30" s="8">
        <v>0</v>
      </c>
      <c r="H30" s="5">
        <v>1</v>
      </c>
      <c r="I30" s="11">
        <f t="shared" si="18"/>
        <v>0</v>
      </c>
      <c r="J30" s="11">
        <f t="shared" si="19"/>
        <v>0</v>
      </c>
      <c r="K30" s="5">
        <v>45</v>
      </c>
      <c r="L30" s="5">
        <f t="shared" si="2"/>
        <v>0</v>
      </c>
      <c r="M30">
        <f t="shared" si="3"/>
        <v>9</v>
      </c>
      <c r="N30">
        <f t="shared" si="4"/>
        <v>0</v>
      </c>
      <c r="O30">
        <f t="shared" si="5"/>
        <v>0</v>
      </c>
    </row>
    <row r="31" spans="1:15">
      <c r="A31" s="5" t="s">
        <v>20</v>
      </c>
      <c r="B31" s="5">
        <v>6120</v>
      </c>
      <c r="C31" s="7">
        <v>3.1339735000000001E-3</v>
      </c>
      <c r="D31" s="8">
        <v>0.247</v>
      </c>
      <c r="E31" s="8">
        <v>46.66</v>
      </c>
      <c r="F31" s="8">
        <v>0</v>
      </c>
      <c r="G31" s="8">
        <v>0</v>
      </c>
      <c r="H31" s="5">
        <v>1</v>
      </c>
      <c r="I31" s="11">
        <f t="shared" si="18"/>
        <v>0</v>
      </c>
      <c r="J31" s="11">
        <f t="shared" si="19"/>
        <v>0</v>
      </c>
      <c r="K31" s="5">
        <v>3</v>
      </c>
      <c r="L31" s="5">
        <f t="shared" si="2"/>
        <v>0</v>
      </c>
      <c r="M31">
        <f t="shared" si="3"/>
        <v>4</v>
      </c>
      <c r="N31">
        <f t="shared" si="4"/>
        <v>0</v>
      </c>
      <c r="O31">
        <f t="shared" si="5"/>
        <v>0</v>
      </c>
    </row>
    <row r="32" spans="1:15">
      <c r="A32" s="5" t="s">
        <v>20</v>
      </c>
      <c r="B32" s="5">
        <v>6460</v>
      </c>
      <c r="C32" s="7">
        <v>0.22568615550000001</v>
      </c>
      <c r="D32" s="8">
        <v>0.247</v>
      </c>
      <c r="E32" s="8">
        <v>46.66</v>
      </c>
      <c r="F32" s="8">
        <v>0</v>
      </c>
      <c r="G32" s="8">
        <v>0</v>
      </c>
      <c r="H32" s="5">
        <v>1</v>
      </c>
      <c r="I32" s="11">
        <f t="shared" si="18"/>
        <v>0</v>
      </c>
      <c r="J32" s="11">
        <f t="shared" si="19"/>
        <v>0</v>
      </c>
      <c r="K32" s="5">
        <v>94</v>
      </c>
      <c r="L32" s="5">
        <f t="shared" si="2"/>
        <v>0</v>
      </c>
      <c r="M32">
        <f t="shared" si="3"/>
        <v>267</v>
      </c>
      <c r="N32">
        <f t="shared" si="4"/>
        <v>0</v>
      </c>
      <c r="O32">
        <f t="shared" si="5"/>
        <v>0</v>
      </c>
    </row>
    <row r="33" spans="1:15">
      <c r="A33" s="5" t="s">
        <v>20</v>
      </c>
      <c r="B33" s="5">
        <v>6460</v>
      </c>
      <c r="C33" s="7">
        <v>1.9679564199999999E-2</v>
      </c>
      <c r="D33" s="8">
        <v>0.247</v>
      </c>
      <c r="E33" s="8">
        <v>46.66</v>
      </c>
      <c r="F33" s="8">
        <v>0</v>
      </c>
      <c r="G33" s="8">
        <v>0</v>
      </c>
      <c r="H33" s="5">
        <v>1</v>
      </c>
      <c r="I33" s="11">
        <f t="shared" si="18"/>
        <v>0</v>
      </c>
      <c r="J33" s="11">
        <f t="shared" si="19"/>
        <v>0</v>
      </c>
      <c r="K33" s="5">
        <v>8</v>
      </c>
      <c r="L33" s="5">
        <f t="shared" si="2"/>
        <v>0</v>
      </c>
      <c r="M33">
        <f t="shared" si="3"/>
        <v>23</v>
      </c>
      <c r="N33">
        <f t="shared" si="4"/>
        <v>0</v>
      </c>
      <c r="O33">
        <f t="shared" si="5"/>
        <v>0</v>
      </c>
    </row>
    <row r="34" spans="1:15">
      <c r="A34" s="5" t="s">
        <v>20</v>
      </c>
      <c r="B34" s="5">
        <v>6460</v>
      </c>
      <c r="C34" s="7">
        <v>4.1328291000000003E-2</v>
      </c>
      <c r="D34" s="8">
        <v>0.247</v>
      </c>
      <c r="E34" s="8">
        <v>46.66</v>
      </c>
      <c r="F34" s="8">
        <v>0</v>
      </c>
      <c r="G34" s="8">
        <v>0</v>
      </c>
      <c r="H34" s="5">
        <v>1</v>
      </c>
      <c r="I34" s="11">
        <f t="shared" si="18"/>
        <v>0</v>
      </c>
      <c r="J34" s="11">
        <f t="shared" si="19"/>
        <v>0</v>
      </c>
      <c r="K34" s="5">
        <v>17</v>
      </c>
      <c r="L34" s="5">
        <f t="shared" si="2"/>
        <v>0</v>
      </c>
      <c r="M34">
        <f t="shared" si="3"/>
        <v>49</v>
      </c>
      <c r="N34">
        <f t="shared" si="4"/>
        <v>0</v>
      </c>
      <c r="O34">
        <f t="shared" si="5"/>
        <v>0</v>
      </c>
    </row>
    <row r="35" spans="1:15">
      <c r="A35" s="5" t="s">
        <v>20</v>
      </c>
      <c r="B35" s="5">
        <v>1750</v>
      </c>
      <c r="C35" s="7">
        <v>2.4287228899999999E-2</v>
      </c>
      <c r="D35" s="8">
        <v>0.752</v>
      </c>
      <c r="E35" s="8">
        <v>46.66</v>
      </c>
      <c r="F35" s="8">
        <v>1.8</v>
      </c>
      <c r="G35" s="8">
        <v>0.47799999999999998</v>
      </c>
      <c r="H35" s="5">
        <v>0</v>
      </c>
      <c r="I35" s="11">
        <f>0.7*F35</f>
        <v>1.26</v>
      </c>
      <c r="J35" s="11">
        <f>0.5*G35</f>
        <v>0.23899999999999999</v>
      </c>
      <c r="K35" s="5">
        <v>31</v>
      </c>
      <c r="L35" s="5">
        <f t="shared" si="2"/>
        <v>0</v>
      </c>
      <c r="M35">
        <f t="shared" si="3"/>
        <v>88</v>
      </c>
      <c r="N35">
        <f t="shared" si="4"/>
        <v>0</v>
      </c>
      <c r="O35">
        <f t="shared" si="5"/>
        <v>0</v>
      </c>
    </row>
    <row r="36" spans="1:15">
      <c r="A36" s="5" t="s">
        <v>20</v>
      </c>
      <c r="B36" s="5">
        <v>6120</v>
      </c>
      <c r="C36" s="7">
        <v>6.4720376000000001E-3</v>
      </c>
      <c r="D36" s="8">
        <v>0.247</v>
      </c>
      <c r="E36" s="8">
        <v>46.66</v>
      </c>
      <c r="F36" s="8">
        <v>0</v>
      </c>
      <c r="G36" s="8">
        <v>0</v>
      </c>
      <c r="H36" s="5">
        <v>1</v>
      </c>
      <c r="I36" s="11">
        <f t="shared" ref="I36:I38" si="20">F36</f>
        <v>0</v>
      </c>
      <c r="J36" s="11">
        <f t="shared" ref="J36:J38" si="21">G36</f>
        <v>0</v>
      </c>
      <c r="K36" s="5">
        <v>38</v>
      </c>
      <c r="L36" s="5">
        <f t="shared" si="2"/>
        <v>0</v>
      </c>
      <c r="M36">
        <f t="shared" si="3"/>
        <v>8</v>
      </c>
      <c r="N36">
        <f t="shared" si="4"/>
        <v>0</v>
      </c>
      <c r="O36">
        <f t="shared" si="5"/>
        <v>0</v>
      </c>
    </row>
    <row r="37" spans="1:15">
      <c r="A37" s="5" t="s">
        <v>20</v>
      </c>
      <c r="B37" s="5">
        <v>6460</v>
      </c>
      <c r="C37" s="7">
        <v>0.64019667280000003</v>
      </c>
      <c r="D37" s="8">
        <v>0.247</v>
      </c>
      <c r="E37" s="8">
        <v>46.66</v>
      </c>
      <c r="F37" s="8">
        <v>0</v>
      </c>
      <c r="G37" s="8">
        <v>0</v>
      </c>
      <c r="H37" s="5">
        <v>1</v>
      </c>
      <c r="I37" s="11">
        <f t="shared" si="20"/>
        <v>0</v>
      </c>
      <c r="J37" s="11">
        <f t="shared" si="21"/>
        <v>0</v>
      </c>
      <c r="K37" s="5">
        <v>266</v>
      </c>
      <c r="L37" s="5">
        <f t="shared" si="2"/>
        <v>1</v>
      </c>
      <c r="M37">
        <f t="shared" si="3"/>
        <v>758</v>
      </c>
      <c r="N37">
        <f t="shared" si="4"/>
        <v>0</v>
      </c>
      <c r="O37">
        <f t="shared" si="5"/>
        <v>0</v>
      </c>
    </row>
    <row r="38" spans="1:15">
      <c r="A38" s="5" t="s">
        <v>20</v>
      </c>
      <c r="B38" s="5">
        <v>6460</v>
      </c>
      <c r="C38" s="7">
        <v>7.0876333700000002E-2</v>
      </c>
      <c r="D38" s="8">
        <v>0.247</v>
      </c>
      <c r="E38" s="8">
        <v>46.66</v>
      </c>
      <c r="F38" s="8">
        <v>0</v>
      </c>
      <c r="G38" s="8">
        <v>0</v>
      </c>
      <c r="H38" s="5">
        <v>1</v>
      </c>
      <c r="I38" s="11">
        <f t="shared" si="20"/>
        <v>0</v>
      </c>
      <c r="J38" s="11">
        <f t="shared" si="21"/>
        <v>0</v>
      </c>
      <c r="K38" s="5">
        <v>29</v>
      </c>
      <c r="L38" s="5">
        <f t="shared" si="2"/>
        <v>0</v>
      </c>
      <c r="M38">
        <f t="shared" si="3"/>
        <v>84</v>
      </c>
      <c r="N38">
        <f t="shared" si="4"/>
        <v>0</v>
      </c>
      <c r="O38">
        <f t="shared" si="5"/>
        <v>0</v>
      </c>
    </row>
    <row r="39" spans="1:15">
      <c r="A39" s="5" t="s">
        <v>20</v>
      </c>
      <c r="B39" s="5">
        <v>1750</v>
      </c>
      <c r="C39" s="7">
        <v>9.2705027999999995E-2</v>
      </c>
      <c r="D39" s="8">
        <v>0.752</v>
      </c>
      <c r="E39" s="8">
        <v>46.66</v>
      </c>
      <c r="F39" s="8">
        <v>1.8</v>
      </c>
      <c r="G39" s="8">
        <v>0.47799999999999998</v>
      </c>
      <c r="H39" s="5">
        <v>0</v>
      </c>
      <c r="I39" s="11">
        <f>0.7*F39</f>
        <v>1.26</v>
      </c>
      <c r="J39" s="11">
        <f>0.5*G39</f>
        <v>0.23899999999999999</v>
      </c>
      <c r="K39" s="5">
        <v>117</v>
      </c>
      <c r="L39" s="5">
        <f t="shared" si="2"/>
        <v>0</v>
      </c>
      <c r="M39">
        <f t="shared" si="3"/>
        <v>334</v>
      </c>
      <c r="N39">
        <f t="shared" si="4"/>
        <v>1</v>
      </c>
      <c r="O39">
        <f t="shared" si="5"/>
        <v>0.2</v>
      </c>
    </row>
    <row r="40" spans="1:15">
      <c r="A40" s="5" t="s">
        <v>20</v>
      </c>
      <c r="B40" s="5">
        <v>6120</v>
      </c>
      <c r="C40" s="7">
        <v>2.7020193000000001E-3</v>
      </c>
      <c r="D40" s="8">
        <v>0.247</v>
      </c>
      <c r="E40" s="8">
        <v>46.66</v>
      </c>
      <c r="F40" s="8">
        <v>0</v>
      </c>
      <c r="G40" s="8">
        <v>0</v>
      </c>
      <c r="H40" s="5">
        <v>1</v>
      </c>
      <c r="I40" s="11">
        <f t="shared" ref="I40:I47" si="22">F40</f>
        <v>0</v>
      </c>
      <c r="J40" s="11">
        <f t="shared" ref="J40:J47" si="23">G40</f>
        <v>0</v>
      </c>
      <c r="K40" s="5">
        <v>73</v>
      </c>
      <c r="L40" s="5">
        <f t="shared" si="2"/>
        <v>0</v>
      </c>
      <c r="M40">
        <f t="shared" si="3"/>
        <v>3</v>
      </c>
      <c r="N40">
        <f t="shared" si="4"/>
        <v>0</v>
      </c>
      <c r="O40">
        <f t="shared" si="5"/>
        <v>0</v>
      </c>
    </row>
    <row r="41" spans="1:15">
      <c r="A41" s="5" t="s">
        <v>20</v>
      </c>
      <c r="B41" s="5">
        <v>6460</v>
      </c>
      <c r="C41" s="7">
        <v>0.1115454241</v>
      </c>
      <c r="D41" s="8">
        <v>0.247</v>
      </c>
      <c r="E41" s="8">
        <v>46.66</v>
      </c>
      <c r="F41" s="8">
        <v>0</v>
      </c>
      <c r="G41" s="8">
        <v>0</v>
      </c>
      <c r="H41" s="5">
        <v>1</v>
      </c>
      <c r="I41" s="11">
        <f t="shared" si="22"/>
        <v>0</v>
      </c>
      <c r="J41" s="11">
        <f t="shared" si="23"/>
        <v>0</v>
      </c>
      <c r="K41" s="5">
        <v>46</v>
      </c>
      <c r="L41" s="5">
        <f t="shared" si="2"/>
        <v>0</v>
      </c>
      <c r="M41">
        <f t="shared" si="3"/>
        <v>132</v>
      </c>
      <c r="N41">
        <f t="shared" si="4"/>
        <v>0</v>
      </c>
      <c r="O41">
        <f t="shared" si="5"/>
        <v>0</v>
      </c>
    </row>
    <row r="42" spans="1:15">
      <c r="A42" s="5" t="s">
        <v>20</v>
      </c>
      <c r="B42" s="5">
        <v>6460</v>
      </c>
      <c r="C42" s="7">
        <v>4.5312803200000001E-2</v>
      </c>
      <c r="D42" s="8">
        <v>0.247</v>
      </c>
      <c r="E42" s="8">
        <v>46.66</v>
      </c>
      <c r="F42" s="8">
        <v>0</v>
      </c>
      <c r="G42" s="8">
        <v>0</v>
      </c>
      <c r="H42" s="5">
        <v>1</v>
      </c>
      <c r="I42" s="11">
        <f t="shared" si="22"/>
        <v>0</v>
      </c>
      <c r="J42" s="11">
        <f t="shared" si="23"/>
        <v>0</v>
      </c>
      <c r="K42" s="5">
        <v>19</v>
      </c>
      <c r="L42" s="5">
        <f t="shared" si="2"/>
        <v>0</v>
      </c>
      <c r="M42">
        <f t="shared" si="3"/>
        <v>54</v>
      </c>
      <c r="N42">
        <f t="shared" si="4"/>
        <v>0</v>
      </c>
      <c r="O42">
        <f t="shared" si="5"/>
        <v>0</v>
      </c>
    </row>
    <row r="43" spans="1:15">
      <c r="A43" s="5" t="s">
        <v>20</v>
      </c>
      <c r="B43" s="5">
        <v>6460</v>
      </c>
      <c r="C43" s="7">
        <v>0.25374930740000001</v>
      </c>
      <c r="D43" s="8">
        <v>0.247</v>
      </c>
      <c r="E43" s="8">
        <v>46.66</v>
      </c>
      <c r="F43" s="8">
        <v>0</v>
      </c>
      <c r="G43" s="8">
        <v>0</v>
      </c>
      <c r="H43" s="5">
        <v>1</v>
      </c>
      <c r="I43" s="11">
        <f t="shared" si="22"/>
        <v>0</v>
      </c>
      <c r="J43" s="11">
        <f t="shared" si="23"/>
        <v>0</v>
      </c>
      <c r="K43" s="5">
        <v>105</v>
      </c>
      <c r="L43" s="5">
        <f t="shared" si="2"/>
        <v>0</v>
      </c>
      <c r="M43">
        <f t="shared" si="3"/>
        <v>301</v>
      </c>
      <c r="N43">
        <f t="shared" si="4"/>
        <v>0</v>
      </c>
      <c r="O43">
        <f t="shared" si="5"/>
        <v>0</v>
      </c>
    </row>
    <row r="44" spans="1:15">
      <c r="A44" s="5" t="s">
        <v>20</v>
      </c>
      <c r="B44" s="5">
        <v>3100</v>
      </c>
      <c r="C44" s="7">
        <v>1.6832505707000001</v>
      </c>
      <c r="D44" s="8">
        <v>0.252</v>
      </c>
      <c r="E44" s="8">
        <v>46.66</v>
      </c>
      <c r="F44" s="8">
        <v>1.2</v>
      </c>
      <c r="G44" s="8">
        <v>6.4000000000000001E-2</v>
      </c>
      <c r="H44" s="5">
        <v>1</v>
      </c>
      <c r="I44" s="11">
        <f t="shared" si="22"/>
        <v>1.2</v>
      </c>
      <c r="J44" s="11">
        <f t="shared" si="23"/>
        <v>6.4000000000000001E-2</v>
      </c>
      <c r="K44" s="5">
        <v>721</v>
      </c>
      <c r="L44" s="5">
        <f t="shared" si="2"/>
        <v>2</v>
      </c>
      <c r="M44">
        <f t="shared" si="3"/>
        <v>2034</v>
      </c>
      <c r="N44">
        <f t="shared" si="4"/>
        <v>5</v>
      </c>
      <c r="O44">
        <f t="shared" si="5"/>
        <v>0.3</v>
      </c>
    </row>
    <row r="45" spans="1:15">
      <c r="A45" s="5" t="s">
        <v>20</v>
      </c>
      <c r="B45" s="5">
        <v>3100</v>
      </c>
      <c r="C45" s="7">
        <v>0.12025146239999999</v>
      </c>
      <c r="D45" s="8">
        <v>0.252</v>
      </c>
      <c r="E45" s="8">
        <v>46.66</v>
      </c>
      <c r="F45" s="8">
        <v>1.2</v>
      </c>
      <c r="G45" s="8">
        <v>6.4000000000000001E-2</v>
      </c>
      <c r="H45" s="5">
        <v>1</v>
      </c>
      <c r="I45" s="11">
        <f t="shared" si="22"/>
        <v>1.2</v>
      </c>
      <c r="J45" s="11">
        <f t="shared" si="23"/>
        <v>6.4000000000000001E-2</v>
      </c>
      <c r="K45" s="5">
        <v>78</v>
      </c>
      <c r="L45" s="5">
        <f t="shared" si="2"/>
        <v>0</v>
      </c>
      <c r="M45">
        <f t="shared" si="3"/>
        <v>145</v>
      </c>
      <c r="N45">
        <f t="shared" si="4"/>
        <v>0</v>
      </c>
      <c r="O45">
        <f t="shared" si="5"/>
        <v>0</v>
      </c>
    </row>
    <row r="46" spans="1:15">
      <c r="A46" s="5" t="s">
        <v>20</v>
      </c>
      <c r="B46" s="5">
        <v>3100</v>
      </c>
      <c r="C46" s="7">
        <v>0.2303526726</v>
      </c>
      <c r="D46" s="8">
        <v>0.252</v>
      </c>
      <c r="E46" s="8">
        <v>46.66</v>
      </c>
      <c r="F46" s="8">
        <v>1.2</v>
      </c>
      <c r="G46" s="8">
        <v>6.4000000000000001E-2</v>
      </c>
      <c r="H46" s="5">
        <v>1</v>
      </c>
      <c r="I46" s="11">
        <f t="shared" si="22"/>
        <v>1.2</v>
      </c>
      <c r="J46" s="11">
        <f t="shared" si="23"/>
        <v>6.4000000000000001E-2</v>
      </c>
      <c r="K46" s="5">
        <v>127</v>
      </c>
      <c r="L46" s="5">
        <f t="shared" si="2"/>
        <v>0</v>
      </c>
      <c r="M46">
        <f t="shared" si="3"/>
        <v>278</v>
      </c>
      <c r="N46">
        <f t="shared" si="4"/>
        <v>1</v>
      </c>
      <c r="O46">
        <f t="shared" si="5"/>
        <v>0</v>
      </c>
    </row>
    <row r="47" spans="1:15">
      <c r="A47" s="5" t="s">
        <v>20</v>
      </c>
      <c r="B47" s="5">
        <v>3100</v>
      </c>
      <c r="C47" s="7">
        <v>0.1661541473</v>
      </c>
      <c r="D47" s="8">
        <v>0.252</v>
      </c>
      <c r="E47" s="8">
        <v>46.66</v>
      </c>
      <c r="F47" s="8">
        <v>1.2</v>
      </c>
      <c r="G47" s="8">
        <v>6.4000000000000001E-2</v>
      </c>
      <c r="H47" s="5">
        <v>1</v>
      </c>
      <c r="I47" s="11">
        <f t="shared" si="22"/>
        <v>1.2</v>
      </c>
      <c r="J47" s="11">
        <f t="shared" si="23"/>
        <v>6.4000000000000001E-2</v>
      </c>
      <c r="K47" s="5">
        <v>70</v>
      </c>
      <c r="L47" s="5">
        <f t="shared" si="2"/>
        <v>0</v>
      </c>
      <c r="M47">
        <f t="shared" si="3"/>
        <v>201</v>
      </c>
      <c r="N47">
        <f t="shared" si="4"/>
        <v>1</v>
      </c>
      <c r="O47">
        <f t="shared" si="5"/>
        <v>0</v>
      </c>
    </row>
    <row r="48" spans="1:15">
      <c r="A48" s="5" t="s">
        <v>20</v>
      </c>
      <c r="B48" s="5">
        <v>1750</v>
      </c>
      <c r="C48" s="7">
        <v>8.4346367800000002E-2</v>
      </c>
      <c r="D48" s="8">
        <v>0.752</v>
      </c>
      <c r="E48" s="8">
        <v>46.66</v>
      </c>
      <c r="F48" s="8">
        <v>1.8</v>
      </c>
      <c r="G48" s="8">
        <v>0.47799999999999998</v>
      </c>
      <c r="H48" s="5">
        <v>0</v>
      </c>
      <c r="I48" s="11">
        <f t="shared" ref="I48:I49" si="24">0.7*F48</f>
        <v>1.26</v>
      </c>
      <c r="J48" s="11">
        <f t="shared" ref="J48:J49" si="25">0.5*G48</f>
        <v>0.23899999999999999</v>
      </c>
      <c r="K48" s="5">
        <v>107</v>
      </c>
      <c r="L48" s="5">
        <f t="shared" si="2"/>
        <v>0</v>
      </c>
      <c r="M48">
        <f t="shared" si="3"/>
        <v>304</v>
      </c>
      <c r="N48">
        <f t="shared" si="4"/>
        <v>1</v>
      </c>
      <c r="O48">
        <f t="shared" si="5"/>
        <v>0.2</v>
      </c>
    </row>
    <row r="49" spans="1:15">
      <c r="A49" s="5" t="s">
        <v>20</v>
      </c>
      <c r="B49" s="5">
        <v>1750</v>
      </c>
      <c r="C49" s="7">
        <v>0.21764247349999999</v>
      </c>
      <c r="D49" s="8">
        <v>0.752</v>
      </c>
      <c r="E49" s="8">
        <v>46.66</v>
      </c>
      <c r="F49" s="8">
        <v>1.8</v>
      </c>
      <c r="G49" s="8">
        <v>0.47799999999999998</v>
      </c>
      <c r="H49" s="5">
        <v>0</v>
      </c>
      <c r="I49" s="11">
        <f t="shared" si="24"/>
        <v>1.26</v>
      </c>
      <c r="J49" s="11">
        <f t="shared" si="25"/>
        <v>0.23899999999999999</v>
      </c>
      <c r="K49" s="5">
        <v>298</v>
      </c>
      <c r="L49" s="5">
        <f t="shared" si="2"/>
        <v>1</v>
      </c>
      <c r="M49">
        <f t="shared" si="3"/>
        <v>785</v>
      </c>
      <c r="N49">
        <f t="shared" si="4"/>
        <v>2</v>
      </c>
      <c r="O49">
        <f t="shared" si="5"/>
        <v>0.4</v>
      </c>
    </row>
    <row r="50" spans="1:15">
      <c r="A50" s="5" t="s">
        <v>20</v>
      </c>
      <c r="B50" s="5">
        <v>3100</v>
      </c>
      <c r="C50" s="7">
        <v>4.3862104800000003E-2</v>
      </c>
      <c r="D50" s="8">
        <v>0.252</v>
      </c>
      <c r="E50" s="8">
        <v>46.66</v>
      </c>
      <c r="F50" s="8">
        <v>1.2</v>
      </c>
      <c r="G50" s="8">
        <v>6.4000000000000001E-2</v>
      </c>
      <c r="H50" s="5">
        <v>1</v>
      </c>
      <c r="I50" s="11">
        <f t="shared" ref="I50" si="26">F50</f>
        <v>1.2</v>
      </c>
      <c r="J50" s="11">
        <f t="shared" ref="J50" si="27">G50</f>
        <v>6.4000000000000001E-2</v>
      </c>
      <c r="K50" s="5">
        <v>19</v>
      </c>
      <c r="L50" s="5">
        <f t="shared" si="2"/>
        <v>0</v>
      </c>
      <c r="M50">
        <f t="shared" si="3"/>
        <v>53</v>
      </c>
      <c r="N50">
        <f t="shared" si="4"/>
        <v>0</v>
      </c>
      <c r="O50">
        <f t="shared" si="5"/>
        <v>0</v>
      </c>
    </row>
    <row r="51" spans="1:15">
      <c r="A51" s="5" t="s">
        <v>20</v>
      </c>
      <c r="B51" s="5">
        <v>1750</v>
      </c>
      <c r="C51" s="7">
        <v>0.2201929215</v>
      </c>
      <c r="D51" s="8">
        <v>0.752</v>
      </c>
      <c r="E51" s="8">
        <v>46.66</v>
      </c>
      <c r="F51" s="8">
        <v>1.8</v>
      </c>
      <c r="G51" s="8">
        <v>0.47799999999999998</v>
      </c>
      <c r="H51" s="5">
        <v>0</v>
      </c>
      <c r="I51" s="11">
        <f>0.7*F51</f>
        <v>1.26</v>
      </c>
      <c r="J51" s="11">
        <f>0.5*G51</f>
        <v>0.23899999999999999</v>
      </c>
      <c r="K51" s="5">
        <v>278</v>
      </c>
      <c r="L51" s="5">
        <f t="shared" si="2"/>
        <v>1</v>
      </c>
      <c r="M51">
        <f t="shared" si="3"/>
        <v>794</v>
      </c>
      <c r="N51">
        <f t="shared" si="4"/>
        <v>2</v>
      </c>
      <c r="O51">
        <f t="shared" si="5"/>
        <v>0.4</v>
      </c>
    </row>
    <row r="52" spans="1:15">
      <c r="A52" s="5" t="s">
        <v>20</v>
      </c>
      <c r="B52" s="5">
        <v>6120</v>
      </c>
      <c r="C52" s="7">
        <v>6.9914219999999997E-3</v>
      </c>
      <c r="D52" s="8">
        <v>0.247</v>
      </c>
      <c r="E52" s="8">
        <v>46.66</v>
      </c>
      <c r="F52" s="8">
        <v>0</v>
      </c>
      <c r="G52" s="8">
        <v>0</v>
      </c>
      <c r="H52" s="5">
        <v>1</v>
      </c>
      <c r="I52" s="11">
        <f t="shared" ref="I52:I56" si="28">F52</f>
        <v>0</v>
      </c>
      <c r="J52" s="11">
        <f t="shared" ref="J52:J56" si="29">G52</f>
        <v>0</v>
      </c>
      <c r="K52" s="5">
        <v>124</v>
      </c>
      <c r="L52" s="5">
        <f t="shared" si="2"/>
        <v>0</v>
      </c>
      <c r="M52">
        <f t="shared" si="3"/>
        <v>8</v>
      </c>
      <c r="N52">
        <f t="shared" si="4"/>
        <v>0</v>
      </c>
      <c r="O52">
        <f t="shared" si="5"/>
        <v>0</v>
      </c>
    </row>
    <row r="53" spans="1:15">
      <c r="A53" s="5" t="s">
        <v>20</v>
      </c>
      <c r="B53" s="5">
        <v>6120</v>
      </c>
      <c r="C53" s="7">
        <v>2.9124560000000002E-4</v>
      </c>
      <c r="D53" s="8">
        <v>0.30299999999999999</v>
      </c>
      <c r="E53" s="8">
        <v>46.66</v>
      </c>
      <c r="F53" s="8">
        <v>0</v>
      </c>
      <c r="G53" s="8">
        <v>0</v>
      </c>
      <c r="H53" s="5">
        <v>1</v>
      </c>
      <c r="I53" s="11">
        <f t="shared" si="28"/>
        <v>0</v>
      </c>
      <c r="J53" s="11">
        <f t="shared" si="29"/>
        <v>0</v>
      </c>
      <c r="K53" s="5">
        <v>5365</v>
      </c>
      <c r="L53" s="5">
        <f t="shared" si="2"/>
        <v>0</v>
      </c>
      <c r="M53">
        <f t="shared" si="3"/>
        <v>0</v>
      </c>
      <c r="N53">
        <f t="shared" si="4"/>
        <v>0</v>
      </c>
      <c r="O53">
        <f t="shared" si="5"/>
        <v>0</v>
      </c>
    </row>
    <row r="54" spans="1:15">
      <c r="A54" s="5" t="s">
        <v>20</v>
      </c>
      <c r="B54" s="5">
        <v>1750</v>
      </c>
      <c r="C54" s="7">
        <v>1.9283869999999999E-4</v>
      </c>
      <c r="D54" s="8">
        <v>0.83599999999999997</v>
      </c>
      <c r="E54" s="8">
        <v>46.66</v>
      </c>
      <c r="F54" s="8">
        <v>1.8</v>
      </c>
      <c r="G54" s="8">
        <v>0.47799999999999998</v>
      </c>
      <c r="H54" s="5">
        <v>1</v>
      </c>
      <c r="I54" s="11">
        <f t="shared" si="28"/>
        <v>1.8</v>
      </c>
      <c r="J54" s="11">
        <f t="shared" si="29"/>
        <v>0.47799999999999998</v>
      </c>
      <c r="K54" s="5">
        <v>0</v>
      </c>
      <c r="L54" s="5">
        <f t="shared" si="2"/>
        <v>0</v>
      </c>
      <c r="M54">
        <f t="shared" si="3"/>
        <v>1</v>
      </c>
      <c r="N54">
        <f t="shared" si="4"/>
        <v>0</v>
      </c>
      <c r="O54">
        <f t="shared" si="5"/>
        <v>0</v>
      </c>
    </row>
    <row r="55" spans="1:15">
      <c r="A55" s="5" t="s">
        <v>20</v>
      </c>
      <c r="B55" s="5">
        <v>6120</v>
      </c>
      <c r="C55" s="7">
        <v>1.6546898E-3</v>
      </c>
      <c r="D55" s="8">
        <v>0.30299999999999999</v>
      </c>
      <c r="E55" s="8">
        <v>46.66</v>
      </c>
      <c r="F55" s="8">
        <v>0</v>
      </c>
      <c r="G55" s="8">
        <v>0</v>
      </c>
      <c r="H55" s="5">
        <v>1</v>
      </c>
      <c r="I55" s="11">
        <f t="shared" si="28"/>
        <v>0</v>
      </c>
      <c r="J55" s="11">
        <f t="shared" si="29"/>
        <v>0</v>
      </c>
      <c r="K55" s="5">
        <v>12</v>
      </c>
      <c r="L55" s="5">
        <f t="shared" si="2"/>
        <v>0</v>
      </c>
      <c r="M55">
        <f t="shared" si="3"/>
        <v>2</v>
      </c>
      <c r="N55">
        <f t="shared" si="4"/>
        <v>0</v>
      </c>
      <c r="O55">
        <f t="shared" si="5"/>
        <v>0</v>
      </c>
    </row>
    <row r="56" spans="1:15">
      <c r="A56" s="5" t="s">
        <v>20</v>
      </c>
      <c r="B56" s="5">
        <v>6120</v>
      </c>
      <c r="C56" s="7">
        <v>1.014799E-3</v>
      </c>
      <c r="D56" s="8">
        <v>0.247</v>
      </c>
      <c r="E56" s="8">
        <v>46.66</v>
      </c>
      <c r="F56" s="8">
        <v>0</v>
      </c>
      <c r="G56" s="8">
        <v>0</v>
      </c>
      <c r="H56" s="5">
        <v>1</v>
      </c>
      <c r="I56" s="11">
        <f t="shared" si="28"/>
        <v>0</v>
      </c>
      <c r="J56" s="11">
        <f t="shared" si="29"/>
        <v>0</v>
      </c>
      <c r="K56" s="5">
        <v>0</v>
      </c>
      <c r="L56" s="5">
        <f t="shared" si="2"/>
        <v>0</v>
      </c>
      <c r="M56">
        <f t="shared" si="3"/>
        <v>1</v>
      </c>
      <c r="N56">
        <f t="shared" si="4"/>
        <v>0</v>
      </c>
      <c r="O56">
        <f t="shared" si="5"/>
        <v>0</v>
      </c>
    </row>
    <row r="57" spans="1:15">
      <c r="A57" s="5" t="s">
        <v>20</v>
      </c>
      <c r="B57" s="5">
        <v>1750</v>
      </c>
      <c r="C57" s="7">
        <v>3.5707534499999999E-2</v>
      </c>
      <c r="D57" s="8">
        <v>0.752</v>
      </c>
      <c r="E57" s="8">
        <v>46.66</v>
      </c>
      <c r="F57" s="8">
        <v>1.8</v>
      </c>
      <c r="G57" s="8">
        <v>0.47799999999999998</v>
      </c>
      <c r="H57" s="5">
        <v>0</v>
      </c>
      <c r="I57" s="11">
        <f t="shared" ref="I57:I58" si="30">0.7*F57</f>
        <v>1.26</v>
      </c>
      <c r="J57" s="11">
        <f t="shared" ref="J57:J58" si="31">0.5*G57</f>
        <v>0.23899999999999999</v>
      </c>
      <c r="K57" s="5">
        <v>45</v>
      </c>
      <c r="L57" s="5">
        <f t="shared" si="2"/>
        <v>0</v>
      </c>
      <c r="M57">
        <f t="shared" si="3"/>
        <v>129</v>
      </c>
      <c r="N57">
        <f t="shared" si="4"/>
        <v>0</v>
      </c>
      <c r="O57">
        <f t="shared" si="5"/>
        <v>0.1</v>
      </c>
    </row>
    <row r="58" spans="1:15">
      <c r="A58" s="5" t="s">
        <v>20</v>
      </c>
      <c r="B58" s="5">
        <v>1750</v>
      </c>
      <c r="C58" s="7">
        <v>2.1858816999999999E-2</v>
      </c>
      <c r="D58" s="8">
        <v>0.83599999999999997</v>
      </c>
      <c r="E58" s="8">
        <v>46.66</v>
      </c>
      <c r="F58" s="8">
        <v>1.8</v>
      </c>
      <c r="G58" s="8">
        <v>0.47799999999999998</v>
      </c>
      <c r="H58" s="5">
        <v>0</v>
      </c>
      <c r="I58" s="11">
        <f t="shared" si="30"/>
        <v>1.26</v>
      </c>
      <c r="J58" s="11">
        <f t="shared" si="31"/>
        <v>0.23899999999999999</v>
      </c>
      <c r="K58" s="5">
        <v>1760</v>
      </c>
      <c r="L58" s="5">
        <f t="shared" si="2"/>
        <v>0</v>
      </c>
      <c r="M58">
        <f t="shared" si="3"/>
        <v>88</v>
      </c>
      <c r="N58">
        <f t="shared" si="4"/>
        <v>0</v>
      </c>
      <c r="O58">
        <f t="shared" si="5"/>
        <v>0</v>
      </c>
    </row>
    <row r="59" spans="1:15">
      <c r="A59" s="5" t="s">
        <v>20</v>
      </c>
      <c r="B59" s="5">
        <v>1750</v>
      </c>
      <c r="C59" s="7">
        <v>2.2870834499999999E-2</v>
      </c>
      <c r="D59" s="8">
        <v>0.83599999999999997</v>
      </c>
      <c r="E59" s="8">
        <v>46.66</v>
      </c>
      <c r="F59" s="8">
        <v>1.8</v>
      </c>
      <c r="G59" s="8">
        <v>0.47799999999999998</v>
      </c>
      <c r="H59" s="5">
        <v>1</v>
      </c>
      <c r="I59" s="11">
        <f t="shared" ref="I59:I60" si="32">F59</f>
        <v>1.8</v>
      </c>
      <c r="J59" s="11">
        <f t="shared" ref="J59:J60" si="33">G59</f>
        <v>0.47799999999999998</v>
      </c>
      <c r="K59" s="5">
        <v>86</v>
      </c>
      <c r="L59" s="5">
        <f t="shared" si="2"/>
        <v>0</v>
      </c>
      <c r="M59">
        <f t="shared" si="3"/>
        <v>92</v>
      </c>
      <c r="N59">
        <f t="shared" si="4"/>
        <v>0</v>
      </c>
      <c r="O59">
        <f t="shared" si="5"/>
        <v>0.1</v>
      </c>
    </row>
    <row r="60" spans="1:15">
      <c r="A60" s="5" t="s">
        <v>20</v>
      </c>
      <c r="B60" s="5">
        <v>6460</v>
      </c>
      <c r="C60" s="7">
        <v>7.9398418999999998E-2</v>
      </c>
      <c r="D60" s="8">
        <v>0.247</v>
      </c>
      <c r="E60" s="8">
        <v>46.66</v>
      </c>
      <c r="F60" s="8">
        <v>0</v>
      </c>
      <c r="G60" s="8">
        <v>0</v>
      </c>
      <c r="H60" s="5">
        <v>1</v>
      </c>
      <c r="I60" s="11">
        <f t="shared" si="32"/>
        <v>0</v>
      </c>
      <c r="J60" s="11">
        <f t="shared" si="33"/>
        <v>0</v>
      </c>
      <c r="K60" s="5">
        <v>45</v>
      </c>
      <c r="L60" s="5">
        <f t="shared" si="2"/>
        <v>0</v>
      </c>
      <c r="M60">
        <f t="shared" si="3"/>
        <v>94</v>
      </c>
      <c r="N60">
        <f t="shared" si="4"/>
        <v>0</v>
      </c>
      <c r="O60">
        <f t="shared" si="5"/>
        <v>0</v>
      </c>
    </row>
    <row r="61" spans="1:15">
      <c r="A61" s="5" t="s">
        <v>20</v>
      </c>
      <c r="B61" s="5">
        <v>1750</v>
      </c>
      <c r="C61" s="7">
        <v>9.1479072300000006E-2</v>
      </c>
      <c r="D61" s="8">
        <v>0.752</v>
      </c>
      <c r="E61" s="8">
        <v>46.66</v>
      </c>
      <c r="F61" s="8">
        <v>1.8</v>
      </c>
      <c r="G61" s="8">
        <v>0.47799999999999998</v>
      </c>
      <c r="H61" s="5">
        <v>0</v>
      </c>
      <c r="I61" s="11">
        <f>0.7*F61</f>
        <v>1.26</v>
      </c>
      <c r="J61" s="11">
        <f>0.5*G61</f>
        <v>0.23899999999999999</v>
      </c>
      <c r="K61" s="5">
        <v>116</v>
      </c>
      <c r="L61" s="5">
        <f t="shared" si="2"/>
        <v>0</v>
      </c>
      <c r="M61">
        <f t="shared" si="3"/>
        <v>330</v>
      </c>
      <c r="N61">
        <f t="shared" si="4"/>
        <v>1</v>
      </c>
      <c r="O61">
        <f t="shared" si="5"/>
        <v>0.2</v>
      </c>
    </row>
    <row r="62" spans="1:15">
      <c r="A62" s="5" t="s">
        <v>20</v>
      </c>
      <c r="B62" s="5">
        <v>6460</v>
      </c>
      <c r="C62" s="7">
        <v>3.3864033000000002E-3</v>
      </c>
      <c r="D62" s="8">
        <v>0.30299999999999999</v>
      </c>
      <c r="E62" s="8">
        <v>46.66</v>
      </c>
      <c r="F62" s="8">
        <v>0</v>
      </c>
      <c r="G62" s="8">
        <v>0</v>
      </c>
      <c r="H62" s="5">
        <v>1</v>
      </c>
      <c r="I62" s="11">
        <f t="shared" ref="I62:I63" si="34">F62</f>
        <v>0</v>
      </c>
      <c r="J62" s="11">
        <f t="shared" ref="J62:J63" si="35">G62</f>
        <v>0</v>
      </c>
      <c r="K62" s="5">
        <v>246</v>
      </c>
      <c r="L62" s="5">
        <f t="shared" si="2"/>
        <v>0</v>
      </c>
      <c r="M62">
        <f t="shared" si="3"/>
        <v>5</v>
      </c>
      <c r="N62">
        <f t="shared" si="4"/>
        <v>0</v>
      </c>
      <c r="O62">
        <f t="shared" si="5"/>
        <v>0</v>
      </c>
    </row>
    <row r="63" spans="1:15">
      <c r="A63" s="5" t="s">
        <v>20</v>
      </c>
      <c r="B63" s="5">
        <v>6460</v>
      </c>
      <c r="C63" s="7">
        <v>3.3527171500000001E-2</v>
      </c>
      <c r="D63" s="8">
        <v>0.247</v>
      </c>
      <c r="E63" s="8">
        <v>46.66</v>
      </c>
      <c r="F63" s="8">
        <v>0</v>
      </c>
      <c r="G63" s="8">
        <v>0</v>
      </c>
      <c r="H63" s="5">
        <v>1</v>
      </c>
      <c r="I63" s="11">
        <f t="shared" si="34"/>
        <v>0</v>
      </c>
      <c r="J63" s="11">
        <f t="shared" si="35"/>
        <v>0</v>
      </c>
      <c r="K63" s="5">
        <v>38</v>
      </c>
      <c r="L63" s="5">
        <f t="shared" si="2"/>
        <v>0</v>
      </c>
      <c r="M63">
        <f t="shared" si="3"/>
        <v>40</v>
      </c>
      <c r="N63">
        <f t="shared" si="4"/>
        <v>0</v>
      </c>
      <c r="O63">
        <f t="shared" si="5"/>
        <v>0</v>
      </c>
    </row>
    <row r="64" spans="1:15">
      <c r="A64" s="5" t="s">
        <v>20</v>
      </c>
      <c r="B64" s="5">
        <v>1750</v>
      </c>
      <c r="C64" s="7">
        <v>1.5977757334</v>
      </c>
      <c r="D64" s="8">
        <v>0.752</v>
      </c>
      <c r="E64" s="8">
        <v>46.66</v>
      </c>
      <c r="F64" s="8">
        <v>1.8</v>
      </c>
      <c r="G64" s="8">
        <v>0.47799999999999998</v>
      </c>
      <c r="H64" s="5">
        <v>0</v>
      </c>
      <c r="I64" s="11">
        <f>0.7*F64</f>
        <v>1.26</v>
      </c>
      <c r="J64" s="11">
        <f>0.5*G64</f>
        <v>0.23899999999999999</v>
      </c>
      <c r="K64" s="5">
        <v>2276</v>
      </c>
      <c r="L64" s="5">
        <f t="shared" si="2"/>
        <v>5</v>
      </c>
      <c r="M64">
        <f t="shared" si="3"/>
        <v>5763</v>
      </c>
      <c r="N64">
        <f t="shared" si="4"/>
        <v>16</v>
      </c>
      <c r="O64">
        <f t="shared" si="5"/>
        <v>3</v>
      </c>
    </row>
    <row r="65" spans="1:15">
      <c r="A65" s="5" t="s">
        <v>20</v>
      </c>
      <c r="B65" s="5">
        <v>4210</v>
      </c>
      <c r="C65" s="7">
        <v>9.0915573E-2</v>
      </c>
      <c r="D65" s="8">
        <v>0.25800000000000001</v>
      </c>
      <c r="E65" s="8">
        <v>46.66</v>
      </c>
      <c r="F65" s="8">
        <v>0.7</v>
      </c>
      <c r="G65" s="8">
        <v>0.09</v>
      </c>
      <c r="H65" s="5">
        <v>1</v>
      </c>
      <c r="I65" s="11">
        <f t="shared" ref="I65:I71" si="36">F65</f>
        <v>0.7</v>
      </c>
      <c r="J65" s="11">
        <f t="shared" ref="J65:J71" si="37">G65</f>
        <v>0.09</v>
      </c>
      <c r="K65" s="5">
        <v>39</v>
      </c>
      <c r="L65" s="5">
        <f t="shared" si="2"/>
        <v>0</v>
      </c>
      <c r="M65">
        <f t="shared" si="3"/>
        <v>113</v>
      </c>
      <c r="N65">
        <f t="shared" si="4"/>
        <v>0</v>
      </c>
      <c r="O65">
        <f t="shared" si="5"/>
        <v>0</v>
      </c>
    </row>
    <row r="66" spans="1:15">
      <c r="A66" s="5" t="s">
        <v>20</v>
      </c>
      <c r="B66" s="5">
        <v>4210</v>
      </c>
      <c r="C66" s="7">
        <v>24.495934470200002</v>
      </c>
      <c r="D66" s="8">
        <v>0.10199999999999999</v>
      </c>
      <c r="E66" s="8">
        <v>46.66</v>
      </c>
      <c r="F66" s="8">
        <v>0.7</v>
      </c>
      <c r="G66" s="8">
        <v>0.09</v>
      </c>
      <c r="H66" s="5">
        <v>1</v>
      </c>
      <c r="I66" s="11">
        <f t="shared" si="36"/>
        <v>0.7</v>
      </c>
      <c r="J66" s="11">
        <f t="shared" si="37"/>
        <v>0.09</v>
      </c>
      <c r="K66" s="5">
        <v>4199</v>
      </c>
      <c r="L66" s="5">
        <f t="shared" si="2"/>
        <v>10</v>
      </c>
      <c r="M66">
        <f t="shared" si="3"/>
        <v>11984</v>
      </c>
      <c r="N66">
        <f t="shared" si="4"/>
        <v>18</v>
      </c>
      <c r="O66">
        <f t="shared" si="5"/>
        <v>2.4</v>
      </c>
    </row>
    <row r="67" spans="1:15">
      <c r="A67" s="5" t="s">
        <v>20</v>
      </c>
      <c r="B67" s="5">
        <v>1750</v>
      </c>
      <c r="C67" s="7">
        <v>5.9176960600000002E-2</v>
      </c>
      <c r="D67" s="8">
        <v>0.68</v>
      </c>
      <c r="E67" s="8">
        <v>46.66</v>
      </c>
      <c r="F67" s="8">
        <v>1.8</v>
      </c>
      <c r="G67" s="8">
        <v>0.47799999999999998</v>
      </c>
      <c r="H67" s="5">
        <v>1</v>
      </c>
      <c r="I67" s="11">
        <f t="shared" si="36"/>
        <v>1.8</v>
      </c>
      <c r="J67" s="11">
        <f t="shared" si="37"/>
        <v>0.47799999999999998</v>
      </c>
      <c r="K67" s="5">
        <v>68</v>
      </c>
      <c r="L67" s="5">
        <f t="shared" ref="L67:L130" si="38">ROUND(E67*D67*C67/12,0)</f>
        <v>0</v>
      </c>
      <c r="M67">
        <f t="shared" ref="M67:M130" si="39">ROUND(E67*D67*C67*102.79,0)</f>
        <v>193</v>
      </c>
      <c r="N67">
        <f t="shared" ref="N67:N130" si="40">ROUND(I67*M67*0.002205,0)</f>
        <v>1</v>
      </c>
      <c r="O67">
        <f t="shared" ref="O67:O130" si="41">ROUND(J67*M67*0.002205,1)</f>
        <v>0.2</v>
      </c>
    </row>
    <row r="68" spans="1:15">
      <c r="A68" s="5" t="s">
        <v>20</v>
      </c>
      <c r="B68" s="5">
        <v>1750</v>
      </c>
      <c r="C68" s="7">
        <v>6.6150113299999994E-2</v>
      </c>
      <c r="D68" s="8">
        <v>0.68</v>
      </c>
      <c r="E68" s="8">
        <v>46.66</v>
      </c>
      <c r="F68" s="8">
        <v>1.8</v>
      </c>
      <c r="G68" s="8">
        <v>0.47799999999999998</v>
      </c>
      <c r="H68" s="5">
        <v>1</v>
      </c>
      <c r="I68" s="11">
        <f t="shared" si="36"/>
        <v>1.8</v>
      </c>
      <c r="J68" s="11">
        <f t="shared" si="37"/>
        <v>0.47799999999999998</v>
      </c>
      <c r="K68" s="5">
        <v>76</v>
      </c>
      <c r="L68" s="5">
        <f t="shared" si="38"/>
        <v>0</v>
      </c>
      <c r="M68">
        <f t="shared" si="39"/>
        <v>216</v>
      </c>
      <c r="N68">
        <f t="shared" si="40"/>
        <v>1</v>
      </c>
      <c r="O68">
        <f t="shared" si="41"/>
        <v>0.2</v>
      </c>
    </row>
    <row r="69" spans="1:15">
      <c r="A69" s="5" t="s">
        <v>20</v>
      </c>
      <c r="B69" s="5">
        <v>3100</v>
      </c>
      <c r="C69" s="7">
        <v>0.34273595439999999</v>
      </c>
      <c r="D69" s="8">
        <v>0.252</v>
      </c>
      <c r="E69" s="8">
        <v>46.66</v>
      </c>
      <c r="F69" s="8">
        <v>1.2</v>
      </c>
      <c r="G69" s="8">
        <v>6.4000000000000001E-2</v>
      </c>
      <c r="H69" s="5">
        <v>1</v>
      </c>
      <c r="I69" s="11">
        <f t="shared" si="36"/>
        <v>1.2</v>
      </c>
      <c r="J69" s="11">
        <f t="shared" si="37"/>
        <v>6.4000000000000001E-2</v>
      </c>
      <c r="K69" s="5">
        <v>934</v>
      </c>
      <c r="L69" s="5">
        <f t="shared" si="38"/>
        <v>0</v>
      </c>
      <c r="M69">
        <f t="shared" si="39"/>
        <v>414</v>
      </c>
      <c r="N69">
        <f t="shared" si="40"/>
        <v>1</v>
      </c>
      <c r="O69">
        <f t="shared" si="41"/>
        <v>0.1</v>
      </c>
    </row>
    <row r="70" spans="1:15">
      <c r="A70" s="5" t="s">
        <v>20</v>
      </c>
      <c r="B70" s="5">
        <v>4210</v>
      </c>
      <c r="C70" s="7">
        <v>0.54762497880000005</v>
      </c>
      <c r="D70" s="8">
        <v>0.25800000000000001</v>
      </c>
      <c r="E70" s="8">
        <v>46.66</v>
      </c>
      <c r="F70" s="8">
        <v>0.7</v>
      </c>
      <c r="G70" s="8">
        <v>0.09</v>
      </c>
      <c r="H70" s="5">
        <v>1</v>
      </c>
      <c r="I70" s="11">
        <f t="shared" si="36"/>
        <v>0.7</v>
      </c>
      <c r="J70" s="11">
        <f t="shared" si="37"/>
        <v>0.09</v>
      </c>
      <c r="K70" s="5">
        <v>237</v>
      </c>
      <c r="L70" s="5">
        <f t="shared" si="38"/>
        <v>1</v>
      </c>
      <c r="M70">
        <f t="shared" si="39"/>
        <v>678</v>
      </c>
      <c r="N70">
        <f t="shared" si="40"/>
        <v>1</v>
      </c>
      <c r="O70">
        <f t="shared" si="41"/>
        <v>0.1</v>
      </c>
    </row>
    <row r="71" spans="1:15">
      <c r="A71" s="5" t="s">
        <v>20</v>
      </c>
      <c r="B71" s="5">
        <v>4210</v>
      </c>
      <c r="C71" s="7">
        <v>2.8025564499999999E-2</v>
      </c>
      <c r="D71" s="8">
        <v>0.10199999999999999</v>
      </c>
      <c r="E71" s="8">
        <v>46.66</v>
      </c>
      <c r="F71" s="8">
        <v>0.7</v>
      </c>
      <c r="G71" s="8">
        <v>0.09</v>
      </c>
      <c r="H71" s="5">
        <v>1</v>
      </c>
      <c r="I71" s="11">
        <f t="shared" si="36"/>
        <v>0.7</v>
      </c>
      <c r="J71" s="11">
        <f t="shared" si="37"/>
        <v>0.09</v>
      </c>
      <c r="K71" s="5">
        <v>5</v>
      </c>
      <c r="L71" s="5">
        <f t="shared" si="38"/>
        <v>0</v>
      </c>
      <c r="M71">
        <f t="shared" si="39"/>
        <v>14</v>
      </c>
      <c r="N71">
        <f t="shared" si="40"/>
        <v>0</v>
      </c>
      <c r="O71">
        <f t="shared" si="41"/>
        <v>0</v>
      </c>
    </row>
    <row r="72" spans="1:15">
      <c r="A72" s="5" t="s">
        <v>20</v>
      </c>
      <c r="B72" s="5">
        <v>1750</v>
      </c>
      <c r="C72" s="7">
        <v>1.1226870700000001E-2</v>
      </c>
      <c r="D72" s="8">
        <v>0.68</v>
      </c>
      <c r="E72" s="8">
        <v>46.66</v>
      </c>
      <c r="F72" s="8">
        <v>1.8</v>
      </c>
      <c r="G72" s="8">
        <v>0.47799999999999998</v>
      </c>
      <c r="H72" s="5">
        <v>0</v>
      </c>
      <c r="I72" s="11">
        <f>0.7*F72</f>
        <v>1.26</v>
      </c>
      <c r="J72" s="11">
        <f>0.5*G72</f>
        <v>0.23899999999999999</v>
      </c>
      <c r="K72" s="5">
        <v>13</v>
      </c>
      <c r="L72" s="5">
        <f t="shared" si="38"/>
        <v>0</v>
      </c>
      <c r="M72">
        <f t="shared" si="39"/>
        <v>37</v>
      </c>
      <c r="N72">
        <f t="shared" si="40"/>
        <v>0</v>
      </c>
      <c r="O72">
        <f t="shared" si="41"/>
        <v>0</v>
      </c>
    </row>
    <row r="73" spans="1:15">
      <c r="A73" s="5" t="s">
        <v>20</v>
      </c>
      <c r="B73" s="5">
        <v>4210</v>
      </c>
      <c r="C73" s="7">
        <v>4.529925E-4</v>
      </c>
      <c r="D73" s="8">
        <v>0.25800000000000001</v>
      </c>
      <c r="E73" s="8">
        <v>46.66</v>
      </c>
      <c r="F73" s="8">
        <v>0.7</v>
      </c>
      <c r="G73" s="8">
        <v>0.09</v>
      </c>
      <c r="H73" s="5">
        <v>1</v>
      </c>
      <c r="I73" s="11">
        <f t="shared" ref="I73:I76" si="42">F73</f>
        <v>0.7</v>
      </c>
      <c r="J73" s="11">
        <f t="shared" ref="J73:J76" si="43">G73</f>
        <v>0.09</v>
      </c>
      <c r="K73" s="5">
        <v>0</v>
      </c>
      <c r="L73" s="5">
        <f t="shared" si="38"/>
        <v>0</v>
      </c>
      <c r="M73">
        <f t="shared" si="39"/>
        <v>1</v>
      </c>
      <c r="N73">
        <f t="shared" si="40"/>
        <v>0</v>
      </c>
      <c r="O73">
        <f t="shared" si="41"/>
        <v>0</v>
      </c>
    </row>
    <row r="74" spans="1:15">
      <c r="A74" s="5" t="s">
        <v>20</v>
      </c>
      <c r="B74" s="5">
        <v>1750</v>
      </c>
      <c r="C74" s="7">
        <v>1.6825704800000001E-2</v>
      </c>
      <c r="D74" s="8">
        <v>0.752</v>
      </c>
      <c r="E74" s="8">
        <v>46.66</v>
      </c>
      <c r="F74" s="8">
        <v>1.8</v>
      </c>
      <c r="G74" s="8">
        <v>0.47799999999999998</v>
      </c>
      <c r="H74" s="5">
        <v>1</v>
      </c>
      <c r="I74" s="11">
        <f t="shared" si="42"/>
        <v>1.8</v>
      </c>
      <c r="J74" s="11">
        <f t="shared" si="43"/>
        <v>0.47799999999999998</v>
      </c>
      <c r="K74" s="5">
        <v>21</v>
      </c>
      <c r="L74" s="5">
        <f t="shared" si="38"/>
        <v>0</v>
      </c>
      <c r="M74">
        <f t="shared" si="39"/>
        <v>61</v>
      </c>
      <c r="N74">
        <f t="shared" si="40"/>
        <v>0</v>
      </c>
      <c r="O74">
        <f t="shared" si="41"/>
        <v>0.1</v>
      </c>
    </row>
    <row r="75" spans="1:15">
      <c r="A75" s="5" t="s">
        <v>20</v>
      </c>
      <c r="B75" s="5">
        <v>4210</v>
      </c>
      <c r="C75" s="7">
        <v>0.23062768319999999</v>
      </c>
      <c r="D75" s="8">
        <v>0.25800000000000001</v>
      </c>
      <c r="E75" s="8">
        <v>46.66</v>
      </c>
      <c r="F75" s="8">
        <v>0.7</v>
      </c>
      <c r="G75" s="8">
        <v>0.09</v>
      </c>
      <c r="H75" s="5">
        <v>1</v>
      </c>
      <c r="I75" s="11">
        <f t="shared" si="42"/>
        <v>0.7</v>
      </c>
      <c r="J75" s="11">
        <f t="shared" si="43"/>
        <v>0.09</v>
      </c>
      <c r="K75" s="5">
        <v>100</v>
      </c>
      <c r="L75" s="5">
        <f t="shared" si="38"/>
        <v>0</v>
      </c>
      <c r="M75">
        <f t="shared" si="39"/>
        <v>285</v>
      </c>
      <c r="N75">
        <f t="shared" si="40"/>
        <v>0</v>
      </c>
      <c r="O75">
        <f t="shared" si="41"/>
        <v>0.1</v>
      </c>
    </row>
    <row r="76" spans="1:15">
      <c r="A76" s="5" t="s">
        <v>20</v>
      </c>
      <c r="B76" s="5">
        <v>1750</v>
      </c>
      <c r="C76" s="7">
        <v>1.7298576400000001E-2</v>
      </c>
      <c r="D76" s="8">
        <v>0.68</v>
      </c>
      <c r="E76" s="8">
        <v>46.66</v>
      </c>
      <c r="F76" s="8">
        <v>1.8</v>
      </c>
      <c r="G76" s="8">
        <v>0.47799999999999998</v>
      </c>
      <c r="H76" s="5">
        <v>1</v>
      </c>
      <c r="I76" s="11">
        <f t="shared" si="42"/>
        <v>1.8</v>
      </c>
      <c r="J76" s="11">
        <f t="shared" si="43"/>
        <v>0.47799999999999998</v>
      </c>
      <c r="K76" s="5">
        <v>20</v>
      </c>
      <c r="L76" s="5">
        <f t="shared" si="38"/>
        <v>0</v>
      </c>
      <c r="M76">
        <f t="shared" si="39"/>
        <v>56</v>
      </c>
      <c r="N76">
        <f t="shared" si="40"/>
        <v>0</v>
      </c>
      <c r="O76">
        <f t="shared" si="41"/>
        <v>0.1</v>
      </c>
    </row>
    <row r="77" spans="1:15">
      <c r="A77" s="5" t="s">
        <v>20</v>
      </c>
      <c r="B77" s="5">
        <v>1750</v>
      </c>
      <c r="C77" s="7">
        <v>3.95334299E-2</v>
      </c>
      <c r="D77" s="8">
        <v>0.68</v>
      </c>
      <c r="E77" s="8">
        <v>46.66</v>
      </c>
      <c r="F77" s="8">
        <v>1.8</v>
      </c>
      <c r="G77" s="8">
        <v>0.47799999999999998</v>
      </c>
      <c r="H77" s="5">
        <v>0</v>
      </c>
      <c r="I77" s="11">
        <f>0.7*F77</f>
        <v>1.26</v>
      </c>
      <c r="J77" s="11">
        <f>0.5*G77</f>
        <v>0.23899999999999999</v>
      </c>
      <c r="K77" s="5">
        <v>45</v>
      </c>
      <c r="L77" s="5">
        <f t="shared" si="38"/>
        <v>0</v>
      </c>
      <c r="M77">
        <f t="shared" si="39"/>
        <v>129</v>
      </c>
      <c r="N77">
        <f t="shared" si="40"/>
        <v>0</v>
      </c>
      <c r="O77">
        <f t="shared" si="41"/>
        <v>0.1</v>
      </c>
    </row>
    <row r="78" spans="1:15">
      <c r="A78" s="5" t="s">
        <v>20</v>
      </c>
      <c r="B78" s="5">
        <v>4210</v>
      </c>
      <c r="C78" s="7">
        <v>3.6162636599999999E-2</v>
      </c>
      <c r="D78" s="8">
        <v>0.25800000000000001</v>
      </c>
      <c r="E78" s="8">
        <v>46.66</v>
      </c>
      <c r="F78" s="8">
        <v>0.7</v>
      </c>
      <c r="G78" s="8">
        <v>0.09</v>
      </c>
      <c r="H78" s="5">
        <v>1</v>
      </c>
      <c r="I78" s="11">
        <f t="shared" ref="I78:I81" si="44">F78</f>
        <v>0.7</v>
      </c>
      <c r="J78" s="11">
        <f t="shared" ref="J78:J81" si="45">G78</f>
        <v>0.09</v>
      </c>
      <c r="K78" s="5">
        <v>16</v>
      </c>
      <c r="L78" s="5">
        <f t="shared" si="38"/>
        <v>0</v>
      </c>
      <c r="M78">
        <f t="shared" si="39"/>
        <v>45</v>
      </c>
      <c r="N78">
        <f t="shared" si="40"/>
        <v>0</v>
      </c>
      <c r="O78">
        <f t="shared" si="41"/>
        <v>0</v>
      </c>
    </row>
    <row r="79" spans="1:15">
      <c r="A79" s="5" t="s">
        <v>20</v>
      </c>
      <c r="B79" s="5">
        <v>4210</v>
      </c>
      <c r="C79" s="7">
        <v>5.7145008400000002E-2</v>
      </c>
      <c r="D79" s="8">
        <v>0.10199999999999999</v>
      </c>
      <c r="E79" s="8">
        <v>46.66</v>
      </c>
      <c r="F79" s="8">
        <v>0.7</v>
      </c>
      <c r="G79" s="8">
        <v>0.09</v>
      </c>
      <c r="H79" s="5">
        <v>1</v>
      </c>
      <c r="I79" s="11">
        <f t="shared" si="44"/>
        <v>0.7</v>
      </c>
      <c r="J79" s="11">
        <f t="shared" si="45"/>
        <v>0.09</v>
      </c>
      <c r="K79" s="5">
        <v>10</v>
      </c>
      <c r="L79" s="5">
        <f t="shared" si="38"/>
        <v>0</v>
      </c>
      <c r="M79">
        <f t="shared" si="39"/>
        <v>28</v>
      </c>
      <c r="N79">
        <f t="shared" si="40"/>
        <v>0</v>
      </c>
      <c r="O79">
        <f t="shared" si="41"/>
        <v>0</v>
      </c>
    </row>
    <row r="80" spans="1:15">
      <c r="A80" s="5" t="s">
        <v>20</v>
      </c>
      <c r="B80" s="5">
        <v>4210</v>
      </c>
      <c r="C80" s="7">
        <v>1.9231835100000001E-2</v>
      </c>
      <c r="D80" s="8">
        <v>0.25800000000000001</v>
      </c>
      <c r="E80" s="8">
        <v>46.66</v>
      </c>
      <c r="F80" s="8">
        <v>0.7</v>
      </c>
      <c r="G80" s="8">
        <v>0.09</v>
      </c>
      <c r="H80" s="5">
        <v>1</v>
      </c>
      <c r="I80" s="11">
        <f t="shared" si="44"/>
        <v>0.7</v>
      </c>
      <c r="J80" s="11">
        <f t="shared" si="45"/>
        <v>0.09</v>
      </c>
      <c r="K80" s="5">
        <v>8</v>
      </c>
      <c r="L80" s="5">
        <f t="shared" si="38"/>
        <v>0</v>
      </c>
      <c r="M80">
        <f t="shared" si="39"/>
        <v>24</v>
      </c>
      <c r="N80">
        <f t="shared" si="40"/>
        <v>0</v>
      </c>
      <c r="O80">
        <f t="shared" si="41"/>
        <v>0</v>
      </c>
    </row>
    <row r="81" spans="1:15">
      <c r="A81" s="5" t="s">
        <v>20</v>
      </c>
      <c r="B81" s="5">
        <v>4210</v>
      </c>
      <c r="C81" s="7">
        <v>0.16836380710000001</v>
      </c>
      <c r="D81" s="8">
        <v>0.25800000000000001</v>
      </c>
      <c r="E81" s="8">
        <v>46.66</v>
      </c>
      <c r="F81" s="8">
        <v>0.7</v>
      </c>
      <c r="G81" s="8">
        <v>0.09</v>
      </c>
      <c r="H81" s="5">
        <v>1</v>
      </c>
      <c r="I81" s="11">
        <f t="shared" si="44"/>
        <v>0.7</v>
      </c>
      <c r="J81" s="11">
        <f t="shared" si="45"/>
        <v>0.09</v>
      </c>
      <c r="K81" s="5">
        <v>73</v>
      </c>
      <c r="L81" s="5">
        <f t="shared" si="38"/>
        <v>0</v>
      </c>
      <c r="M81">
        <f t="shared" si="39"/>
        <v>208</v>
      </c>
      <c r="N81">
        <f t="shared" si="40"/>
        <v>0</v>
      </c>
      <c r="O81">
        <f t="shared" si="41"/>
        <v>0</v>
      </c>
    </row>
    <row r="82" spans="1:15">
      <c r="A82" s="5" t="s">
        <v>20</v>
      </c>
      <c r="B82" s="5">
        <v>1750</v>
      </c>
      <c r="C82" s="7">
        <v>5.65156141E-2</v>
      </c>
      <c r="D82" s="8">
        <v>0.752</v>
      </c>
      <c r="E82" s="8">
        <v>46.66</v>
      </c>
      <c r="F82" s="8">
        <v>1.8</v>
      </c>
      <c r="G82" s="8">
        <v>0.47799999999999998</v>
      </c>
      <c r="H82" s="5">
        <v>0</v>
      </c>
      <c r="I82" s="11">
        <f>0.7*F82</f>
        <v>1.26</v>
      </c>
      <c r="J82" s="11">
        <f>0.5*G82</f>
        <v>0.23899999999999999</v>
      </c>
      <c r="K82" s="5">
        <v>71</v>
      </c>
      <c r="L82" s="5">
        <f t="shared" si="38"/>
        <v>0</v>
      </c>
      <c r="M82">
        <f t="shared" si="39"/>
        <v>204</v>
      </c>
      <c r="N82">
        <f t="shared" si="40"/>
        <v>1</v>
      </c>
      <c r="O82">
        <f t="shared" si="41"/>
        <v>0.1</v>
      </c>
    </row>
    <row r="83" spans="1:15">
      <c r="A83" s="5" t="s">
        <v>20</v>
      </c>
      <c r="B83" s="5">
        <v>4210</v>
      </c>
      <c r="C83" s="7">
        <v>5.5171451500000003E-2</v>
      </c>
      <c r="D83" s="8">
        <v>0.25800000000000001</v>
      </c>
      <c r="E83" s="8">
        <v>46.66</v>
      </c>
      <c r="F83" s="8">
        <v>0.7</v>
      </c>
      <c r="G83" s="8">
        <v>0.09</v>
      </c>
      <c r="H83" s="5">
        <v>1</v>
      </c>
      <c r="I83" s="11">
        <f t="shared" ref="I83:I87" si="46">F83</f>
        <v>0.7</v>
      </c>
      <c r="J83" s="11">
        <f t="shared" ref="J83:J87" si="47">G83</f>
        <v>0.09</v>
      </c>
      <c r="K83" s="5">
        <v>24</v>
      </c>
      <c r="L83" s="5">
        <f t="shared" si="38"/>
        <v>0</v>
      </c>
      <c r="M83">
        <f t="shared" si="39"/>
        <v>68</v>
      </c>
      <c r="N83">
        <f t="shared" si="40"/>
        <v>0</v>
      </c>
      <c r="O83">
        <f t="shared" si="41"/>
        <v>0</v>
      </c>
    </row>
    <row r="84" spans="1:15">
      <c r="A84" s="5" t="s">
        <v>20</v>
      </c>
      <c r="B84" s="5">
        <v>3100</v>
      </c>
      <c r="C84" s="7">
        <v>4.4317659699999998E-2</v>
      </c>
      <c r="D84" s="8">
        <v>0.252</v>
      </c>
      <c r="E84" s="8">
        <v>46.66</v>
      </c>
      <c r="F84" s="8">
        <v>1.2</v>
      </c>
      <c r="G84" s="8">
        <v>6.4000000000000001E-2</v>
      </c>
      <c r="H84" s="5">
        <v>1</v>
      </c>
      <c r="I84" s="11">
        <f t="shared" si="46"/>
        <v>1.2</v>
      </c>
      <c r="J84" s="11">
        <f t="shared" si="47"/>
        <v>6.4000000000000001E-2</v>
      </c>
      <c r="K84" s="5">
        <v>364</v>
      </c>
      <c r="L84" s="5">
        <f t="shared" si="38"/>
        <v>0</v>
      </c>
      <c r="M84">
        <f t="shared" si="39"/>
        <v>54</v>
      </c>
      <c r="N84">
        <f t="shared" si="40"/>
        <v>0</v>
      </c>
      <c r="O84">
        <f t="shared" si="41"/>
        <v>0</v>
      </c>
    </row>
    <row r="85" spans="1:15">
      <c r="A85" s="5" t="s">
        <v>20</v>
      </c>
      <c r="B85" s="5">
        <v>3200</v>
      </c>
      <c r="C85" s="7">
        <v>0.32425055180000001</v>
      </c>
      <c r="D85" s="8">
        <v>0.23100000000000001</v>
      </c>
      <c r="E85" s="8">
        <v>46.66</v>
      </c>
      <c r="F85" s="8">
        <v>1.2</v>
      </c>
      <c r="G85" s="8">
        <v>6.4000000000000001E-2</v>
      </c>
      <c r="H85" s="5">
        <v>1</v>
      </c>
      <c r="I85" s="11">
        <f t="shared" si="46"/>
        <v>1.2</v>
      </c>
      <c r="J85" s="11">
        <f t="shared" si="47"/>
        <v>6.4000000000000001E-2</v>
      </c>
      <c r="K85" s="5">
        <v>126</v>
      </c>
      <c r="L85" s="5">
        <f t="shared" si="38"/>
        <v>0</v>
      </c>
      <c r="M85">
        <f t="shared" si="39"/>
        <v>359</v>
      </c>
      <c r="N85">
        <f t="shared" si="40"/>
        <v>1</v>
      </c>
      <c r="O85">
        <f t="shared" si="41"/>
        <v>0.1</v>
      </c>
    </row>
    <row r="86" spans="1:15">
      <c r="A86" s="5" t="s">
        <v>20</v>
      </c>
      <c r="B86" s="5">
        <v>1750</v>
      </c>
      <c r="C86" s="7">
        <v>5.6459374200000002E-2</v>
      </c>
      <c r="D86" s="8">
        <v>0.752</v>
      </c>
      <c r="E86" s="8">
        <v>46.66</v>
      </c>
      <c r="F86" s="8">
        <v>1.8</v>
      </c>
      <c r="G86" s="8">
        <v>0.47799999999999998</v>
      </c>
      <c r="H86" s="5">
        <v>1</v>
      </c>
      <c r="I86" s="11">
        <f t="shared" si="46"/>
        <v>1.8</v>
      </c>
      <c r="J86" s="11">
        <f t="shared" si="47"/>
        <v>0.47799999999999998</v>
      </c>
      <c r="K86" s="5">
        <v>71</v>
      </c>
      <c r="L86" s="5">
        <f t="shared" si="38"/>
        <v>0</v>
      </c>
      <c r="M86">
        <f t="shared" si="39"/>
        <v>204</v>
      </c>
      <c r="N86">
        <f t="shared" si="40"/>
        <v>1</v>
      </c>
      <c r="O86">
        <f t="shared" si="41"/>
        <v>0.2</v>
      </c>
    </row>
    <row r="87" spans="1:15">
      <c r="A87" s="5" t="s">
        <v>20</v>
      </c>
      <c r="B87" s="5">
        <v>1750</v>
      </c>
      <c r="C87" s="7">
        <v>2.0311692900000001E-2</v>
      </c>
      <c r="D87" s="8">
        <v>0.68</v>
      </c>
      <c r="E87" s="8">
        <v>46.66</v>
      </c>
      <c r="F87" s="8">
        <v>1.8</v>
      </c>
      <c r="G87" s="8">
        <v>0.47799999999999998</v>
      </c>
      <c r="H87" s="5">
        <v>1</v>
      </c>
      <c r="I87" s="11">
        <f t="shared" si="46"/>
        <v>1.8</v>
      </c>
      <c r="J87" s="11">
        <f t="shared" si="47"/>
        <v>0.47799999999999998</v>
      </c>
      <c r="K87" s="5">
        <v>23</v>
      </c>
      <c r="L87" s="5">
        <f t="shared" si="38"/>
        <v>0</v>
      </c>
      <c r="M87">
        <f t="shared" si="39"/>
        <v>66</v>
      </c>
      <c r="N87">
        <f t="shared" si="40"/>
        <v>0</v>
      </c>
      <c r="O87">
        <f t="shared" si="41"/>
        <v>0.1</v>
      </c>
    </row>
    <row r="88" spans="1:15">
      <c r="A88" s="5" t="s">
        <v>20</v>
      </c>
      <c r="B88" s="5">
        <v>1750</v>
      </c>
      <c r="C88" s="7">
        <v>2.1181759800000002E-2</v>
      </c>
      <c r="D88" s="8">
        <v>0.68</v>
      </c>
      <c r="E88" s="8">
        <v>46.66</v>
      </c>
      <c r="F88" s="8">
        <v>1.8</v>
      </c>
      <c r="G88" s="8">
        <v>0.47799999999999998</v>
      </c>
      <c r="H88" s="5">
        <v>0</v>
      </c>
      <c r="I88" s="11">
        <f>0.7*F88</f>
        <v>1.26</v>
      </c>
      <c r="J88" s="11">
        <f>0.5*G88</f>
        <v>0.23899999999999999</v>
      </c>
      <c r="K88" s="5">
        <v>3860</v>
      </c>
      <c r="L88" s="5">
        <f t="shared" si="38"/>
        <v>0</v>
      </c>
      <c r="M88">
        <f t="shared" si="39"/>
        <v>69</v>
      </c>
      <c r="N88">
        <f t="shared" si="40"/>
        <v>0</v>
      </c>
      <c r="O88">
        <f t="shared" si="41"/>
        <v>0</v>
      </c>
    </row>
    <row r="89" spans="1:15">
      <c r="A89" s="5" t="s">
        <v>20</v>
      </c>
      <c r="B89" s="5">
        <v>1750</v>
      </c>
      <c r="C89" s="7">
        <v>5.1313506999999996E-3</v>
      </c>
      <c r="D89" s="8">
        <v>0.68</v>
      </c>
      <c r="E89" s="8">
        <v>46.66</v>
      </c>
      <c r="F89" s="8">
        <v>1.8</v>
      </c>
      <c r="G89" s="8">
        <v>0.47799999999999998</v>
      </c>
      <c r="H89" s="5">
        <v>1</v>
      </c>
      <c r="I89" s="11">
        <f t="shared" ref="I89:I132" si="48">F89</f>
        <v>1.8</v>
      </c>
      <c r="J89" s="11">
        <f t="shared" ref="J89:J132" si="49">G89</f>
        <v>0.47799999999999998</v>
      </c>
      <c r="K89" s="5">
        <v>6</v>
      </c>
      <c r="L89" s="5">
        <f t="shared" si="38"/>
        <v>0</v>
      </c>
      <c r="M89">
        <f t="shared" si="39"/>
        <v>17</v>
      </c>
      <c r="N89">
        <f t="shared" si="40"/>
        <v>0</v>
      </c>
      <c r="O89">
        <f t="shared" si="41"/>
        <v>0</v>
      </c>
    </row>
    <row r="90" spans="1:15">
      <c r="A90" s="5" t="s">
        <v>20</v>
      </c>
      <c r="B90" s="5">
        <v>3200</v>
      </c>
      <c r="C90" s="7">
        <v>5.0284665200000002E-2</v>
      </c>
      <c r="D90" s="8">
        <v>0.23100000000000001</v>
      </c>
      <c r="E90" s="8">
        <v>46.66</v>
      </c>
      <c r="F90" s="8">
        <v>1.2</v>
      </c>
      <c r="G90" s="8">
        <v>6.4000000000000001E-2</v>
      </c>
      <c r="H90" s="5">
        <v>1</v>
      </c>
      <c r="I90" s="11">
        <f t="shared" si="48"/>
        <v>1.2</v>
      </c>
      <c r="J90" s="11">
        <f t="shared" si="49"/>
        <v>6.4000000000000001E-2</v>
      </c>
      <c r="K90" s="5">
        <v>20</v>
      </c>
      <c r="L90" s="5">
        <f t="shared" si="38"/>
        <v>0</v>
      </c>
      <c r="M90">
        <f t="shared" si="39"/>
        <v>56</v>
      </c>
      <c r="N90">
        <f t="shared" si="40"/>
        <v>0</v>
      </c>
      <c r="O90">
        <f t="shared" si="41"/>
        <v>0</v>
      </c>
    </row>
    <row r="91" spans="1:15">
      <c r="A91" s="5" t="s">
        <v>20</v>
      </c>
      <c r="B91" s="5">
        <v>3200</v>
      </c>
      <c r="C91" s="7">
        <v>6.3027957925999996</v>
      </c>
      <c r="D91" s="8">
        <v>0.06</v>
      </c>
      <c r="E91" s="8">
        <v>46.66</v>
      </c>
      <c r="F91" s="8">
        <v>1.2</v>
      </c>
      <c r="G91" s="8">
        <v>6.4000000000000001E-2</v>
      </c>
      <c r="H91" s="5">
        <v>1</v>
      </c>
      <c r="I91" s="11">
        <f t="shared" si="48"/>
        <v>1.2</v>
      </c>
      <c r="J91" s="11">
        <f t="shared" si="49"/>
        <v>6.4000000000000001E-2</v>
      </c>
      <c r="K91" s="5">
        <v>9809</v>
      </c>
      <c r="L91" s="5">
        <f t="shared" si="38"/>
        <v>1</v>
      </c>
      <c r="M91">
        <f t="shared" si="39"/>
        <v>1814</v>
      </c>
      <c r="N91">
        <f t="shared" si="40"/>
        <v>5</v>
      </c>
      <c r="O91">
        <f t="shared" si="41"/>
        <v>0.3</v>
      </c>
    </row>
    <row r="92" spans="1:15">
      <c r="A92" s="5" t="s">
        <v>20</v>
      </c>
      <c r="B92" s="5">
        <v>3200</v>
      </c>
      <c r="C92" s="7">
        <v>1.2280545000000001E-3</v>
      </c>
      <c r="D92" s="8">
        <v>0.06</v>
      </c>
      <c r="E92" s="8">
        <v>46.66</v>
      </c>
      <c r="F92" s="8">
        <v>1.2</v>
      </c>
      <c r="G92" s="8">
        <v>6.4000000000000001E-2</v>
      </c>
      <c r="H92" s="5">
        <v>1</v>
      </c>
      <c r="I92" s="11">
        <f t="shared" si="48"/>
        <v>1.2</v>
      </c>
      <c r="J92" s="11">
        <f t="shared" si="49"/>
        <v>6.4000000000000001E-2</v>
      </c>
      <c r="K92" s="5">
        <v>1</v>
      </c>
      <c r="L92" s="5">
        <f t="shared" si="38"/>
        <v>0</v>
      </c>
      <c r="M92">
        <f t="shared" si="39"/>
        <v>0</v>
      </c>
      <c r="N92">
        <f t="shared" si="40"/>
        <v>0</v>
      </c>
      <c r="O92">
        <f t="shared" si="41"/>
        <v>0</v>
      </c>
    </row>
    <row r="93" spans="1:15">
      <c r="A93" s="5" t="s">
        <v>20</v>
      </c>
      <c r="B93" s="5">
        <v>4210</v>
      </c>
      <c r="C93" s="7">
        <v>8.2535109100000004E-2</v>
      </c>
      <c r="D93" s="8">
        <v>0.10199999999999999</v>
      </c>
      <c r="E93" s="8">
        <v>46.66</v>
      </c>
      <c r="F93" s="8">
        <v>0.7</v>
      </c>
      <c r="G93" s="8">
        <v>0.09</v>
      </c>
      <c r="H93" s="5">
        <v>1</v>
      </c>
      <c r="I93" s="11">
        <f t="shared" si="48"/>
        <v>0.7</v>
      </c>
      <c r="J93" s="11">
        <f t="shared" si="49"/>
        <v>0.09</v>
      </c>
      <c r="K93" s="5">
        <v>14</v>
      </c>
      <c r="L93" s="5">
        <f t="shared" si="38"/>
        <v>0</v>
      </c>
      <c r="M93">
        <f t="shared" si="39"/>
        <v>40</v>
      </c>
      <c r="N93">
        <f t="shared" si="40"/>
        <v>0</v>
      </c>
      <c r="O93">
        <f t="shared" si="41"/>
        <v>0</v>
      </c>
    </row>
    <row r="94" spans="1:15">
      <c r="A94" s="5" t="s">
        <v>20</v>
      </c>
      <c r="B94" s="5">
        <v>4210</v>
      </c>
      <c r="C94" s="7">
        <v>0.4578880367</v>
      </c>
      <c r="D94" s="8">
        <v>0.10199999999999999</v>
      </c>
      <c r="E94" s="8">
        <v>46.66</v>
      </c>
      <c r="F94" s="8">
        <v>0.7</v>
      </c>
      <c r="G94" s="8">
        <v>0.09</v>
      </c>
      <c r="H94" s="5">
        <v>1</v>
      </c>
      <c r="I94" s="11">
        <f t="shared" si="48"/>
        <v>0.7</v>
      </c>
      <c r="J94" s="11">
        <f t="shared" si="49"/>
        <v>0.09</v>
      </c>
      <c r="K94" s="5">
        <v>78</v>
      </c>
      <c r="L94" s="5">
        <f t="shared" si="38"/>
        <v>0</v>
      </c>
      <c r="M94">
        <f t="shared" si="39"/>
        <v>224</v>
      </c>
      <c r="N94">
        <f t="shared" si="40"/>
        <v>0</v>
      </c>
      <c r="O94">
        <f t="shared" si="41"/>
        <v>0</v>
      </c>
    </row>
    <row r="95" spans="1:15">
      <c r="A95" s="5" t="s">
        <v>20</v>
      </c>
      <c r="B95" s="5">
        <v>3200</v>
      </c>
      <c r="C95" s="7">
        <v>0.53202308249999997</v>
      </c>
      <c r="D95" s="8">
        <v>0.06</v>
      </c>
      <c r="E95" s="8">
        <v>46.66</v>
      </c>
      <c r="F95" s="8">
        <v>1.2</v>
      </c>
      <c r="G95" s="8">
        <v>6.4000000000000001E-2</v>
      </c>
      <c r="H95" s="5">
        <v>1</v>
      </c>
      <c r="I95" s="11">
        <f t="shared" si="48"/>
        <v>1.2</v>
      </c>
      <c r="J95" s="11">
        <f t="shared" si="49"/>
        <v>6.4000000000000001E-2</v>
      </c>
      <c r="K95" s="5">
        <v>54</v>
      </c>
      <c r="L95" s="5">
        <f t="shared" si="38"/>
        <v>0</v>
      </c>
      <c r="M95">
        <f t="shared" si="39"/>
        <v>153</v>
      </c>
      <c r="N95">
        <f t="shared" si="40"/>
        <v>0</v>
      </c>
      <c r="O95">
        <f t="shared" si="41"/>
        <v>0</v>
      </c>
    </row>
    <row r="96" spans="1:15">
      <c r="A96" s="5" t="s">
        <v>20</v>
      </c>
      <c r="B96" s="5">
        <v>4210</v>
      </c>
      <c r="C96" s="7">
        <v>1.7566133800000001E-2</v>
      </c>
      <c r="D96" s="8">
        <v>0.25800000000000001</v>
      </c>
      <c r="E96" s="8">
        <v>46.66</v>
      </c>
      <c r="F96" s="8">
        <v>0.7</v>
      </c>
      <c r="G96" s="8">
        <v>0.09</v>
      </c>
      <c r="H96" s="5">
        <v>1</v>
      </c>
      <c r="I96" s="11">
        <f t="shared" si="48"/>
        <v>0.7</v>
      </c>
      <c r="J96" s="11">
        <f t="shared" si="49"/>
        <v>0.09</v>
      </c>
      <c r="K96" s="5">
        <v>57</v>
      </c>
      <c r="L96" s="5">
        <f t="shared" si="38"/>
        <v>0</v>
      </c>
      <c r="M96">
        <f t="shared" si="39"/>
        <v>22</v>
      </c>
      <c r="N96">
        <f t="shared" si="40"/>
        <v>0</v>
      </c>
      <c r="O96">
        <f t="shared" si="41"/>
        <v>0</v>
      </c>
    </row>
    <row r="97" spans="1:15">
      <c r="A97" s="5" t="s">
        <v>20</v>
      </c>
      <c r="B97" s="5">
        <v>3100</v>
      </c>
      <c r="C97" s="7">
        <v>0.84117675160000005</v>
      </c>
      <c r="D97" s="8">
        <v>0.252</v>
      </c>
      <c r="E97" s="8">
        <v>46.66</v>
      </c>
      <c r="F97" s="8">
        <v>1.2</v>
      </c>
      <c r="G97" s="8">
        <v>6.4000000000000001E-2</v>
      </c>
      <c r="H97" s="5">
        <v>1</v>
      </c>
      <c r="I97" s="11">
        <f t="shared" si="48"/>
        <v>1.2</v>
      </c>
      <c r="J97" s="11">
        <f t="shared" si="49"/>
        <v>6.4000000000000001E-2</v>
      </c>
      <c r="K97" s="5">
        <v>5247</v>
      </c>
      <c r="L97" s="5">
        <f t="shared" si="38"/>
        <v>1</v>
      </c>
      <c r="M97">
        <f t="shared" si="39"/>
        <v>1017</v>
      </c>
      <c r="N97">
        <f t="shared" si="40"/>
        <v>3</v>
      </c>
      <c r="O97">
        <f t="shared" si="41"/>
        <v>0.1</v>
      </c>
    </row>
    <row r="98" spans="1:15">
      <c r="A98" s="5" t="s">
        <v>20</v>
      </c>
      <c r="B98" s="5">
        <v>4210</v>
      </c>
      <c r="C98" s="7">
        <v>3.0385694999999998E-3</v>
      </c>
      <c r="D98" s="8">
        <v>0.10199999999999999</v>
      </c>
      <c r="E98" s="8">
        <v>46.66</v>
      </c>
      <c r="F98" s="8">
        <v>0.7</v>
      </c>
      <c r="G98" s="8">
        <v>0.09</v>
      </c>
      <c r="H98" s="5">
        <v>1</v>
      </c>
      <c r="I98" s="11">
        <f t="shared" si="48"/>
        <v>0.7</v>
      </c>
      <c r="J98" s="11">
        <f t="shared" si="49"/>
        <v>0.09</v>
      </c>
      <c r="K98" s="5">
        <v>1</v>
      </c>
      <c r="L98" s="5">
        <f t="shared" si="38"/>
        <v>0</v>
      </c>
      <c r="M98">
        <f t="shared" si="39"/>
        <v>1</v>
      </c>
      <c r="N98">
        <f t="shared" si="40"/>
        <v>0</v>
      </c>
      <c r="O98">
        <f t="shared" si="41"/>
        <v>0</v>
      </c>
    </row>
    <row r="99" spans="1:15">
      <c r="A99" s="5" t="s">
        <v>20</v>
      </c>
      <c r="B99" s="5">
        <v>4210</v>
      </c>
      <c r="C99" s="7">
        <v>0.60835443040000003</v>
      </c>
      <c r="D99" s="8">
        <v>0.25800000000000001</v>
      </c>
      <c r="E99" s="8">
        <v>46.66</v>
      </c>
      <c r="F99" s="8">
        <v>0.7</v>
      </c>
      <c r="G99" s="8">
        <v>0.09</v>
      </c>
      <c r="H99" s="5">
        <v>1</v>
      </c>
      <c r="I99" s="11">
        <f t="shared" si="48"/>
        <v>0.7</v>
      </c>
      <c r="J99" s="11">
        <f t="shared" si="49"/>
        <v>0.09</v>
      </c>
      <c r="K99" s="5">
        <v>309</v>
      </c>
      <c r="L99" s="5">
        <f t="shared" si="38"/>
        <v>1</v>
      </c>
      <c r="M99">
        <f t="shared" si="39"/>
        <v>753</v>
      </c>
      <c r="N99">
        <f t="shared" si="40"/>
        <v>1</v>
      </c>
      <c r="O99">
        <f t="shared" si="41"/>
        <v>0.1</v>
      </c>
    </row>
    <row r="100" spans="1:15">
      <c r="A100" s="5" t="s">
        <v>20</v>
      </c>
      <c r="B100" s="5">
        <v>4210</v>
      </c>
      <c r="C100" s="7">
        <v>0.15630574890000001</v>
      </c>
      <c r="D100" s="8">
        <v>0.10199999999999999</v>
      </c>
      <c r="E100" s="8">
        <v>46.66</v>
      </c>
      <c r="F100" s="8">
        <v>0.7</v>
      </c>
      <c r="G100" s="8">
        <v>0.09</v>
      </c>
      <c r="H100" s="5">
        <v>1</v>
      </c>
      <c r="I100" s="11">
        <f t="shared" si="48"/>
        <v>0.7</v>
      </c>
      <c r="J100" s="11">
        <f t="shared" si="49"/>
        <v>0.09</v>
      </c>
      <c r="K100" s="5">
        <v>27</v>
      </c>
      <c r="L100" s="5">
        <f t="shared" si="38"/>
        <v>0</v>
      </c>
      <c r="M100">
        <f t="shared" si="39"/>
        <v>76</v>
      </c>
      <c r="N100">
        <f t="shared" si="40"/>
        <v>0</v>
      </c>
      <c r="O100">
        <f t="shared" si="41"/>
        <v>0</v>
      </c>
    </row>
    <row r="101" spans="1:15">
      <c r="A101" s="5" t="s">
        <v>20</v>
      </c>
      <c r="B101" s="5">
        <v>3200</v>
      </c>
      <c r="C101" s="7">
        <v>0.11101714560000001</v>
      </c>
      <c r="D101" s="8">
        <v>0.06</v>
      </c>
      <c r="E101" s="8">
        <v>46.66</v>
      </c>
      <c r="F101" s="8">
        <v>1.2</v>
      </c>
      <c r="G101" s="8">
        <v>6.4000000000000001E-2</v>
      </c>
      <c r="H101" s="5">
        <v>1</v>
      </c>
      <c r="I101" s="11">
        <f t="shared" si="48"/>
        <v>1.2</v>
      </c>
      <c r="J101" s="11">
        <f t="shared" si="49"/>
        <v>6.4000000000000001E-2</v>
      </c>
      <c r="K101" s="5">
        <v>11</v>
      </c>
      <c r="L101" s="5">
        <f t="shared" si="38"/>
        <v>0</v>
      </c>
      <c r="M101">
        <f t="shared" si="39"/>
        <v>32</v>
      </c>
      <c r="N101">
        <f t="shared" si="40"/>
        <v>0</v>
      </c>
      <c r="O101">
        <f t="shared" si="41"/>
        <v>0</v>
      </c>
    </row>
    <row r="102" spans="1:15">
      <c r="A102" s="5" t="s">
        <v>20</v>
      </c>
      <c r="B102" s="5">
        <v>4210</v>
      </c>
      <c r="C102" s="7">
        <v>0.28129630970000002</v>
      </c>
      <c r="D102" s="8">
        <v>0.10199999999999999</v>
      </c>
      <c r="E102" s="8">
        <v>46.66</v>
      </c>
      <c r="F102" s="8">
        <v>0.7</v>
      </c>
      <c r="G102" s="8">
        <v>0.09</v>
      </c>
      <c r="H102" s="5">
        <v>1</v>
      </c>
      <c r="I102" s="11">
        <f t="shared" si="48"/>
        <v>0.7</v>
      </c>
      <c r="J102" s="11">
        <f t="shared" si="49"/>
        <v>0.09</v>
      </c>
      <c r="K102" s="5">
        <v>48</v>
      </c>
      <c r="L102" s="5">
        <f t="shared" si="38"/>
        <v>0</v>
      </c>
      <c r="M102">
        <f t="shared" si="39"/>
        <v>138</v>
      </c>
      <c r="N102">
        <f t="shared" si="40"/>
        <v>0</v>
      </c>
      <c r="O102">
        <f t="shared" si="41"/>
        <v>0</v>
      </c>
    </row>
    <row r="103" spans="1:15">
      <c r="A103" s="5" t="s">
        <v>20</v>
      </c>
      <c r="B103" s="5">
        <v>4210</v>
      </c>
      <c r="C103" s="7">
        <v>8.8349990999999992E-3</v>
      </c>
      <c r="D103" s="8">
        <v>0.10199999999999999</v>
      </c>
      <c r="E103" s="8">
        <v>46.66</v>
      </c>
      <c r="F103" s="8">
        <v>0.7</v>
      </c>
      <c r="G103" s="8">
        <v>0.09</v>
      </c>
      <c r="H103" s="5">
        <v>1</v>
      </c>
      <c r="I103" s="11">
        <f t="shared" si="48"/>
        <v>0.7</v>
      </c>
      <c r="J103" s="11">
        <f t="shared" si="49"/>
        <v>0.09</v>
      </c>
      <c r="K103" s="5">
        <v>2</v>
      </c>
      <c r="L103" s="5">
        <f t="shared" si="38"/>
        <v>0</v>
      </c>
      <c r="M103">
        <f t="shared" si="39"/>
        <v>4</v>
      </c>
      <c r="N103">
        <f t="shared" si="40"/>
        <v>0</v>
      </c>
      <c r="O103">
        <f t="shared" si="41"/>
        <v>0</v>
      </c>
    </row>
    <row r="104" spans="1:15">
      <c r="A104" s="5" t="s">
        <v>20</v>
      </c>
      <c r="B104" s="5">
        <v>3200</v>
      </c>
      <c r="C104" s="7">
        <v>0.21187610600000001</v>
      </c>
      <c r="D104" s="8">
        <v>0.06</v>
      </c>
      <c r="E104" s="8">
        <v>46.66</v>
      </c>
      <c r="F104" s="8">
        <v>1.2</v>
      </c>
      <c r="G104" s="8">
        <v>6.4000000000000001E-2</v>
      </c>
      <c r="H104" s="5">
        <v>1</v>
      </c>
      <c r="I104" s="11">
        <f t="shared" si="48"/>
        <v>1.2</v>
      </c>
      <c r="J104" s="11">
        <f t="shared" si="49"/>
        <v>6.4000000000000001E-2</v>
      </c>
      <c r="K104" s="5">
        <v>21</v>
      </c>
      <c r="L104" s="5">
        <f t="shared" si="38"/>
        <v>0</v>
      </c>
      <c r="M104">
        <f t="shared" si="39"/>
        <v>61</v>
      </c>
      <c r="N104">
        <f t="shared" si="40"/>
        <v>0</v>
      </c>
      <c r="O104">
        <f t="shared" si="41"/>
        <v>0</v>
      </c>
    </row>
    <row r="105" spans="1:15">
      <c r="A105" s="5" t="s">
        <v>20</v>
      </c>
      <c r="B105" s="5">
        <v>4210</v>
      </c>
      <c r="C105" s="7">
        <v>0.13420140750000001</v>
      </c>
      <c r="D105" s="8">
        <v>0.10199999999999999</v>
      </c>
      <c r="E105" s="8">
        <v>46.66</v>
      </c>
      <c r="F105" s="8">
        <v>0.7</v>
      </c>
      <c r="G105" s="8">
        <v>0.09</v>
      </c>
      <c r="H105" s="5">
        <v>1</v>
      </c>
      <c r="I105" s="11">
        <f t="shared" si="48"/>
        <v>0.7</v>
      </c>
      <c r="J105" s="11">
        <f t="shared" si="49"/>
        <v>0.09</v>
      </c>
      <c r="K105" s="5">
        <v>23</v>
      </c>
      <c r="L105" s="5">
        <f t="shared" si="38"/>
        <v>0</v>
      </c>
      <c r="M105">
        <f t="shared" si="39"/>
        <v>66</v>
      </c>
      <c r="N105">
        <f t="shared" si="40"/>
        <v>0</v>
      </c>
      <c r="O105">
        <f t="shared" si="41"/>
        <v>0</v>
      </c>
    </row>
    <row r="106" spans="1:15">
      <c r="A106" s="5" t="s">
        <v>20</v>
      </c>
      <c r="B106" s="5">
        <v>3200</v>
      </c>
      <c r="C106" s="7">
        <v>0.11811495549999999</v>
      </c>
      <c r="D106" s="8">
        <v>0.06</v>
      </c>
      <c r="E106" s="8">
        <v>46.66</v>
      </c>
      <c r="F106" s="8">
        <v>1.2</v>
      </c>
      <c r="G106" s="8">
        <v>6.4000000000000001E-2</v>
      </c>
      <c r="H106" s="5">
        <v>1</v>
      </c>
      <c r="I106" s="11">
        <f t="shared" si="48"/>
        <v>1.2</v>
      </c>
      <c r="J106" s="11">
        <f t="shared" si="49"/>
        <v>6.4000000000000001E-2</v>
      </c>
      <c r="K106" s="5">
        <v>12</v>
      </c>
      <c r="L106" s="5">
        <f t="shared" si="38"/>
        <v>0</v>
      </c>
      <c r="M106">
        <f t="shared" si="39"/>
        <v>34</v>
      </c>
      <c r="N106">
        <f t="shared" si="40"/>
        <v>0</v>
      </c>
      <c r="O106">
        <f t="shared" si="41"/>
        <v>0</v>
      </c>
    </row>
    <row r="107" spans="1:15">
      <c r="A107" s="5" t="s">
        <v>20</v>
      </c>
      <c r="B107" s="5">
        <v>3100</v>
      </c>
      <c r="C107" s="7">
        <v>0.61508944730000004</v>
      </c>
      <c r="D107" s="8">
        <v>0.252</v>
      </c>
      <c r="E107" s="8">
        <v>46.66</v>
      </c>
      <c r="F107" s="8">
        <v>1.2</v>
      </c>
      <c r="G107" s="8">
        <v>6.4000000000000001E-2</v>
      </c>
      <c r="H107" s="5">
        <v>1</v>
      </c>
      <c r="I107" s="11">
        <f t="shared" si="48"/>
        <v>1.2</v>
      </c>
      <c r="J107" s="11">
        <f t="shared" si="49"/>
        <v>6.4000000000000001E-2</v>
      </c>
      <c r="K107" s="5">
        <v>291</v>
      </c>
      <c r="L107" s="5">
        <f t="shared" si="38"/>
        <v>1</v>
      </c>
      <c r="M107">
        <f t="shared" si="39"/>
        <v>743</v>
      </c>
      <c r="N107">
        <f t="shared" si="40"/>
        <v>2</v>
      </c>
      <c r="O107">
        <f t="shared" si="41"/>
        <v>0.1</v>
      </c>
    </row>
    <row r="108" spans="1:15">
      <c r="A108" s="5" t="s">
        <v>20</v>
      </c>
      <c r="B108" s="5">
        <v>4210</v>
      </c>
      <c r="C108" s="7">
        <v>0.19447009649999999</v>
      </c>
      <c r="D108" s="8">
        <v>0.10199999999999999</v>
      </c>
      <c r="E108" s="8">
        <v>46.66</v>
      </c>
      <c r="F108" s="8">
        <v>0.7</v>
      </c>
      <c r="G108" s="8">
        <v>0.09</v>
      </c>
      <c r="H108" s="5">
        <v>1</v>
      </c>
      <c r="I108" s="11">
        <f t="shared" si="48"/>
        <v>0.7</v>
      </c>
      <c r="J108" s="11">
        <f t="shared" si="49"/>
        <v>0.09</v>
      </c>
      <c r="K108" s="5">
        <v>33</v>
      </c>
      <c r="L108" s="5">
        <f t="shared" si="38"/>
        <v>0</v>
      </c>
      <c r="M108">
        <f t="shared" si="39"/>
        <v>95</v>
      </c>
      <c r="N108">
        <f t="shared" si="40"/>
        <v>0</v>
      </c>
      <c r="O108">
        <f t="shared" si="41"/>
        <v>0</v>
      </c>
    </row>
    <row r="109" spans="1:15">
      <c r="A109" s="5" t="s">
        <v>20</v>
      </c>
      <c r="B109" s="5">
        <v>3200</v>
      </c>
      <c r="C109" s="7">
        <v>5.9934613300000002E-2</v>
      </c>
      <c r="D109" s="8">
        <v>0.06</v>
      </c>
      <c r="E109" s="8">
        <v>46.66</v>
      </c>
      <c r="F109" s="8">
        <v>1.2</v>
      </c>
      <c r="G109" s="8">
        <v>6.4000000000000001E-2</v>
      </c>
      <c r="H109" s="5">
        <v>1</v>
      </c>
      <c r="I109" s="11">
        <f t="shared" si="48"/>
        <v>1.2</v>
      </c>
      <c r="J109" s="11">
        <f t="shared" si="49"/>
        <v>6.4000000000000001E-2</v>
      </c>
      <c r="K109" s="5">
        <v>6</v>
      </c>
      <c r="L109" s="5">
        <f t="shared" si="38"/>
        <v>0</v>
      </c>
      <c r="M109">
        <f t="shared" si="39"/>
        <v>17</v>
      </c>
      <c r="N109">
        <f t="shared" si="40"/>
        <v>0</v>
      </c>
      <c r="O109">
        <f t="shared" si="41"/>
        <v>0</v>
      </c>
    </row>
    <row r="110" spans="1:15">
      <c r="A110" s="5" t="s">
        <v>20</v>
      </c>
      <c r="B110" s="5">
        <v>3200</v>
      </c>
      <c r="C110" s="7">
        <v>7.6302990999999997E-3</v>
      </c>
      <c r="D110" s="8">
        <v>0.06</v>
      </c>
      <c r="E110" s="8">
        <v>46.66</v>
      </c>
      <c r="F110" s="8">
        <v>1.2</v>
      </c>
      <c r="G110" s="8">
        <v>6.4000000000000001E-2</v>
      </c>
      <c r="H110" s="5">
        <v>1</v>
      </c>
      <c r="I110" s="11">
        <f t="shared" si="48"/>
        <v>1.2</v>
      </c>
      <c r="J110" s="11">
        <f t="shared" si="49"/>
        <v>6.4000000000000001E-2</v>
      </c>
      <c r="K110" s="5">
        <v>1</v>
      </c>
      <c r="L110" s="5">
        <f t="shared" si="38"/>
        <v>0</v>
      </c>
      <c r="M110">
        <f t="shared" si="39"/>
        <v>2</v>
      </c>
      <c r="N110">
        <f t="shared" si="40"/>
        <v>0</v>
      </c>
      <c r="O110">
        <f t="shared" si="41"/>
        <v>0</v>
      </c>
    </row>
    <row r="111" spans="1:15">
      <c r="A111" s="5" t="s">
        <v>20</v>
      </c>
      <c r="B111" s="5">
        <v>3100</v>
      </c>
      <c r="C111" s="7">
        <v>6.6776750199999999E-2</v>
      </c>
      <c r="D111" s="8">
        <v>0.252</v>
      </c>
      <c r="E111" s="8">
        <v>46.66</v>
      </c>
      <c r="F111" s="8">
        <v>1.2</v>
      </c>
      <c r="G111" s="8">
        <v>6.4000000000000001E-2</v>
      </c>
      <c r="H111" s="5">
        <v>1</v>
      </c>
      <c r="I111" s="11">
        <f t="shared" si="48"/>
        <v>1.2</v>
      </c>
      <c r="J111" s="11">
        <f t="shared" si="49"/>
        <v>6.4000000000000001E-2</v>
      </c>
      <c r="K111" s="5">
        <v>28</v>
      </c>
      <c r="L111" s="5">
        <f t="shared" si="38"/>
        <v>0</v>
      </c>
      <c r="M111">
        <f t="shared" si="39"/>
        <v>81</v>
      </c>
      <c r="N111">
        <f t="shared" si="40"/>
        <v>0</v>
      </c>
      <c r="O111">
        <f t="shared" si="41"/>
        <v>0</v>
      </c>
    </row>
    <row r="112" spans="1:15">
      <c r="A112" s="5" t="s">
        <v>20</v>
      </c>
      <c r="B112" s="5">
        <v>4210</v>
      </c>
      <c r="C112" s="7">
        <v>1.7988065826999999</v>
      </c>
      <c r="D112" s="8">
        <v>0.25800000000000001</v>
      </c>
      <c r="E112" s="8">
        <v>46.66</v>
      </c>
      <c r="F112" s="8">
        <v>0.7</v>
      </c>
      <c r="G112" s="8">
        <v>0.09</v>
      </c>
      <c r="H112" s="5">
        <v>1</v>
      </c>
      <c r="I112" s="11">
        <f t="shared" si="48"/>
        <v>0.7</v>
      </c>
      <c r="J112" s="11">
        <f t="shared" si="49"/>
        <v>0.09</v>
      </c>
      <c r="K112" s="5">
        <v>851</v>
      </c>
      <c r="L112" s="5">
        <f t="shared" si="38"/>
        <v>2</v>
      </c>
      <c r="M112">
        <f t="shared" si="39"/>
        <v>2226</v>
      </c>
      <c r="N112">
        <f t="shared" si="40"/>
        <v>3</v>
      </c>
      <c r="O112">
        <f t="shared" si="41"/>
        <v>0.4</v>
      </c>
    </row>
    <row r="113" spans="1:15">
      <c r="A113" s="5" t="s">
        <v>20</v>
      </c>
      <c r="B113" s="5">
        <v>3100</v>
      </c>
      <c r="C113" s="7">
        <v>0.29725922809999999</v>
      </c>
      <c r="D113" s="8">
        <v>0.252</v>
      </c>
      <c r="E113" s="8">
        <v>46.66</v>
      </c>
      <c r="F113" s="8">
        <v>1.2</v>
      </c>
      <c r="G113" s="8">
        <v>6.4000000000000001E-2</v>
      </c>
      <c r="H113" s="5">
        <v>1</v>
      </c>
      <c r="I113" s="11">
        <f t="shared" si="48"/>
        <v>1.2</v>
      </c>
      <c r="J113" s="11">
        <f t="shared" si="49"/>
        <v>6.4000000000000001E-2</v>
      </c>
      <c r="K113" s="5">
        <v>196</v>
      </c>
      <c r="L113" s="5">
        <f t="shared" si="38"/>
        <v>0</v>
      </c>
      <c r="M113">
        <f t="shared" si="39"/>
        <v>359</v>
      </c>
      <c r="N113">
        <f t="shared" si="40"/>
        <v>1</v>
      </c>
      <c r="O113">
        <f t="shared" si="41"/>
        <v>0.1</v>
      </c>
    </row>
    <row r="114" spans="1:15">
      <c r="A114" s="5" t="s">
        <v>20</v>
      </c>
      <c r="B114" s="5">
        <v>4210</v>
      </c>
      <c r="C114" s="7">
        <v>0.45069389570000001</v>
      </c>
      <c r="D114" s="8">
        <v>0.10199999999999999</v>
      </c>
      <c r="E114" s="8">
        <v>46.66</v>
      </c>
      <c r="F114" s="8">
        <v>0.7</v>
      </c>
      <c r="G114" s="8">
        <v>0.09</v>
      </c>
      <c r="H114" s="5">
        <v>1</v>
      </c>
      <c r="I114" s="11">
        <f t="shared" si="48"/>
        <v>0.7</v>
      </c>
      <c r="J114" s="11">
        <f t="shared" si="49"/>
        <v>0.09</v>
      </c>
      <c r="K114" s="5">
        <v>77</v>
      </c>
      <c r="L114" s="5">
        <f t="shared" si="38"/>
        <v>0</v>
      </c>
      <c r="M114">
        <f t="shared" si="39"/>
        <v>220</v>
      </c>
      <c r="N114">
        <f t="shared" si="40"/>
        <v>0</v>
      </c>
      <c r="O114">
        <f t="shared" si="41"/>
        <v>0</v>
      </c>
    </row>
    <row r="115" spans="1:15">
      <c r="A115" s="5" t="s">
        <v>20</v>
      </c>
      <c r="B115" s="5">
        <v>4210</v>
      </c>
      <c r="C115" s="7">
        <v>0.1045566483</v>
      </c>
      <c r="D115" s="8">
        <v>0.10199999999999999</v>
      </c>
      <c r="E115" s="8">
        <v>46.66</v>
      </c>
      <c r="F115" s="8">
        <v>0.7</v>
      </c>
      <c r="G115" s="8">
        <v>0.09</v>
      </c>
      <c r="H115" s="5">
        <v>1</v>
      </c>
      <c r="I115" s="11">
        <f t="shared" si="48"/>
        <v>0.7</v>
      </c>
      <c r="J115" s="11">
        <f t="shared" si="49"/>
        <v>0.09</v>
      </c>
      <c r="K115" s="5">
        <v>18</v>
      </c>
      <c r="L115" s="5">
        <f t="shared" si="38"/>
        <v>0</v>
      </c>
      <c r="M115">
        <f t="shared" si="39"/>
        <v>51</v>
      </c>
      <c r="N115">
        <f t="shared" si="40"/>
        <v>0</v>
      </c>
      <c r="O115">
        <f t="shared" si="41"/>
        <v>0</v>
      </c>
    </row>
    <row r="116" spans="1:15">
      <c r="A116" s="5" t="s">
        <v>20</v>
      </c>
      <c r="B116" s="5">
        <v>4210</v>
      </c>
      <c r="C116" s="7">
        <v>0.1724069972</v>
      </c>
      <c r="D116" s="8">
        <v>0.25800000000000001</v>
      </c>
      <c r="E116" s="8">
        <v>46.66</v>
      </c>
      <c r="F116" s="8">
        <v>0.7</v>
      </c>
      <c r="G116" s="8">
        <v>0.09</v>
      </c>
      <c r="H116" s="5">
        <v>1</v>
      </c>
      <c r="I116" s="11">
        <f t="shared" si="48"/>
        <v>0.7</v>
      </c>
      <c r="J116" s="11">
        <f t="shared" si="49"/>
        <v>0.09</v>
      </c>
      <c r="K116" s="5">
        <v>669</v>
      </c>
      <c r="L116" s="5">
        <f t="shared" si="38"/>
        <v>0</v>
      </c>
      <c r="M116">
        <f t="shared" si="39"/>
        <v>213</v>
      </c>
      <c r="N116">
        <f t="shared" si="40"/>
        <v>0</v>
      </c>
      <c r="O116">
        <f t="shared" si="41"/>
        <v>0</v>
      </c>
    </row>
    <row r="117" spans="1:15">
      <c r="A117" s="5" t="s">
        <v>20</v>
      </c>
      <c r="B117" s="5">
        <v>4210</v>
      </c>
      <c r="C117" s="7">
        <v>3.4992772900000003E-2</v>
      </c>
      <c r="D117" s="8">
        <v>0.25800000000000001</v>
      </c>
      <c r="E117" s="8">
        <v>46.66</v>
      </c>
      <c r="F117" s="8">
        <v>0.7</v>
      </c>
      <c r="G117" s="8">
        <v>0.09</v>
      </c>
      <c r="H117" s="5">
        <v>1</v>
      </c>
      <c r="I117" s="11">
        <f t="shared" si="48"/>
        <v>0.7</v>
      </c>
      <c r="J117" s="11">
        <f t="shared" si="49"/>
        <v>0.09</v>
      </c>
      <c r="K117" s="5">
        <v>15</v>
      </c>
      <c r="L117" s="5">
        <f t="shared" si="38"/>
        <v>0</v>
      </c>
      <c r="M117">
        <f t="shared" si="39"/>
        <v>43</v>
      </c>
      <c r="N117">
        <f t="shared" si="40"/>
        <v>0</v>
      </c>
      <c r="O117">
        <f t="shared" si="41"/>
        <v>0</v>
      </c>
    </row>
    <row r="118" spans="1:15">
      <c r="A118" s="5" t="s">
        <v>20</v>
      </c>
      <c r="B118" s="5">
        <v>3200</v>
      </c>
      <c r="C118" s="7">
        <v>6.8077106200000001E-2</v>
      </c>
      <c r="D118" s="8">
        <v>0.06</v>
      </c>
      <c r="E118" s="8">
        <v>46.66</v>
      </c>
      <c r="F118" s="8">
        <v>1.2</v>
      </c>
      <c r="G118" s="8">
        <v>6.4000000000000001E-2</v>
      </c>
      <c r="H118" s="5">
        <v>1</v>
      </c>
      <c r="I118" s="11">
        <f t="shared" si="48"/>
        <v>1.2</v>
      </c>
      <c r="J118" s="11">
        <f t="shared" si="49"/>
        <v>6.4000000000000001E-2</v>
      </c>
      <c r="K118" s="5">
        <v>7</v>
      </c>
      <c r="L118" s="5">
        <f t="shared" si="38"/>
        <v>0</v>
      </c>
      <c r="M118">
        <f t="shared" si="39"/>
        <v>20</v>
      </c>
      <c r="N118">
        <f t="shared" si="40"/>
        <v>0</v>
      </c>
      <c r="O118">
        <f t="shared" si="41"/>
        <v>0</v>
      </c>
    </row>
    <row r="119" spans="1:15">
      <c r="A119" s="5" t="s">
        <v>20</v>
      </c>
      <c r="B119" s="5">
        <v>4210</v>
      </c>
      <c r="C119" s="7">
        <v>0.2377137533</v>
      </c>
      <c r="D119" s="8">
        <v>0.10199999999999999</v>
      </c>
      <c r="E119" s="8">
        <v>46.66</v>
      </c>
      <c r="F119" s="8">
        <v>0.7</v>
      </c>
      <c r="G119" s="8">
        <v>0.09</v>
      </c>
      <c r="H119" s="5">
        <v>1</v>
      </c>
      <c r="I119" s="11">
        <f t="shared" si="48"/>
        <v>0.7</v>
      </c>
      <c r="J119" s="11">
        <f t="shared" si="49"/>
        <v>0.09</v>
      </c>
      <c r="K119" s="5">
        <v>41</v>
      </c>
      <c r="L119" s="5">
        <f t="shared" si="38"/>
        <v>0</v>
      </c>
      <c r="M119">
        <f t="shared" si="39"/>
        <v>116</v>
      </c>
      <c r="N119">
        <f t="shared" si="40"/>
        <v>0</v>
      </c>
      <c r="O119">
        <f t="shared" si="41"/>
        <v>0</v>
      </c>
    </row>
    <row r="120" spans="1:15">
      <c r="A120" s="5" t="s">
        <v>20</v>
      </c>
      <c r="B120" s="5">
        <v>4210</v>
      </c>
      <c r="C120" s="7">
        <v>3.3072305699999999E-2</v>
      </c>
      <c r="D120" s="8">
        <v>0.10199999999999999</v>
      </c>
      <c r="E120" s="8">
        <v>46.66</v>
      </c>
      <c r="F120" s="8">
        <v>0.7</v>
      </c>
      <c r="G120" s="8">
        <v>0.09</v>
      </c>
      <c r="H120" s="5">
        <v>1</v>
      </c>
      <c r="I120" s="11">
        <f t="shared" si="48"/>
        <v>0.7</v>
      </c>
      <c r="J120" s="11">
        <f t="shared" si="49"/>
        <v>0.09</v>
      </c>
      <c r="K120" s="5">
        <v>6</v>
      </c>
      <c r="L120" s="5">
        <f t="shared" si="38"/>
        <v>0</v>
      </c>
      <c r="M120">
        <f t="shared" si="39"/>
        <v>16</v>
      </c>
      <c r="N120">
        <f t="shared" si="40"/>
        <v>0</v>
      </c>
      <c r="O120">
        <f t="shared" si="41"/>
        <v>0</v>
      </c>
    </row>
    <row r="121" spans="1:15">
      <c r="A121" s="5" t="s">
        <v>20</v>
      </c>
      <c r="B121" s="5">
        <v>3200</v>
      </c>
      <c r="C121" s="7">
        <v>1.2259631E-2</v>
      </c>
      <c r="D121" s="8">
        <v>0.06</v>
      </c>
      <c r="E121" s="8">
        <v>46.66</v>
      </c>
      <c r="F121" s="8">
        <v>1.2</v>
      </c>
      <c r="G121" s="8">
        <v>6.4000000000000001E-2</v>
      </c>
      <c r="H121" s="5">
        <v>1</v>
      </c>
      <c r="I121" s="11">
        <f t="shared" si="48"/>
        <v>1.2</v>
      </c>
      <c r="J121" s="11">
        <f t="shared" si="49"/>
        <v>6.4000000000000001E-2</v>
      </c>
      <c r="K121" s="5">
        <v>1</v>
      </c>
      <c r="L121" s="5">
        <f t="shared" si="38"/>
        <v>0</v>
      </c>
      <c r="M121">
        <f t="shared" si="39"/>
        <v>4</v>
      </c>
      <c r="N121">
        <f t="shared" si="40"/>
        <v>0</v>
      </c>
      <c r="O121">
        <f t="shared" si="41"/>
        <v>0</v>
      </c>
    </row>
    <row r="122" spans="1:15">
      <c r="A122" s="5" t="s">
        <v>20</v>
      </c>
      <c r="B122" s="5">
        <v>4210</v>
      </c>
      <c r="C122" s="7">
        <v>0.43020760629999999</v>
      </c>
      <c r="D122" s="8">
        <v>0.10199999999999999</v>
      </c>
      <c r="E122" s="8">
        <v>46.66</v>
      </c>
      <c r="F122" s="8">
        <v>0.7</v>
      </c>
      <c r="G122" s="8">
        <v>0.09</v>
      </c>
      <c r="H122" s="5">
        <v>1</v>
      </c>
      <c r="I122" s="11">
        <f t="shared" si="48"/>
        <v>0.7</v>
      </c>
      <c r="J122" s="11">
        <f t="shared" si="49"/>
        <v>0.09</v>
      </c>
      <c r="K122" s="5">
        <v>74</v>
      </c>
      <c r="L122" s="5">
        <f t="shared" si="38"/>
        <v>0</v>
      </c>
      <c r="M122">
        <f t="shared" si="39"/>
        <v>210</v>
      </c>
      <c r="N122">
        <f t="shared" si="40"/>
        <v>0</v>
      </c>
      <c r="O122">
        <f t="shared" si="41"/>
        <v>0</v>
      </c>
    </row>
    <row r="123" spans="1:15">
      <c r="A123" s="5" t="s">
        <v>20</v>
      </c>
      <c r="B123" s="5">
        <v>4210</v>
      </c>
      <c r="C123" s="7">
        <v>9.5003792300000001E-2</v>
      </c>
      <c r="D123" s="8">
        <v>0.10199999999999999</v>
      </c>
      <c r="E123" s="8">
        <v>46.66</v>
      </c>
      <c r="F123" s="8">
        <v>0.7</v>
      </c>
      <c r="G123" s="8">
        <v>0.09</v>
      </c>
      <c r="H123" s="5">
        <v>1</v>
      </c>
      <c r="I123" s="11">
        <f t="shared" si="48"/>
        <v>0.7</v>
      </c>
      <c r="J123" s="11">
        <f t="shared" si="49"/>
        <v>0.09</v>
      </c>
      <c r="K123" s="5">
        <v>16</v>
      </c>
      <c r="L123" s="5">
        <f t="shared" si="38"/>
        <v>0</v>
      </c>
      <c r="M123">
        <f t="shared" si="39"/>
        <v>46</v>
      </c>
      <c r="N123">
        <f t="shared" si="40"/>
        <v>0</v>
      </c>
      <c r="O123">
        <f t="shared" si="41"/>
        <v>0</v>
      </c>
    </row>
    <row r="124" spans="1:15">
      <c r="A124" s="5" t="s">
        <v>20</v>
      </c>
      <c r="B124" s="5">
        <v>3200</v>
      </c>
      <c r="C124" s="7">
        <v>7.9253890800000004E-2</v>
      </c>
      <c r="D124" s="8">
        <v>0.06</v>
      </c>
      <c r="E124" s="8">
        <v>46.66</v>
      </c>
      <c r="F124" s="8">
        <v>1.2</v>
      </c>
      <c r="G124" s="8">
        <v>6.4000000000000001E-2</v>
      </c>
      <c r="H124" s="5">
        <v>1</v>
      </c>
      <c r="I124" s="11">
        <f t="shared" si="48"/>
        <v>1.2</v>
      </c>
      <c r="J124" s="11">
        <f t="shared" si="49"/>
        <v>6.4000000000000001E-2</v>
      </c>
      <c r="K124" s="5">
        <v>8</v>
      </c>
      <c r="L124" s="5">
        <f t="shared" si="38"/>
        <v>0</v>
      </c>
      <c r="M124">
        <f t="shared" si="39"/>
        <v>23</v>
      </c>
      <c r="N124">
        <f t="shared" si="40"/>
        <v>0</v>
      </c>
      <c r="O124">
        <f t="shared" si="41"/>
        <v>0</v>
      </c>
    </row>
    <row r="125" spans="1:15">
      <c r="A125" s="5" t="s">
        <v>20</v>
      </c>
      <c r="B125" s="5">
        <v>4210</v>
      </c>
      <c r="C125" s="7">
        <v>0.2190295005</v>
      </c>
      <c r="D125" s="8">
        <v>0.10199999999999999</v>
      </c>
      <c r="E125" s="8">
        <v>46.66</v>
      </c>
      <c r="F125" s="8">
        <v>0.7</v>
      </c>
      <c r="G125" s="8">
        <v>0.09</v>
      </c>
      <c r="H125" s="5">
        <v>1</v>
      </c>
      <c r="I125" s="11">
        <f t="shared" si="48"/>
        <v>0.7</v>
      </c>
      <c r="J125" s="11">
        <f t="shared" si="49"/>
        <v>0.09</v>
      </c>
      <c r="K125" s="5">
        <v>38</v>
      </c>
      <c r="L125" s="5">
        <f t="shared" si="38"/>
        <v>0</v>
      </c>
      <c r="M125">
        <f t="shared" si="39"/>
        <v>107</v>
      </c>
      <c r="N125">
        <f t="shared" si="40"/>
        <v>0</v>
      </c>
      <c r="O125">
        <f t="shared" si="41"/>
        <v>0</v>
      </c>
    </row>
    <row r="126" spans="1:15">
      <c r="A126" s="5" t="s">
        <v>20</v>
      </c>
      <c r="B126" s="5">
        <v>4210</v>
      </c>
      <c r="C126" s="7">
        <v>1.7754848E-2</v>
      </c>
      <c r="D126" s="8">
        <v>0.10199999999999999</v>
      </c>
      <c r="E126" s="8">
        <v>46.66</v>
      </c>
      <c r="F126" s="8">
        <v>0.7</v>
      </c>
      <c r="G126" s="8">
        <v>0.09</v>
      </c>
      <c r="H126" s="5">
        <v>1</v>
      </c>
      <c r="I126" s="11">
        <f t="shared" si="48"/>
        <v>0.7</v>
      </c>
      <c r="J126" s="11">
        <f t="shared" si="49"/>
        <v>0.09</v>
      </c>
      <c r="K126" s="5">
        <v>3</v>
      </c>
      <c r="L126" s="5">
        <f t="shared" si="38"/>
        <v>0</v>
      </c>
      <c r="M126">
        <f t="shared" si="39"/>
        <v>9</v>
      </c>
      <c r="N126">
        <f t="shared" si="40"/>
        <v>0</v>
      </c>
      <c r="O126">
        <f t="shared" si="41"/>
        <v>0</v>
      </c>
    </row>
    <row r="127" spans="1:15">
      <c r="A127" s="5" t="s">
        <v>20</v>
      </c>
      <c r="B127" s="5">
        <v>3200</v>
      </c>
      <c r="C127" s="7">
        <v>3.0943883799999999E-2</v>
      </c>
      <c r="D127" s="8">
        <v>0.06</v>
      </c>
      <c r="E127" s="8">
        <v>46.66</v>
      </c>
      <c r="F127" s="8">
        <v>1.2</v>
      </c>
      <c r="G127" s="8">
        <v>6.4000000000000001E-2</v>
      </c>
      <c r="H127" s="5">
        <v>1</v>
      </c>
      <c r="I127" s="11">
        <f t="shared" si="48"/>
        <v>1.2</v>
      </c>
      <c r="J127" s="11">
        <f t="shared" si="49"/>
        <v>6.4000000000000001E-2</v>
      </c>
      <c r="K127" s="5">
        <v>3</v>
      </c>
      <c r="L127" s="5">
        <f t="shared" si="38"/>
        <v>0</v>
      </c>
      <c r="M127">
        <f t="shared" si="39"/>
        <v>9</v>
      </c>
      <c r="N127">
        <f t="shared" si="40"/>
        <v>0</v>
      </c>
      <c r="O127">
        <f t="shared" si="41"/>
        <v>0</v>
      </c>
    </row>
    <row r="128" spans="1:15">
      <c r="A128" s="5" t="s">
        <v>20</v>
      </c>
      <c r="B128" s="5">
        <v>4210</v>
      </c>
      <c r="C128" s="7">
        <v>0.23380506940000001</v>
      </c>
      <c r="D128" s="8">
        <v>0.10199999999999999</v>
      </c>
      <c r="E128" s="8">
        <v>46.66</v>
      </c>
      <c r="F128" s="8">
        <v>0.7</v>
      </c>
      <c r="G128" s="8">
        <v>0.09</v>
      </c>
      <c r="H128" s="5">
        <v>1</v>
      </c>
      <c r="I128" s="11">
        <f t="shared" si="48"/>
        <v>0.7</v>
      </c>
      <c r="J128" s="11">
        <f t="shared" si="49"/>
        <v>0.09</v>
      </c>
      <c r="K128" s="5">
        <v>40</v>
      </c>
      <c r="L128" s="5">
        <f t="shared" si="38"/>
        <v>0</v>
      </c>
      <c r="M128">
        <f t="shared" si="39"/>
        <v>114</v>
      </c>
      <c r="N128">
        <f t="shared" si="40"/>
        <v>0</v>
      </c>
      <c r="O128">
        <f t="shared" si="41"/>
        <v>0</v>
      </c>
    </row>
    <row r="129" spans="1:15">
      <c r="A129" s="5" t="s">
        <v>20</v>
      </c>
      <c r="B129" s="5">
        <v>4210</v>
      </c>
      <c r="C129" s="7">
        <v>5.2155596899999997E-2</v>
      </c>
      <c r="D129" s="8">
        <v>0.10199999999999999</v>
      </c>
      <c r="E129" s="8">
        <v>46.66</v>
      </c>
      <c r="F129" s="8">
        <v>0.7</v>
      </c>
      <c r="G129" s="8">
        <v>0.09</v>
      </c>
      <c r="H129" s="5">
        <v>1</v>
      </c>
      <c r="I129" s="11">
        <f t="shared" si="48"/>
        <v>0.7</v>
      </c>
      <c r="J129" s="11">
        <f t="shared" si="49"/>
        <v>0.09</v>
      </c>
      <c r="K129" s="5">
        <v>9</v>
      </c>
      <c r="L129" s="5">
        <f t="shared" si="38"/>
        <v>0</v>
      </c>
      <c r="M129">
        <f t="shared" si="39"/>
        <v>26</v>
      </c>
      <c r="N129">
        <f t="shared" si="40"/>
        <v>0</v>
      </c>
      <c r="O129">
        <f t="shared" si="41"/>
        <v>0</v>
      </c>
    </row>
    <row r="130" spans="1:15">
      <c r="A130" s="5" t="s">
        <v>20</v>
      </c>
      <c r="B130" s="5">
        <v>4210</v>
      </c>
      <c r="C130" s="7">
        <v>0.16373571170000001</v>
      </c>
      <c r="D130" s="8">
        <v>0.10199999999999999</v>
      </c>
      <c r="E130" s="8">
        <v>46.66</v>
      </c>
      <c r="F130" s="8">
        <v>0.7</v>
      </c>
      <c r="G130" s="8">
        <v>0.09</v>
      </c>
      <c r="H130" s="5">
        <v>1</v>
      </c>
      <c r="I130" s="11">
        <f t="shared" si="48"/>
        <v>0.7</v>
      </c>
      <c r="J130" s="11">
        <f t="shared" si="49"/>
        <v>0.09</v>
      </c>
      <c r="K130" s="5">
        <v>28</v>
      </c>
      <c r="L130" s="5">
        <f t="shared" si="38"/>
        <v>0</v>
      </c>
      <c r="M130">
        <f t="shared" si="39"/>
        <v>80</v>
      </c>
      <c r="N130">
        <f t="shared" si="40"/>
        <v>0</v>
      </c>
      <c r="O130">
        <f t="shared" si="41"/>
        <v>0</v>
      </c>
    </row>
    <row r="131" spans="1:15">
      <c r="A131" s="5" t="s">
        <v>20</v>
      </c>
      <c r="B131" s="5">
        <v>3200</v>
      </c>
      <c r="C131" s="7">
        <v>8.6897609900000006E-2</v>
      </c>
      <c r="D131" s="8">
        <v>0.06</v>
      </c>
      <c r="E131" s="8">
        <v>46.66</v>
      </c>
      <c r="F131" s="8">
        <v>1.2</v>
      </c>
      <c r="G131" s="8">
        <v>6.4000000000000001E-2</v>
      </c>
      <c r="H131" s="5">
        <v>1</v>
      </c>
      <c r="I131" s="11">
        <f t="shared" si="48"/>
        <v>1.2</v>
      </c>
      <c r="J131" s="11">
        <f t="shared" si="49"/>
        <v>6.4000000000000001E-2</v>
      </c>
      <c r="K131" s="5">
        <v>9</v>
      </c>
      <c r="L131" s="5">
        <f t="shared" ref="L131:L142" si="50">ROUND(E131*D131*C131/12,0)</f>
        <v>0</v>
      </c>
      <c r="M131">
        <f t="shared" ref="M131:M142" si="51">ROUND(E131*D131*C131*102.79,0)</f>
        <v>25</v>
      </c>
      <c r="N131">
        <f t="shared" ref="N131:N142" si="52">ROUND(I131*M131*0.002205,0)</f>
        <v>0</v>
      </c>
      <c r="O131">
        <f t="shared" ref="O131:O142" si="53">ROUND(J131*M131*0.002205,1)</f>
        <v>0</v>
      </c>
    </row>
    <row r="132" spans="1:15">
      <c r="A132" s="5" t="s">
        <v>20</v>
      </c>
      <c r="B132" s="5">
        <v>4210</v>
      </c>
      <c r="C132" s="7">
        <v>3.5639511999999998E-2</v>
      </c>
      <c r="D132" s="8">
        <v>0.10199999999999999</v>
      </c>
      <c r="E132" s="8">
        <v>46.66</v>
      </c>
      <c r="F132" s="8">
        <v>0.7</v>
      </c>
      <c r="G132" s="8">
        <v>0.09</v>
      </c>
      <c r="H132" s="5">
        <v>1</v>
      </c>
      <c r="I132" s="11">
        <f t="shared" si="48"/>
        <v>0.7</v>
      </c>
      <c r="J132" s="11">
        <f t="shared" si="49"/>
        <v>0.09</v>
      </c>
      <c r="K132" s="5">
        <v>63</v>
      </c>
      <c r="L132" s="5">
        <f t="shared" si="50"/>
        <v>0</v>
      </c>
      <c r="M132">
        <f t="shared" si="51"/>
        <v>17</v>
      </c>
      <c r="N132">
        <f t="shared" si="52"/>
        <v>0</v>
      </c>
      <c r="O132">
        <f t="shared" si="53"/>
        <v>0</v>
      </c>
    </row>
    <row r="133" spans="1:15">
      <c r="A133" s="5" t="s">
        <v>20</v>
      </c>
      <c r="B133" s="5">
        <v>1750</v>
      </c>
      <c r="C133" s="7">
        <v>0.80155642739999999</v>
      </c>
      <c r="D133" s="8">
        <v>0.752</v>
      </c>
      <c r="E133" s="8">
        <v>46.66</v>
      </c>
      <c r="F133" s="8">
        <v>1.8</v>
      </c>
      <c r="G133" s="8">
        <v>0.47799999999999998</v>
      </c>
      <c r="H133" s="5">
        <v>0</v>
      </c>
      <c r="I133" s="11">
        <f>0.7*F133</f>
        <v>1.26</v>
      </c>
      <c r="J133" s="11">
        <f>0.5*G133</f>
        <v>0.23899999999999999</v>
      </c>
      <c r="K133" s="5">
        <v>1922</v>
      </c>
      <c r="L133" s="5">
        <f t="shared" si="50"/>
        <v>2</v>
      </c>
      <c r="M133">
        <f t="shared" si="51"/>
        <v>2891</v>
      </c>
      <c r="N133">
        <f t="shared" si="52"/>
        <v>8</v>
      </c>
      <c r="O133">
        <f t="shared" si="53"/>
        <v>1.5</v>
      </c>
    </row>
    <row r="134" spans="1:15">
      <c r="A134" s="5" t="s">
        <v>20</v>
      </c>
      <c r="B134" s="5">
        <v>3100</v>
      </c>
      <c r="C134" s="7">
        <v>0.1352325791</v>
      </c>
      <c r="D134" s="8">
        <v>0.252</v>
      </c>
      <c r="E134" s="8">
        <v>46.66</v>
      </c>
      <c r="F134" s="8">
        <v>1.2</v>
      </c>
      <c r="G134" s="8">
        <v>6.4000000000000001E-2</v>
      </c>
      <c r="H134" s="5">
        <v>1</v>
      </c>
      <c r="I134" s="11">
        <f t="shared" ref="I134:I142" si="54">F134</f>
        <v>1.2</v>
      </c>
      <c r="J134" s="11">
        <f t="shared" ref="J134:J142" si="55">G134</f>
        <v>6.4000000000000001E-2</v>
      </c>
      <c r="K134" s="5">
        <v>113</v>
      </c>
      <c r="L134" s="5">
        <f t="shared" si="50"/>
        <v>0</v>
      </c>
      <c r="M134">
        <f t="shared" si="51"/>
        <v>163</v>
      </c>
      <c r="N134">
        <f t="shared" si="52"/>
        <v>0</v>
      </c>
      <c r="O134">
        <f t="shared" si="53"/>
        <v>0</v>
      </c>
    </row>
    <row r="135" spans="1:15">
      <c r="A135" s="5" t="s">
        <v>20</v>
      </c>
      <c r="B135" s="5">
        <v>4210</v>
      </c>
      <c r="C135" s="7">
        <v>2.4019217900000001E-2</v>
      </c>
      <c r="D135" s="8">
        <v>0.25800000000000001</v>
      </c>
      <c r="E135" s="8">
        <v>46.66</v>
      </c>
      <c r="F135" s="8">
        <v>0.7</v>
      </c>
      <c r="G135" s="8">
        <v>0.09</v>
      </c>
      <c r="H135" s="5">
        <v>1</v>
      </c>
      <c r="I135" s="11">
        <f t="shared" si="54"/>
        <v>0.7</v>
      </c>
      <c r="J135" s="11">
        <f t="shared" si="55"/>
        <v>0.09</v>
      </c>
      <c r="K135" s="5">
        <v>10</v>
      </c>
      <c r="L135" s="5">
        <f t="shared" si="50"/>
        <v>0</v>
      </c>
      <c r="M135">
        <f t="shared" si="51"/>
        <v>30</v>
      </c>
      <c r="N135">
        <f t="shared" si="52"/>
        <v>0</v>
      </c>
      <c r="O135">
        <f t="shared" si="53"/>
        <v>0</v>
      </c>
    </row>
    <row r="136" spans="1:15">
      <c r="A136" s="5" t="s">
        <v>20</v>
      </c>
      <c r="B136" s="5">
        <v>3200</v>
      </c>
      <c r="C136" s="7">
        <v>0.13956710010000001</v>
      </c>
      <c r="D136" s="8">
        <v>0.06</v>
      </c>
      <c r="E136" s="8">
        <v>46.66</v>
      </c>
      <c r="F136" s="8">
        <v>1.2</v>
      </c>
      <c r="G136" s="8">
        <v>6.4000000000000001E-2</v>
      </c>
      <c r="H136" s="5">
        <v>1</v>
      </c>
      <c r="I136" s="11">
        <f t="shared" si="54"/>
        <v>1.2</v>
      </c>
      <c r="J136" s="11">
        <f t="shared" si="55"/>
        <v>6.4000000000000001E-2</v>
      </c>
      <c r="K136" s="5">
        <v>14</v>
      </c>
      <c r="L136" s="5">
        <f t="shared" si="50"/>
        <v>0</v>
      </c>
      <c r="M136">
        <f t="shared" si="51"/>
        <v>40</v>
      </c>
      <c r="N136">
        <f t="shared" si="52"/>
        <v>0</v>
      </c>
      <c r="O136">
        <f t="shared" si="53"/>
        <v>0</v>
      </c>
    </row>
    <row r="137" spans="1:15">
      <c r="A137" s="5" t="s">
        <v>20</v>
      </c>
      <c r="B137" s="5">
        <v>4210</v>
      </c>
      <c r="C137" s="7">
        <v>0.2423430852</v>
      </c>
      <c r="D137" s="8">
        <v>0.10199999999999999</v>
      </c>
      <c r="E137" s="8">
        <v>46.66</v>
      </c>
      <c r="F137" s="8">
        <v>0.7</v>
      </c>
      <c r="G137" s="8">
        <v>0.09</v>
      </c>
      <c r="H137" s="5">
        <v>1</v>
      </c>
      <c r="I137" s="11">
        <f t="shared" si="54"/>
        <v>0.7</v>
      </c>
      <c r="J137" s="11">
        <f t="shared" si="55"/>
        <v>0.09</v>
      </c>
      <c r="K137" s="5">
        <v>42</v>
      </c>
      <c r="L137" s="5">
        <f t="shared" si="50"/>
        <v>0</v>
      </c>
      <c r="M137">
        <f t="shared" si="51"/>
        <v>119</v>
      </c>
      <c r="N137">
        <f t="shared" si="52"/>
        <v>0</v>
      </c>
      <c r="O137">
        <f t="shared" si="53"/>
        <v>0</v>
      </c>
    </row>
    <row r="138" spans="1:15">
      <c r="A138" s="5" t="s">
        <v>20</v>
      </c>
      <c r="B138" s="5">
        <v>4210</v>
      </c>
      <c r="C138" s="7">
        <v>4.2119878800000003E-2</v>
      </c>
      <c r="D138" s="8">
        <v>0.10199999999999999</v>
      </c>
      <c r="E138" s="8">
        <v>46.66</v>
      </c>
      <c r="F138" s="8">
        <v>0.7</v>
      </c>
      <c r="G138" s="8">
        <v>0.09</v>
      </c>
      <c r="H138" s="5">
        <v>1</v>
      </c>
      <c r="I138" s="11">
        <f t="shared" si="54"/>
        <v>0.7</v>
      </c>
      <c r="J138" s="11">
        <f t="shared" si="55"/>
        <v>0.09</v>
      </c>
      <c r="K138" s="5">
        <v>7</v>
      </c>
      <c r="L138" s="5">
        <f t="shared" si="50"/>
        <v>0</v>
      </c>
      <c r="M138">
        <f t="shared" si="51"/>
        <v>21</v>
      </c>
      <c r="N138">
        <f t="shared" si="52"/>
        <v>0</v>
      </c>
      <c r="O138">
        <f t="shared" si="53"/>
        <v>0</v>
      </c>
    </row>
    <row r="139" spans="1:15">
      <c r="A139" s="5" t="s">
        <v>20</v>
      </c>
      <c r="B139" s="5">
        <v>4210</v>
      </c>
      <c r="C139" s="7">
        <v>3.7385864499999998E-2</v>
      </c>
      <c r="D139" s="8">
        <v>0.25800000000000001</v>
      </c>
      <c r="E139" s="8">
        <v>46.66</v>
      </c>
      <c r="F139" s="8">
        <v>0.7</v>
      </c>
      <c r="G139" s="8">
        <v>0.09</v>
      </c>
      <c r="H139" s="5">
        <v>1</v>
      </c>
      <c r="I139" s="11">
        <f t="shared" si="54"/>
        <v>0.7</v>
      </c>
      <c r="J139" s="11">
        <f t="shared" si="55"/>
        <v>0.09</v>
      </c>
      <c r="K139" s="5">
        <v>16</v>
      </c>
      <c r="L139" s="5">
        <f t="shared" si="50"/>
        <v>0</v>
      </c>
      <c r="M139">
        <f t="shared" si="51"/>
        <v>46</v>
      </c>
      <c r="N139">
        <f t="shared" si="52"/>
        <v>0</v>
      </c>
      <c r="O139">
        <f t="shared" si="53"/>
        <v>0</v>
      </c>
    </row>
    <row r="140" spans="1:15">
      <c r="A140" s="5" t="s">
        <v>20</v>
      </c>
      <c r="B140" s="5">
        <v>4210</v>
      </c>
      <c r="C140" s="7">
        <v>6.3273482000000001E-3</v>
      </c>
      <c r="D140" s="8">
        <v>0.10199999999999999</v>
      </c>
      <c r="E140" s="8">
        <v>46.66</v>
      </c>
      <c r="F140" s="8">
        <v>0.7</v>
      </c>
      <c r="G140" s="8">
        <v>0.09</v>
      </c>
      <c r="H140" s="5">
        <v>1</v>
      </c>
      <c r="I140" s="11">
        <f t="shared" si="54"/>
        <v>0.7</v>
      </c>
      <c r="J140" s="11">
        <f t="shared" si="55"/>
        <v>0.09</v>
      </c>
      <c r="K140" s="5">
        <v>1</v>
      </c>
      <c r="L140" s="5">
        <f t="shared" si="50"/>
        <v>0</v>
      </c>
      <c r="M140">
        <f t="shared" si="51"/>
        <v>3</v>
      </c>
      <c r="N140">
        <f t="shared" si="52"/>
        <v>0</v>
      </c>
      <c r="O140">
        <f t="shared" si="53"/>
        <v>0</v>
      </c>
    </row>
    <row r="141" spans="1:15">
      <c r="A141" s="5" t="s">
        <v>20</v>
      </c>
      <c r="B141" s="5">
        <v>4210</v>
      </c>
      <c r="C141" s="7">
        <v>0.39908908510000002</v>
      </c>
      <c r="D141" s="8">
        <v>0.10199999999999999</v>
      </c>
      <c r="E141" s="8">
        <v>46.66</v>
      </c>
      <c r="F141" s="8">
        <v>0.7</v>
      </c>
      <c r="G141" s="8">
        <v>0.09</v>
      </c>
      <c r="H141" s="5">
        <v>1</v>
      </c>
      <c r="I141" s="11">
        <f t="shared" si="54"/>
        <v>0.7</v>
      </c>
      <c r="J141" s="11">
        <f t="shared" si="55"/>
        <v>0.09</v>
      </c>
      <c r="K141" s="5">
        <v>89</v>
      </c>
      <c r="L141" s="5">
        <f t="shared" si="50"/>
        <v>0</v>
      </c>
      <c r="M141">
        <f t="shared" si="51"/>
        <v>195</v>
      </c>
      <c r="N141">
        <f t="shared" si="52"/>
        <v>0</v>
      </c>
      <c r="O141">
        <f t="shared" si="53"/>
        <v>0</v>
      </c>
    </row>
    <row r="142" spans="1:15">
      <c r="A142" s="5" t="s">
        <v>20</v>
      </c>
      <c r="B142" s="5">
        <v>3200</v>
      </c>
      <c r="C142" s="7">
        <v>0.20210342340000001</v>
      </c>
      <c r="D142" s="8">
        <v>0.06</v>
      </c>
      <c r="E142" s="8">
        <v>46.66</v>
      </c>
      <c r="F142" s="8">
        <v>1.2</v>
      </c>
      <c r="G142" s="8">
        <v>6.4000000000000001E-2</v>
      </c>
      <c r="H142" s="5">
        <v>1</v>
      </c>
      <c r="I142" s="11">
        <f t="shared" si="54"/>
        <v>1.2</v>
      </c>
      <c r="J142" s="11">
        <f t="shared" si="55"/>
        <v>6.4000000000000001E-2</v>
      </c>
      <c r="K142" s="5">
        <v>22</v>
      </c>
      <c r="L142" s="5">
        <f t="shared" si="50"/>
        <v>0</v>
      </c>
      <c r="M142">
        <f t="shared" si="51"/>
        <v>58</v>
      </c>
      <c r="N142">
        <f t="shared" si="52"/>
        <v>0</v>
      </c>
      <c r="O142">
        <f t="shared" si="53"/>
        <v>0</v>
      </c>
    </row>
    <row r="143" spans="1:15">
      <c r="C143" s="7">
        <f>SUM(C2:C142)</f>
        <v>208.3151813136999</v>
      </c>
      <c r="L143" s="5">
        <f>SUM(L2:L142)</f>
        <v>466</v>
      </c>
      <c r="N143">
        <f>SUM(N2:N142)</f>
        <v>2171</v>
      </c>
      <c r="O143">
        <f>SUM(O2:O142)</f>
        <v>565.20000000000061</v>
      </c>
    </row>
  </sheetData>
  <pageMargins left="0.7" right="0.7" top="0.75" bottom="0.75" header="0.3" footer="0.3"/>
  <pageSetup scale="65" orientation="landscape" horizontalDpi="0" verticalDpi="0" r:id="rId1"/>
  <rowBreaks count="1" manualBreakCount="1">
    <brk id="9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Credit</vt:lpstr>
      <vt:lpstr>Wet Pond Efficiency Calcs</vt:lpstr>
      <vt:lpstr>1 Industrial Area Regiona Pond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2011-09-07T18:25:10Z</cp:lastPrinted>
  <dcterms:created xsi:type="dcterms:W3CDTF">2010-09-24T12:16:44Z</dcterms:created>
  <dcterms:modified xsi:type="dcterms:W3CDTF">2011-09-07T18:29:48Z</dcterms:modified>
</cp:coreProperties>
</file>