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Retention Calcs" sheetId="22" r:id="rId2"/>
    <sheet name="MB-1" sheetId="5" r:id="rId3"/>
    <sheet name="MB-2" sheetId="6" r:id="rId4"/>
    <sheet name="MB-3" sheetId="7" r:id="rId5"/>
    <sheet name="MB-4" sheetId="8" r:id="rId6"/>
    <sheet name="MB-5" sheetId="9" r:id="rId7"/>
    <sheet name="MB-6" sheetId="10" r:id="rId8"/>
    <sheet name="MB-7" sheetId="11" r:id="rId9"/>
    <sheet name="MB-8" sheetId="12" r:id="rId10"/>
    <sheet name="MB-9" sheetId="13" r:id="rId11"/>
    <sheet name="MB-10" sheetId="14" r:id="rId12"/>
    <sheet name="MB-11" sheetId="15" r:id="rId13"/>
    <sheet name="MB-12" sheetId="16" r:id="rId14"/>
    <sheet name="MB-13" sheetId="17" r:id="rId15"/>
    <sheet name="MB-14" sheetId="18" r:id="rId16"/>
    <sheet name="MB-15" sheetId="19" r:id="rId17"/>
    <sheet name="MB-16" sheetId="20" r:id="rId18"/>
    <sheet name="MB-17" sheetId="21" r:id="rId19"/>
  </sheets>
  <calcPr calcId="125725"/>
</workbook>
</file>

<file path=xl/calcChain.xml><?xml version="1.0" encoding="utf-8"?>
<calcChain xmlns="http://schemas.openxmlformats.org/spreadsheetml/2006/main">
  <c r="H3" i="1"/>
  <c r="E3"/>
  <c r="B11" i="22"/>
  <c r="B3"/>
  <c r="B7"/>
  <c r="J3" i="1" l="1"/>
  <c r="J4"/>
  <c r="J5"/>
  <c r="J6"/>
  <c r="J7"/>
  <c r="J8"/>
  <c r="J9"/>
  <c r="J10"/>
  <c r="J11"/>
  <c r="J12"/>
  <c r="J13"/>
  <c r="J14"/>
  <c r="J15"/>
  <c r="J16"/>
  <c r="J17"/>
  <c r="J18"/>
  <c r="J2"/>
  <c r="G3"/>
  <c r="G4"/>
  <c r="G5"/>
  <c r="G6"/>
  <c r="G7"/>
  <c r="G8"/>
  <c r="G9"/>
  <c r="G10"/>
  <c r="G11"/>
  <c r="G12"/>
  <c r="G13"/>
  <c r="G14"/>
  <c r="G15"/>
  <c r="G16"/>
  <c r="G17"/>
  <c r="G18"/>
  <c r="G2"/>
  <c r="H18"/>
  <c r="E18"/>
  <c r="D18"/>
  <c r="N4" i="21"/>
  <c r="O4"/>
  <c r="O3"/>
  <c r="N3"/>
  <c r="M3"/>
  <c r="L3"/>
  <c r="M2"/>
  <c r="N2" s="1"/>
  <c r="L2"/>
  <c r="C4"/>
  <c r="J3"/>
  <c r="I3"/>
  <c r="J2"/>
  <c r="I2"/>
  <c r="H17" i="1"/>
  <c r="E17"/>
  <c r="D17"/>
  <c r="N4" i="20"/>
  <c r="O4"/>
  <c r="O3"/>
  <c r="N3"/>
  <c r="M3"/>
  <c r="L3"/>
  <c r="M2"/>
  <c r="N2" s="1"/>
  <c r="L2"/>
  <c r="C4"/>
  <c r="J3"/>
  <c r="I3"/>
  <c r="J2"/>
  <c r="I2"/>
  <c r="H16" i="1"/>
  <c r="E16"/>
  <c r="D16"/>
  <c r="N2" i="19"/>
  <c r="M2"/>
  <c r="O2" s="1"/>
  <c r="L2"/>
  <c r="J2"/>
  <c r="I2"/>
  <c r="H15" i="1"/>
  <c r="E15"/>
  <c r="D15"/>
  <c r="C43" i="18"/>
  <c r="N43"/>
  <c r="O4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M2"/>
  <c r="N2" s="1"/>
  <c r="L2"/>
  <c r="J42"/>
  <c r="I42"/>
  <c r="J36"/>
  <c r="I36"/>
  <c r="J35"/>
  <c r="I35"/>
  <c r="J34"/>
  <c r="I34"/>
  <c r="J27"/>
  <c r="I27"/>
  <c r="J26"/>
  <c r="I26"/>
  <c r="J19"/>
  <c r="I19"/>
  <c r="J12"/>
  <c r="I12"/>
  <c r="J6"/>
  <c r="I6"/>
  <c r="J5"/>
  <c r="I5"/>
  <c r="J4"/>
  <c r="I4"/>
  <c r="J41"/>
  <c r="I41"/>
  <c r="J40"/>
  <c r="I40"/>
  <c r="J39"/>
  <c r="I39"/>
  <c r="J38"/>
  <c r="I38"/>
  <c r="J37"/>
  <c r="I37"/>
  <c r="J33"/>
  <c r="I33"/>
  <c r="J32"/>
  <c r="I32"/>
  <c r="J31"/>
  <c r="I31"/>
  <c r="J30"/>
  <c r="I30"/>
  <c r="J29"/>
  <c r="I29"/>
  <c r="J28"/>
  <c r="I28"/>
  <c r="J25"/>
  <c r="I25"/>
  <c r="J24"/>
  <c r="I24"/>
  <c r="J23"/>
  <c r="I23"/>
  <c r="J22"/>
  <c r="I22"/>
  <c r="J21"/>
  <c r="I21"/>
  <c r="J20"/>
  <c r="I20"/>
  <c r="J18"/>
  <c r="I18"/>
  <c r="J17"/>
  <c r="I17"/>
  <c r="J16"/>
  <c r="I16"/>
  <c r="J15"/>
  <c r="I15"/>
  <c r="J14"/>
  <c r="I14"/>
  <c r="J13"/>
  <c r="I13"/>
  <c r="J11"/>
  <c r="I11"/>
  <c r="J10"/>
  <c r="I10"/>
  <c r="J9"/>
  <c r="I9"/>
  <c r="J8"/>
  <c r="I8"/>
  <c r="J7"/>
  <c r="I7"/>
  <c r="J3"/>
  <c r="I3"/>
  <c r="J2"/>
  <c r="I2"/>
  <c r="H14" i="1"/>
  <c r="E14"/>
  <c r="D14"/>
  <c r="C4" i="17"/>
  <c r="N4"/>
  <c r="O4"/>
  <c r="O3"/>
  <c r="N3"/>
  <c r="M3"/>
  <c r="L3"/>
  <c r="M2"/>
  <c r="N2" s="1"/>
  <c r="L2"/>
  <c r="J3"/>
  <c r="I3"/>
  <c r="J2"/>
  <c r="I2"/>
  <c r="H13" i="1"/>
  <c r="E13"/>
  <c r="D13"/>
  <c r="C4" i="16"/>
  <c r="N4"/>
  <c r="O4"/>
  <c r="O3"/>
  <c r="N3"/>
  <c r="M3"/>
  <c r="L3"/>
  <c r="M2"/>
  <c r="N2" s="1"/>
  <c r="L2"/>
  <c r="J3"/>
  <c r="I3"/>
  <c r="J2"/>
  <c r="I2"/>
  <c r="H12" i="1"/>
  <c r="E12"/>
  <c r="D12"/>
  <c r="O5" i="15"/>
  <c r="O3"/>
  <c r="O4"/>
  <c r="N5"/>
  <c r="N3"/>
  <c r="N4"/>
  <c r="M3"/>
  <c r="M4"/>
  <c r="L3"/>
  <c r="L4"/>
  <c r="M2"/>
  <c r="N2" s="1"/>
  <c r="L2"/>
  <c r="J3"/>
  <c r="J4"/>
  <c r="I3"/>
  <c r="I4"/>
  <c r="J2"/>
  <c r="I2"/>
  <c r="C5"/>
  <c r="H11" i="1"/>
  <c r="E11"/>
  <c r="D11"/>
  <c r="C39" i="14"/>
  <c r="N39"/>
  <c r="O3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M2"/>
  <c r="N2" s="1"/>
  <c r="L2"/>
  <c r="J38"/>
  <c r="I38"/>
  <c r="J32"/>
  <c r="I32"/>
  <c r="J31"/>
  <c r="I31"/>
  <c r="J30"/>
  <c r="I30"/>
  <c r="J22"/>
  <c r="I22"/>
  <c r="J21"/>
  <c r="I21"/>
  <c r="J14"/>
  <c r="I14"/>
  <c r="J8"/>
  <c r="I8"/>
  <c r="J37"/>
  <c r="I37"/>
  <c r="J36"/>
  <c r="I36"/>
  <c r="J35"/>
  <c r="I35"/>
  <c r="J34"/>
  <c r="I34"/>
  <c r="J33"/>
  <c r="I33"/>
  <c r="J29"/>
  <c r="I29"/>
  <c r="J28"/>
  <c r="I28"/>
  <c r="J27"/>
  <c r="I27"/>
  <c r="J26"/>
  <c r="I26"/>
  <c r="J25"/>
  <c r="I25"/>
  <c r="J24"/>
  <c r="I24"/>
  <c r="J23"/>
  <c r="I23"/>
  <c r="J20"/>
  <c r="I20"/>
  <c r="J19"/>
  <c r="I19"/>
  <c r="J18"/>
  <c r="I18"/>
  <c r="J17"/>
  <c r="I17"/>
  <c r="J16"/>
  <c r="I16"/>
  <c r="J15"/>
  <c r="I15"/>
  <c r="J13"/>
  <c r="I13"/>
  <c r="J12"/>
  <c r="I12"/>
  <c r="J11"/>
  <c r="I11"/>
  <c r="J10"/>
  <c r="I10"/>
  <c r="J9"/>
  <c r="I9"/>
  <c r="J7"/>
  <c r="I7"/>
  <c r="J6"/>
  <c r="I6"/>
  <c r="J5"/>
  <c r="I5"/>
  <c r="J4"/>
  <c r="I4"/>
  <c r="J3"/>
  <c r="I3"/>
  <c r="J2"/>
  <c r="I2"/>
  <c r="H10" i="1"/>
  <c r="E10"/>
  <c r="D10"/>
  <c r="N29" i="13"/>
  <c r="O2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M2"/>
  <c r="N2" s="1"/>
  <c r="L2"/>
  <c r="J27"/>
  <c r="I27"/>
  <c r="J26"/>
  <c r="I26"/>
  <c r="J23"/>
  <c r="I23"/>
  <c r="J19"/>
  <c r="I19"/>
  <c r="J17"/>
  <c r="I17"/>
  <c r="J14"/>
  <c r="I14"/>
  <c r="J9"/>
  <c r="I9"/>
  <c r="J28"/>
  <c r="I28"/>
  <c r="J25"/>
  <c r="I25"/>
  <c r="J24"/>
  <c r="I24"/>
  <c r="J22"/>
  <c r="I22"/>
  <c r="J21"/>
  <c r="I21"/>
  <c r="J20"/>
  <c r="I20"/>
  <c r="J18"/>
  <c r="I18"/>
  <c r="J16"/>
  <c r="I16"/>
  <c r="J15"/>
  <c r="I15"/>
  <c r="J13"/>
  <c r="I13"/>
  <c r="J12"/>
  <c r="I12"/>
  <c r="J11"/>
  <c r="I11"/>
  <c r="J10"/>
  <c r="I10"/>
  <c r="I3"/>
  <c r="J3"/>
  <c r="I4"/>
  <c r="J4"/>
  <c r="I5"/>
  <c r="J5"/>
  <c r="I6"/>
  <c r="J6"/>
  <c r="I7"/>
  <c r="J7"/>
  <c r="I8"/>
  <c r="J8"/>
  <c r="J2"/>
  <c r="I2"/>
  <c r="C29"/>
  <c r="H9" i="1"/>
  <c r="E9"/>
  <c r="D9"/>
  <c r="C5" i="12"/>
  <c r="N5"/>
  <c r="O5"/>
  <c r="O3"/>
  <c r="O4"/>
  <c r="N3"/>
  <c r="N4"/>
  <c r="M3"/>
  <c r="M4"/>
  <c r="L3"/>
  <c r="L4"/>
  <c r="M2"/>
  <c r="N2" s="1"/>
  <c r="L2"/>
  <c r="J4"/>
  <c r="I4"/>
  <c r="J3"/>
  <c r="I3"/>
  <c r="J2"/>
  <c r="I2"/>
  <c r="H8" i="1"/>
  <c r="E8"/>
  <c r="D8"/>
  <c r="C5" i="11"/>
  <c r="N5"/>
  <c r="O5"/>
  <c r="O3"/>
  <c r="O4"/>
  <c r="N3"/>
  <c r="N4"/>
  <c r="M3"/>
  <c r="M4"/>
  <c r="L3"/>
  <c r="L4"/>
  <c r="N2"/>
  <c r="M2"/>
  <c r="O2" s="1"/>
  <c r="L2"/>
  <c r="J4"/>
  <c r="I4"/>
  <c r="J2"/>
  <c r="I2"/>
  <c r="J3"/>
  <c r="I3"/>
  <c r="H7" i="1"/>
  <c r="E7"/>
  <c r="D7"/>
  <c r="M2" i="10"/>
  <c r="N2" s="1"/>
  <c r="L2"/>
  <c r="J2"/>
  <c r="I2"/>
  <c r="H6" i="1"/>
  <c r="E6"/>
  <c r="D6"/>
  <c r="M2" i="9"/>
  <c r="N2" s="1"/>
  <c r="L2"/>
  <c r="J2"/>
  <c r="I2"/>
  <c r="H5" i="1"/>
  <c r="E5"/>
  <c r="D5"/>
  <c r="N7" i="8"/>
  <c r="O7"/>
  <c r="O3"/>
  <c r="O4"/>
  <c r="O5"/>
  <c r="O6"/>
  <c r="N3"/>
  <c r="N4"/>
  <c r="N5"/>
  <c r="N6"/>
  <c r="M3"/>
  <c r="M4"/>
  <c r="M5"/>
  <c r="M6"/>
  <c r="L3"/>
  <c r="L4"/>
  <c r="L5"/>
  <c r="L6"/>
  <c r="M2"/>
  <c r="N2" s="1"/>
  <c r="L2"/>
  <c r="J3"/>
  <c r="J4"/>
  <c r="J5"/>
  <c r="J6"/>
  <c r="I3"/>
  <c r="I4"/>
  <c r="I5"/>
  <c r="I6"/>
  <c r="J2"/>
  <c r="I2"/>
  <c r="C7"/>
  <c r="H4" i="1"/>
  <c r="E4"/>
  <c r="D4"/>
  <c r="N30" i="7"/>
  <c r="O3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N2"/>
  <c r="M2"/>
  <c r="O2" s="1"/>
  <c r="L2"/>
  <c r="J21"/>
  <c r="I21"/>
  <c r="J18"/>
  <c r="I18"/>
  <c r="J9"/>
  <c r="I9"/>
  <c r="J29"/>
  <c r="I29"/>
  <c r="J28"/>
  <c r="I28"/>
  <c r="J27"/>
  <c r="I27"/>
  <c r="J26"/>
  <c r="I26"/>
  <c r="J25"/>
  <c r="I25"/>
  <c r="J24"/>
  <c r="I24"/>
  <c r="J23"/>
  <c r="I23"/>
  <c r="J22"/>
  <c r="I22"/>
  <c r="J20"/>
  <c r="I20"/>
  <c r="J19"/>
  <c r="I19"/>
  <c r="J17"/>
  <c r="I17"/>
  <c r="J16"/>
  <c r="I16"/>
  <c r="J15"/>
  <c r="I15"/>
  <c r="J14"/>
  <c r="I14"/>
  <c r="J13"/>
  <c r="I13"/>
  <c r="J12"/>
  <c r="I12"/>
  <c r="J11"/>
  <c r="I11"/>
  <c r="J10"/>
  <c r="I10"/>
  <c r="I3"/>
  <c r="J3"/>
  <c r="I4"/>
  <c r="J4"/>
  <c r="I5"/>
  <c r="J5"/>
  <c r="I6"/>
  <c r="J6"/>
  <c r="I7"/>
  <c r="J7"/>
  <c r="I8"/>
  <c r="J8"/>
  <c r="J2"/>
  <c r="I2"/>
  <c r="C30"/>
  <c r="D3" i="1"/>
  <c r="N24" i="6"/>
  <c r="O2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M2"/>
  <c r="N2" s="1"/>
  <c r="L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J2"/>
  <c r="I2"/>
  <c r="C24"/>
  <c r="H2" i="1"/>
  <c r="E2"/>
  <c r="D2"/>
  <c r="C9" i="5"/>
  <c r="N9"/>
  <c r="O9"/>
  <c r="O3"/>
  <c r="O4"/>
  <c r="O5"/>
  <c r="O6"/>
  <c r="O7"/>
  <c r="O8"/>
  <c r="N3"/>
  <c r="N4"/>
  <c r="N5"/>
  <c r="N6"/>
  <c r="N7"/>
  <c r="N8"/>
  <c r="M3"/>
  <c r="M4"/>
  <c r="M5"/>
  <c r="M6"/>
  <c r="M7"/>
  <c r="M8"/>
  <c r="L3"/>
  <c r="L4"/>
  <c r="L5"/>
  <c r="L6"/>
  <c r="L7"/>
  <c r="L8"/>
  <c r="M2"/>
  <c r="N2" s="1"/>
  <c r="L2"/>
  <c r="J3"/>
  <c r="J4"/>
  <c r="J5"/>
  <c r="J6"/>
  <c r="J7"/>
  <c r="J8"/>
  <c r="I3"/>
  <c r="I4"/>
  <c r="I5"/>
  <c r="I6"/>
  <c r="I7"/>
  <c r="I8"/>
  <c r="J2"/>
  <c r="I2"/>
  <c r="J21" i="1"/>
  <c r="G21"/>
  <c r="O2" i="21" l="1"/>
  <c r="O2" i="20"/>
  <c r="O2" i="18"/>
  <c r="O2" i="17"/>
  <c r="O2" i="16"/>
  <c r="O2" i="15"/>
  <c r="O2" i="14"/>
  <c r="O2" i="13"/>
  <c r="O2" i="12"/>
  <c r="O2" i="10"/>
  <c r="O2" i="9"/>
  <c r="O2" i="8"/>
  <c r="O2" i="6"/>
  <c r="O2" i="5"/>
</calcChain>
</file>

<file path=xl/sharedStrings.xml><?xml version="1.0" encoding="utf-8"?>
<sst xmlns="http://schemas.openxmlformats.org/spreadsheetml/2006/main" count="521" uniqueCount="74">
  <si>
    <t>Project Number</t>
  </si>
  <si>
    <t>Project Name</t>
  </si>
  <si>
    <t>Treated Acres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</si>
  <si>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</si>
  <si>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</si>
  <si>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</si>
  <si>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</si>
  <si>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</si>
  <si>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</si>
  <si>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</si>
  <si>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</si>
  <si>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</si>
  <si>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LUCODE</t>
  </si>
  <si>
    <t>MEAN_ANNUA</t>
  </si>
  <si>
    <t>RO_C</t>
  </si>
  <si>
    <t>TN_MG_L</t>
  </si>
  <si>
    <t>TP_MG_L</t>
  </si>
  <si>
    <t>RO_VOL_M3</t>
  </si>
  <si>
    <t>GRID_CODE</t>
  </si>
  <si>
    <t>Entity</t>
  </si>
  <si>
    <t>EMC TN</t>
  </si>
  <si>
    <t>EMC TP</t>
  </si>
  <si>
    <t>Annual Runoff (ac-ft)</t>
  </si>
  <si>
    <t>Annual Runoff (m3)</t>
  </si>
  <si>
    <t>TN Load (lbs/yr)</t>
  </si>
  <si>
    <t>TP Load (lbs/yr)</t>
  </si>
  <si>
    <t>%</t>
  </si>
  <si>
    <t>MB-1</t>
  </si>
  <si>
    <t>Basin 9  - Oak Street Pedway</t>
  </si>
  <si>
    <t>Basin 9 - Oak Street Pedway -Improvement Project</t>
  </si>
  <si>
    <t>Basin 8, 9 &amp; 11 Oak Street Pedway -Improvement Project</t>
  </si>
  <si>
    <t>Basin 1 - HMGP Flood Water Improvements Project</t>
  </si>
  <si>
    <t>Basin 9 - HMGP Flood Water Improvements Project</t>
  </si>
  <si>
    <t>Anchor Key Drainage Improvements - Basin 16</t>
  </si>
  <si>
    <t>Pelican Key Drainage Improvements - Basin 14</t>
  </si>
  <si>
    <t>Basin 5 - Ocean Ave Baffle Box</t>
  </si>
  <si>
    <t>Basin 10 - Cherry Dr Baffle Box</t>
  </si>
  <si>
    <t>Basin 15 - Neptune Dr Baffle Box</t>
  </si>
  <si>
    <t>Basin 17 - Riverview Lane Baffle Box</t>
  </si>
  <si>
    <t>Basin 18 - Riverview Lane Baffle Box</t>
  </si>
  <si>
    <t>Curb Inlet Baskets - Basins 4, 6, 10 &amp; 15</t>
  </si>
  <si>
    <t>Melbourne Beach Chevron</t>
  </si>
  <si>
    <t>Melbourne Beach Library</t>
  </si>
  <si>
    <t>Melbourne Beach Town Hall</t>
  </si>
  <si>
    <t>MB-2</t>
  </si>
  <si>
    <t>MB-3</t>
  </si>
  <si>
    <t>MB-4</t>
  </si>
  <si>
    <t>MB-5</t>
  </si>
  <si>
    <t>MB-6</t>
  </si>
  <si>
    <t>MB-7</t>
  </si>
  <si>
    <t>MB-8</t>
  </si>
  <si>
    <t>MB-9</t>
  </si>
  <si>
    <t>MB-10</t>
  </si>
  <si>
    <t>MB-11</t>
  </si>
  <si>
    <t>MB-12</t>
  </si>
  <si>
    <t>MB-13</t>
  </si>
  <si>
    <t>MB-14</t>
  </si>
  <si>
    <t>MB-15</t>
  </si>
  <si>
    <t>MB-16</t>
  </si>
  <si>
    <t>MB-17</t>
  </si>
  <si>
    <t>Project Type</t>
  </si>
  <si>
    <t>Acres</t>
  </si>
  <si>
    <t>Melbourne Beach</t>
  </si>
  <si>
    <t>Baffle box</t>
  </si>
  <si>
    <t>Curb inlet baskets</t>
  </si>
  <si>
    <t>100% on-site retention</t>
  </si>
  <si>
    <t>Swales</t>
  </si>
  <si>
    <t>2nd generation baffle box</t>
  </si>
  <si>
    <t>Exfiltration trench</t>
  </si>
  <si>
    <t>Dry detention</t>
  </si>
  <si>
    <t>retention</t>
  </si>
  <si>
    <t>inches</t>
  </si>
  <si>
    <t>efficiency</t>
  </si>
  <si>
    <t>MB-4 and 5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</si>
</sst>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00000000"/>
    <numFmt numFmtId="166" formatCode="0.000"/>
    <numFmt numFmtId="167" formatCode="0.0000000000"/>
    <numFmt numFmtId="168" formatCode="#,##0.0"/>
    <numFmt numFmtId="169" formatCode="0.0%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">
    <xf numFmtId="0" fontId="0" fillId="0" borderId="0" xfId="0"/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Fill="1" applyBorder="1"/>
    <xf numFmtId="0" fontId="16" fillId="0" borderId="0" xfId="0" applyFont="1" applyAlignment="1">
      <alignment horizontal="right"/>
    </xf>
    <xf numFmtId="0" fontId="0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/>
    <xf numFmtId="0" fontId="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Border="1"/>
    <xf numFmtId="0" fontId="22" fillId="0" borderId="1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center"/>
    </xf>
    <xf numFmtId="0" fontId="22" fillId="0" borderId="0" xfId="0" applyFont="1" applyFill="1" applyBorder="1"/>
    <xf numFmtId="0" fontId="22" fillId="0" borderId="0" xfId="0" applyFont="1" applyBorder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2" fillId="0" borderId="10" xfId="0" applyFont="1" applyFill="1" applyBorder="1"/>
    <xf numFmtId="0" fontId="21" fillId="33" borderId="10" xfId="0" applyFont="1" applyFill="1" applyBorder="1" applyAlignment="1">
      <alignment horizontal="center" wrapText="1"/>
    </xf>
    <xf numFmtId="167" fontId="0" fillId="0" borderId="0" xfId="0" applyNumberFormat="1"/>
    <xf numFmtId="168" fontId="22" fillId="0" borderId="10" xfId="0" applyNumberFormat="1" applyFont="1" applyFill="1" applyBorder="1" applyAlignment="1">
      <alignment horizontal="center" wrapText="1"/>
    </xf>
    <xf numFmtId="164" fontId="22" fillId="0" borderId="10" xfId="0" applyNumberFormat="1" applyFont="1" applyFill="1" applyBorder="1"/>
    <xf numFmtId="169" fontId="22" fillId="0" borderId="10" xfId="0" applyNumberFormat="1" applyFont="1" applyFill="1" applyBorder="1"/>
  </cellXfs>
  <cellStyles count="90">
    <cellStyle name="20% - Accent1" xfId="18" builtinId="30" customBuiltin="1"/>
    <cellStyle name="20% - Accent1 2" xfId="48"/>
    <cellStyle name="20% - Accent1 3" xfId="64"/>
    <cellStyle name="20% - Accent1 4" xfId="78"/>
    <cellStyle name="20% - Accent2" xfId="22" builtinId="34" customBuiltin="1"/>
    <cellStyle name="20% - Accent2 2" xfId="50"/>
    <cellStyle name="20% - Accent2 3" xfId="66"/>
    <cellStyle name="20% - Accent2 4" xfId="80"/>
    <cellStyle name="20% - Accent3" xfId="26" builtinId="38" customBuiltin="1"/>
    <cellStyle name="20% - Accent3 2" xfId="52"/>
    <cellStyle name="20% - Accent3 3" xfId="68"/>
    <cellStyle name="20% - Accent3 4" xfId="82"/>
    <cellStyle name="20% - Accent4" xfId="30" builtinId="42" customBuiltin="1"/>
    <cellStyle name="20% - Accent4 2" xfId="54"/>
    <cellStyle name="20% - Accent4 3" xfId="70"/>
    <cellStyle name="20% - Accent4 4" xfId="84"/>
    <cellStyle name="20% - Accent5" xfId="34" builtinId="46" customBuiltin="1"/>
    <cellStyle name="20% - Accent5 2" xfId="56"/>
    <cellStyle name="20% - Accent5 3" xfId="72"/>
    <cellStyle name="20% - Accent5 4" xfId="86"/>
    <cellStyle name="20% - Accent6" xfId="38" builtinId="50" customBuiltin="1"/>
    <cellStyle name="20% - Accent6 2" xfId="58"/>
    <cellStyle name="20% - Accent6 3" xfId="74"/>
    <cellStyle name="20% - Accent6 4" xfId="88"/>
    <cellStyle name="40% - Accent1" xfId="19" builtinId="31" customBuiltin="1"/>
    <cellStyle name="40% - Accent1 2" xfId="49"/>
    <cellStyle name="40% - Accent1 3" xfId="65"/>
    <cellStyle name="40% - Accent1 4" xfId="79"/>
    <cellStyle name="40% - Accent2" xfId="23" builtinId="35" customBuiltin="1"/>
    <cellStyle name="40% - Accent2 2" xfId="51"/>
    <cellStyle name="40% - Accent2 3" xfId="67"/>
    <cellStyle name="40% - Accent2 4" xfId="81"/>
    <cellStyle name="40% - Accent3" xfId="27" builtinId="39" customBuiltin="1"/>
    <cellStyle name="40% - Accent3 2" xfId="53"/>
    <cellStyle name="40% - Accent3 3" xfId="69"/>
    <cellStyle name="40% - Accent3 4" xfId="83"/>
    <cellStyle name="40% - Accent4" xfId="31" builtinId="43" customBuiltin="1"/>
    <cellStyle name="40% - Accent4 2" xfId="55"/>
    <cellStyle name="40% - Accent4 3" xfId="71"/>
    <cellStyle name="40% - Accent4 4" xfId="85"/>
    <cellStyle name="40% - Accent5" xfId="35" builtinId="47" customBuiltin="1"/>
    <cellStyle name="40% - Accent5 2" xfId="57"/>
    <cellStyle name="40% - Accent5 3" xfId="73"/>
    <cellStyle name="40% - Accent5 4" xfId="87"/>
    <cellStyle name="40% - Accent6" xfId="39" builtinId="51" customBuiltin="1"/>
    <cellStyle name="40% - Accent6 2" xfId="59"/>
    <cellStyle name="40% - Accent6 3" xfId="75"/>
    <cellStyle name="40% - Accent6 4" xfId="89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60"/>
    <cellStyle name="Normal 4" xfId="45"/>
    <cellStyle name="Normal 5" xfId="46"/>
    <cellStyle name="Normal 6" xfId="62"/>
    <cellStyle name="Normal 7" xfId="76"/>
    <cellStyle name="Normal 8" xfId="41"/>
    <cellStyle name="Note 2" xfId="44"/>
    <cellStyle name="Note 2 2" xfId="61"/>
    <cellStyle name="Note 3" xfId="47"/>
    <cellStyle name="Note 4" xfId="63"/>
    <cellStyle name="Note 5" xfId="77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workbookViewId="0">
      <selection activeCell="B23" sqref="B23"/>
    </sheetView>
  </sheetViews>
  <sheetFormatPr defaultRowHeight="15"/>
  <cols>
    <col min="1" max="1" width="8.140625" style="18" bestFit="1" customWidth="1"/>
    <col min="2" max="2" width="40.85546875" style="18" bestFit="1" customWidth="1"/>
    <col min="3" max="3" width="24.28515625" style="18" bestFit="1" customWidth="1"/>
    <col min="4" max="4" width="9.28515625" style="21" customWidth="1"/>
    <col min="5" max="5" width="11.42578125" style="14" customWidth="1"/>
    <col min="6" max="6" width="10.140625" style="14" customWidth="1"/>
    <col min="7" max="7" width="9.42578125" style="14" customWidth="1"/>
    <col min="8" max="8" width="9.140625" style="14" customWidth="1"/>
    <col min="9" max="9" width="10.7109375" style="14" customWidth="1"/>
    <col min="10" max="10" width="8.5703125" style="14" customWidth="1"/>
    <col min="11" max="225" width="9.140625" style="14"/>
    <col min="226" max="226" width="8.5703125" style="14" customWidth="1"/>
    <col min="227" max="227" width="20.42578125" style="14" customWidth="1"/>
    <col min="228" max="228" width="11.140625" style="14" customWidth="1"/>
    <col min="229" max="229" width="14.7109375" style="14" customWidth="1"/>
    <col min="230" max="230" width="13.28515625" style="14" customWidth="1"/>
    <col min="231" max="231" width="15.7109375" style="14" customWidth="1"/>
    <col min="232" max="232" width="10.140625" style="14" customWidth="1"/>
    <col min="233" max="233" width="37.140625" style="14" customWidth="1"/>
    <col min="234" max="234" width="13.42578125" style="14" customWidth="1"/>
    <col min="235" max="235" width="14" style="14" customWidth="1"/>
    <col min="236" max="236" width="9.85546875" style="14" customWidth="1"/>
    <col min="237" max="237" width="15.7109375" style="14" customWidth="1"/>
    <col min="238" max="238" width="27" style="14" customWidth="1"/>
    <col min="239" max="239" width="25" style="14" customWidth="1"/>
    <col min="240" max="240" width="14.28515625" style="14" customWidth="1"/>
    <col min="241" max="242" width="13.140625" style="14" customWidth="1"/>
    <col min="243" max="243" width="17.28515625" style="14" customWidth="1"/>
    <col min="244" max="245" width="18.5703125" style="14" customWidth="1"/>
    <col min="246" max="246" width="17.140625" style="14" customWidth="1"/>
    <col min="247" max="247" width="21.42578125" style="14" customWidth="1"/>
    <col min="248" max="248" width="14.42578125" style="14" customWidth="1"/>
    <col min="249" max="249" width="12.7109375" style="14" customWidth="1"/>
    <col min="250" max="250" width="16.28515625" style="14" customWidth="1"/>
    <col min="251" max="251" width="27.7109375" style="14" customWidth="1"/>
    <col min="252" max="254" width="0" style="14" hidden="1" customWidth="1"/>
    <col min="255" max="255" width="14.42578125" style="14" customWidth="1"/>
    <col min="256" max="481" width="9.140625" style="14"/>
    <col min="482" max="482" width="8.5703125" style="14" customWidth="1"/>
    <col min="483" max="483" width="20.42578125" style="14" customWidth="1"/>
    <col min="484" max="484" width="11.140625" style="14" customWidth="1"/>
    <col min="485" max="485" width="14.7109375" style="14" customWidth="1"/>
    <col min="486" max="486" width="13.28515625" style="14" customWidth="1"/>
    <col min="487" max="487" width="15.7109375" style="14" customWidth="1"/>
    <col min="488" max="488" width="10.140625" style="14" customWidth="1"/>
    <col min="489" max="489" width="37.140625" style="14" customWidth="1"/>
    <col min="490" max="490" width="13.42578125" style="14" customWidth="1"/>
    <col min="491" max="491" width="14" style="14" customWidth="1"/>
    <col min="492" max="492" width="9.85546875" style="14" customWidth="1"/>
    <col min="493" max="493" width="15.7109375" style="14" customWidth="1"/>
    <col min="494" max="494" width="27" style="14" customWidth="1"/>
    <col min="495" max="495" width="25" style="14" customWidth="1"/>
    <col min="496" max="496" width="14.28515625" style="14" customWidth="1"/>
    <col min="497" max="498" width="13.140625" style="14" customWidth="1"/>
    <col min="499" max="499" width="17.28515625" style="14" customWidth="1"/>
    <col min="500" max="501" width="18.5703125" style="14" customWidth="1"/>
    <col min="502" max="502" width="17.140625" style="14" customWidth="1"/>
    <col min="503" max="503" width="21.42578125" style="14" customWidth="1"/>
    <col min="504" max="504" width="14.42578125" style="14" customWidth="1"/>
    <col min="505" max="505" width="12.7109375" style="14" customWidth="1"/>
    <col min="506" max="506" width="16.28515625" style="14" customWidth="1"/>
    <col min="507" max="507" width="27.7109375" style="14" customWidth="1"/>
    <col min="508" max="510" width="0" style="14" hidden="1" customWidth="1"/>
    <col min="511" max="511" width="14.42578125" style="14" customWidth="1"/>
    <col min="512" max="737" width="9.140625" style="14"/>
    <col min="738" max="738" width="8.5703125" style="14" customWidth="1"/>
    <col min="739" max="739" width="20.42578125" style="14" customWidth="1"/>
    <col min="740" max="740" width="11.140625" style="14" customWidth="1"/>
    <col min="741" max="741" width="14.7109375" style="14" customWidth="1"/>
    <col min="742" max="742" width="13.28515625" style="14" customWidth="1"/>
    <col min="743" max="743" width="15.7109375" style="14" customWidth="1"/>
    <col min="744" max="744" width="10.140625" style="14" customWidth="1"/>
    <col min="745" max="745" width="37.140625" style="14" customWidth="1"/>
    <col min="746" max="746" width="13.42578125" style="14" customWidth="1"/>
    <col min="747" max="747" width="14" style="14" customWidth="1"/>
    <col min="748" max="748" width="9.85546875" style="14" customWidth="1"/>
    <col min="749" max="749" width="15.7109375" style="14" customWidth="1"/>
    <col min="750" max="750" width="27" style="14" customWidth="1"/>
    <col min="751" max="751" width="25" style="14" customWidth="1"/>
    <col min="752" max="752" width="14.28515625" style="14" customWidth="1"/>
    <col min="753" max="754" width="13.140625" style="14" customWidth="1"/>
    <col min="755" max="755" width="17.28515625" style="14" customWidth="1"/>
    <col min="756" max="757" width="18.5703125" style="14" customWidth="1"/>
    <col min="758" max="758" width="17.140625" style="14" customWidth="1"/>
    <col min="759" max="759" width="21.42578125" style="14" customWidth="1"/>
    <col min="760" max="760" width="14.42578125" style="14" customWidth="1"/>
    <col min="761" max="761" width="12.7109375" style="14" customWidth="1"/>
    <col min="762" max="762" width="16.28515625" style="14" customWidth="1"/>
    <col min="763" max="763" width="27.7109375" style="14" customWidth="1"/>
    <col min="764" max="766" width="0" style="14" hidden="1" customWidth="1"/>
    <col min="767" max="767" width="14.42578125" style="14" customWidth="1"/>
    <col min="768" max="993" width="9.140625" style="14"/>
    <col min="994" max="994" width="8.5703125" style="14" customWidth="1"/>
    <col min="995" max="995" width="20.42578125" style="14" customWidth="1"/>
    <col min="996" max="996" width="11.140625" style="14" customWidth="1"/>
    <col min="997" max="997" width="14.7109375" style="14" customWidth="1"/>
    <col min="998" max="998" width="13.28515625" style="14" customWidth="1"/>
    <col min="999" max="999" width="15.7109375" style="14" customWidth="1"/>
    <col min="1000" max="1000" width="10.140625" style="14" customWidth="1"/>
    <col min="1001" max="1001" width="37.140625" style="14" customWidth="1"/>
    <col min="1002" max="1002" width="13.42578125" style="14" customWidth="1"/>
    <col min="1003" max="1003" width="14" style="14" customWidth="1"/>
    <col min="1004" max="1004" width="9.85546875" style="14" customWidth="1"/>
    <col min="1005" max="1005" width="15.7109375" style="14" customWidth="1"/>
    <col min="1006" max="1006" width="27" style="14" customWidth="1"/>
    <col min="1007" max="1007" width="25" style="14" customWidth="1"/>
    <col min="1008" max="1008" width="14.28515625" style="14" customWidth="1"/>
    <col min="1009" max="1010" width="13.140625" style="14" customWidth="1"/>
    <col min="1011" max="1011" width="17.28515625" style="14" customWidth="1"/>
    <col min="1012" max="1013" width="18.5703125" style="14" customWidth="1"/>
    <col min="1014" max="1014" width="17.140625" style="14" customWidth="1"/>
    <col min="1015" max="1015" width="21.42578125" style="14" customWidth="1"/>
    <col min="1016" max="1016" width="14.42578125" style="14" customWidth="1"/>
    <col min="1017" max="1017" width="12.7109375" style="14" customWidth="1"/>
    <col min="1018" max="1018" width="16.28515625" style="14" customWidth="1"/>
    <col min="1019" max="1019" width="27.7109375" style="14" customWidth="1"/>
    <col min="1020" max="1022" width="0" style="14" hidden="1" customWidth="1"/>
    <col min="1023" max="1023" width="14.42578125" style="14" customWidth="1"/>
    <col min="1024" max="1249" width="9.140625" style="14"/>
    <col min="1250" max="1250" width="8.5703125" style="14" customWidth="1"/>
    <col min="1251" max="1251" width="20.42578125" style="14" customWidth="1"/>
    <col min="1252" max="1252" width="11.140625" style="14" customWidth="1"/>
    <col min="1253" max="1253" width="14.7109375" style="14" customWidth="1"/>
    <col min="1254" max="1254" width="13.28515625" style="14" customWidth="1"/>
    <col min="1255" max="1255" width="15.7109375" style="14" customWidth="1"/>
    <col min="1256" max="1256" width="10.140625" style="14" customWidth="1"/>
    <col min="1257" max="1257" width="37.140625" style="14" customWidth="1"/>
    <col min="1258" max="1258" width="13.42578125" style="14" customWidth="1"/>
    <col min="1259" max="1259" width="14" style="14" customWidth="1"/>
    <col min="1260" max="1260" width="9.85546875" style="14" customWidth="1"/>
    <col min="1261" max="1261" width="15.7109375" style="14" customWidth="1"/>
    <col min="1262" max="1262" width="27" style="14" customWidth="1"/>
    <col min="1263" max="1263" width="25" style="14" customWidth="1"/>
    <col min="1264" max="1264" width="14.28515625" style="14" customWidth="1"/>
    <col min="1265" max="1266" width="13.140625" style="14" customWidth="1"/>
    <col min="1267" max="1267" width="17.28515625" style="14" customWidth="1"/>
    <col min="1268" max="1269" width="18.5703125" style="14" customWidth="1"/>
    <col min="1270" max="1270" width="17.140625" style="14" customWidth="1"/>
    <col min="1271" max="1271" width="21.42578125" style="14" customWidth="1"/>
    <col min="1272" max="1272" width="14.42578125" style="14" customWidth="1"/>
    <col min="1273" max="1273" width="12.7109375" style="14" customWidth="1"/>
    <col min="1274" max="1274" width="16.28515625" style="14" customWidth="1"/>
    <col min="1275" max="1275" width="27.7109375" style="14" customWidth="1"/>
    <col min="1276" max="1278" width="0" style="14" hidden="1" customWidth="1"/>
    <col min="1279" max="1279" width="14.42578125" style="14" customWidth="1"/>
    <col min="1280" max="1505" width="9.140625" style="14"/>
    <col min="1506" max="1506" width="8.5703125" style="14" customWidth="1"/>
    <col min="1507" max="1507" width="20.42578125" style="14" customWidth="1"/>
    <col min="1508" max="1508" width="11.140625" style="14" customWidth="1"/>
    <col min="1509" max="1509" width="14.7109375" style="14" customWidth="1"/>
    <col min="1510" max="1510" width="13.28515625" style="14" customWidth="1"/>
    <col min="1511" max="1511" width="15.7109375" style="14" customWidth="1"/>
    <col min="1512" max="1512" width="10.140625" style="14" customWidth="1"/>
    <col min="1513" max="1513" width="37.140625" style="14" customWidth="1"/>
    <col min="1514" max="1514" width="13.42578125" style="14" customWidth="1"/>
    <col min="1515" max="1515" width="14" style="14" customWidth="1"/>
    <col min="1516" max="1516" width="9.85546875" style="14" customWidth="1"/>
    <col min="1517" max="1517" width="15.7109375" style="14" customWidth="1"/>
    <col min="1518" max="1518" width="27" style="14" customWidth="1"/>
    <col min="1519" max="1519" width="25" style="14" customWidth="1"/>
    <col min="1520" max="1520" width="14.28515625" style="14" customWidth="1"/>
    <col min="1521" max="1522" width="13.140625" style="14" customWidth="1"/>
    <col min="1523" max="1523" width="17.28515625" style="14" customWidth="1"/>
    <col min="1524" max="1525" width="18.5703125" style="14" customWidth="1"/>
    <col min="1526" max="1526" width="17.140625" style="14" customWidth="1"/>
    <col min="1527" max="1527" width="21.42578125" style="14" customWidth="1"/>
    <col min="1528" max="1528" width="14.42578125" style="14" customWidth="1"/>
    <col min="1529" max="1529" width="12.7109375" style="14" customWidth="1"/>
    <col min="1530" max="1530" width="16.28515625" style="14" customWidth="1"/>
    <col min="1531" max="1531" width="27.7109375" style="14" customWidth="1"/>
    <col min="1532" max="1534" width="0" style="14" hidden="1" customWidth="1"/>
    <col min="1535" max="1535" width="14.42578125" style="14" customWidth="1"/>
    <col min="1536" max="1761" width="9.140625" style="14"/>
    <col min="1762" max="1762" width="8.5703125" style="14" customWidth="1"/>
    <col min="1763" max="1763" width="20.42578125" style="14" customWidth="1"/>
    <col min="1764" max="1764" width="11.140625" style="14" customWidth="1"/>
    <col min="1765" max="1765" width="14.7109375" style="14" customWidth="1"/>
    <col min="1766" max="1766" width="13.28515625" style="14" customWidth="1"/>
    <col min="1767" max="1767" width="15.7109375" style="14" customWidth="1"/>
    <col min="1768" max="1768" width="10.140625" style="14" customWidth="1"/>
    <col min="1769" max="1769" width="37.140625" style="14" customWidth="1"/>
    <col min="1770" max="1770" width="13.42578125" style="14" customWidth="1"/>
    <col min="1771" max="1771" width="14" style="14" customWidth="1"/>
    <col min="1772" max="1772" width="9.85546875" style="14" customWidth="1"/>
    <col min="1773" max="1773" width="15.7109375" style="14" customWidth="1"/>
    <col min="1774" max="1774" width="27" style="14" customWidth="1"/>
    <col min="1775" max="1775" width="25" style="14" customWidth="1"/>
    <col min="1776" max="1776" width="14.28515625" style="14" customWidth="1"/>
    <col min="1777" max="1778" width="13.140625" style="14" customWidth="1"/>
    <col min="1779" max="1779" width="17.28515625" style="14" customWidth="1"/>
    <col min="1780" max="1781" width="18.5703125" style="14" customWidth="1"/>
    <col min="1782" max="1782" width="17.140625" style="14" customWidth="1"/>
    <col min="1783" max="1783" width="21.42578125" style="14" customWidth="1"/>
    <col min="1784" max="1784" width="14.42578125" style="14" customWidth="1"/>
    <col min="1785" max="1785" width="12.7109375" style="14" customWidth="1"/>
    <col min="1786" max="1786" width="16.28515625" style="14" customWidth="1"/>
    <col min="1787" max="1787" width="27.7109375" style="14" customWidth="1"/>
    <col min="1788" max="1790" width="0" style="14" hidden="1" customWidth="1"/>
    <col min="1791" max="1791" width="14.42578125" style="14" customWidth="1"/>
    <col min="1792" max="2017" width="9.140625" style="14"/>
    <col min="2018" max="2018" width="8.5703125" style="14" customWidth="1"/>
    <col min="2019" max="2019" width="20.42578125" style="14" customWidth="1"/>
    <col min="2020" max="2020" width="11.140625" style="14" customWidth="1"/>
    <col min="2021" max="2021" width="14.7109375" style="14" customWidth="1"/>
    <col min="2022" max="2022" width="13.28515625" style="14" customWidth="1"/>
    <col min="2023" max="2023" width="15.7109375" style="14" customWidth="1"/>
    <col min="2024" max="2024" width="10.140625" style="14" customWidth="1"/>
    <col min="2025" max="2025" width="37.140625" style="14" customWidth="1"/>
    <col min="2026" max="2026" width="13.42578125" style="14" customWidth="1"/>
    <col min="2027" max="2027" width="14" style="14" customWidth="1"/>
    <col min="2028" max="2028" width="9.85546875" style="14" customWidth="1"/>
    <col min="2029" max="2029" width="15.7109375" style="14" customWidth="1"/>
    <col min="2030" max="2030" width="27" style="14" customWidth="1"/>
    <col min="2031" max="2031" width="25" style="14" customWidth="1"/>
    <col min="2032" max="2032" width="14.28515625" style="14" customWidth="1"/>
    <col min="2033" max="2034" width="13.140625" style="14" customWidth="1"/>
    <col min="2035" max="2035" width="17.28515625" style="14" customWidth="1"/>
    <col min="2036" max="2037" width="18.5703125" style="14" customWidth="1"/>
    <col min="2038" max="2038" width="17.140625" style="14" customWidth="1"/>
    <col min="2039" max="2039" width="21.42578125" style="14" customWidth="1"/>
    <col min="2040" max="2040" width="14.42578125" style="14" customWidth="1"/>
    <col min="2041" max="2041" width="12.7109375" style="14" customWidth="1"/>
    <col min="2042" max="2042" width="16.28515625" style="14" customWidth="1"/>
    <col min="2043" max="2043" width="27.7109375" style="14" customWidth="1"/>
    <col min="2044" max="2046" width="0" style="14" hidden="1" customWidth="1"/>
    <col min="2047" max="2047" width="14.42578125" style="14" customWidth="1"/>
    <col min="2048" max="2273" width="9.140625" style="14"/>
    <col min="2274" max="2274" width="8.5703125" style="14" customWidth="1"/>
    <col min="2275" max="2275" width="20.42578125" style="14" customWidth="1"/>
    <col min="2276" max="2276" width="11.140625" style="14" customWidth="1"/>
    <col min="2277" max="2277" width="14.7109375" style="14" customWidth="1"/>
    <col min="2278" max="2278" width="13.28515625" style="14" customWidth="1"/>
    <col min="2279" max="2279" width="15.7109375" style="14" customWidth="1"/>
    <col min="2280" max="2280" width="10.140625" style="14" customWidth="1"/>
    <col min="2281" max="2281" width="37.140625" style="14" customWidth="1"/>
    <col min="2282" max="2282" width="13.42578125" style="14" customWidth="1"/>
    <col min="2283" max="2283" width="14" style="14" customWidth="1"/>
    <col min="2284" max="2284" width="9.85546875" style="14" customWidth="1"/>
    <col min="2285" max="2285" width="15.7109375" style="14" customWidth="1"/>
    <col min="2286" max="2286" width="27" style="14" customWidth="1"/>
    <col min="2287" max="2287" width="25" style="14" customWidth="1"/>
    <col min="2288" max="2288" width="14.28515625" style="14" customWidth="1"/>
    <col min="2289" max="2290" width="13.140625" style="14" customWidth="1"/>
    <col min="2291" max="2291" width="17.28515625" style="14" customWidth="1"/>
    <col min="2292" max="2293" width="18.5703125" style="14" customWidth="1"/>
    <col min="2294" max="2294" width="17.140625" style="14" customWidth="1"/>
    <col min="2295" max="2295" width="21.42578125" style="14" customWidth="1"/>
    <col min="2296" max="2296" width="14.42578125" style="14" customWidth="1"/>
    <col min="2297" max="2297" width="12.7109375" style="14" customWidth="1"/>
    <col min="2298" max="2298" width="16.28515625" style="14" customWidth="1"/>
    <col min="2299" max="2299" width="27.7109375" style="14" customWidth="1"/>
    <col min="2300" max="2302" width="0" style="14" hidden="1" customWidth="1"/>
    <col min="2303" max="2303" width="14.42578125" style="14" customWidth="1"/>
    <col min="2304" max="2529" width="9.140625" style="14"/>
    <col min="2530" max="2530" width="8.5703125" style="14" customWidth="1"/>
    <col min="2531" max="2531" width="20.42578125" style="14" customWidth="1"/>
    <col min="2532" max="2532" width="11.140625" style="14" customWidth="1"/>
    <col min="2533" max="2533" width="14.7109375" style="14" customWidth="1"/>
    <col min="2534" max="2534" width="13.28515625" style="14" customWidth="1"/>
    <col min="2535" max="2535" width="15.7109375" style="14" customWidth="1"/>
    <col min="2536" max="2536" width="10.140625" style="14" customWidth="1"/>
    <col min="2537" max="2537" width="37.140625" style="14" customWidth="1"/>
    <col min="2538" max="2538" width="13.42578125" style="14" customWidth="1"/>
    <col min="2539" max="2539" width="14" style="14" customWidth="1"/>
    <col min="2540" max="2540" width="9.85546875" style="14" customWidth="1"/>
    <col min="2541" max="2541" width="15.7109375" style="14" customWidth="1"/>
    <col min="2542" max="2542" width="27" style="14" customWidth="1"/>
    <col min="2543" max="2543" width="25" style="14" customWidth="1"/>
    <col min="2544" max="2544" width="14.28515625" style="14" customWidth="1"/>
    <col min="2545" max="2546" width="13.140625" style="14" customWidth="1"/>
    <col min="2547" max="2547" width="17.28515625" style="14" customWidth="1"/>
    <col min="2548" max="2549" width="18.5703125" style="14" customWidth="1"/>
    <col min="2550" max="2550" width="17.140625" style="14" customWidth="1"/>
    <col min="2551" max="2551" width="21.42578125" style="14" customWidth="1"/>
    <col min="2552" max="2552" width="14.42578125" style="14" customWidth="1"/>
    <col min="2553" max="2553" width="12.7109375" style="14" customWidth="1"/>
    <col min="2554" max="2554" width="16.28515625" style="14" customWidth="1"/>
    <col min="2555" max="2555" width="27.7109375" style="14" customWidth="1"/>
    <col min="2556" max="2558" width="0" style="14" hidden="1" customWidth="1"/>
    <col min="2559" max="2559" width="14.42578125" style="14" customWidth="1"/>
    <col min="2560" max="2785" width="9.140625" style="14"/>
    <col min="2786" max="2786" width="8.5703125" style="14" customWidth="1"/>
    <col min="2787" max="2787" width="20.42578125" style="14" customWidth="1"/>
    <col min="2788" max="2788" width="11.140625" style="14" customWidth="1"/>
    <col min="2789" max="2789" width="14.7109375" style="14" customWidth="1"/>
    <col min="2790" max="2790" width="13.28515625" style="14" customWidth="1"/>
    <col min="2791" max="2791" width="15.7109375" style="14" customWidth="1"/>
    <col min="2792" max="2792" width="10.140625" style="14" customWidth="1"/>
    <col min="2793" max="2793" width="37.140625" style="14" customWidth="1"/>
    <col min="2794" max="2794" width="13.42578125" style="14" customWidth="1"/>
    <col min="2795" max="2795" width="14" style="14" customWidth="1"/>
    <col min="2796" max="2796" width="9.85546875" style="14" customWidth="1"/>
    <col min="2797" max="2797" width="15.7109375" style="14" customWidth="1"/>
    <col min="2798" max="2798" width="27" style="14" customWidth="1"/>
    <col min="2799" max="2799" width="25" style="14" customWidth="1"/>
    <col min="2800" max="2800" width="14.28515625" style="14" customWidth="1"/>
    <col min="2801" max="2802" width="13.140625" style="14" customWidth="1"/>
    <col min="2803" max="2803" width="17.28515625" style="14" customWidth="1"/>
    <col min="2804" max="2805" width="18.5703125" style="14" customWidth="1"/>
    <col min="2806" max="2806" width="17.140625" style="14" customWidth="1"/>
    <col min="2807" max="2807" width="21.42578125" style="14" customWidth="1"/>
    <col min="2808" max="2808" width="14.42578125" style="14" customWidth="1"/>
    <col min="2809" max="2809" width="12.7109375" style="14" customWidth="1"/>
    <col min="2810" max="2810" width="16.28515625" style="14" customWidth="1"/>
    <col min="2811" max="2811" width="27.7109375" style="14" customWidth="1"/>
    <col min="2812" max="2814" width="0" style="14" hidden="1" customWidth="1"/>
    <col min="2815" max="2815" width="14.42578125" style="14" customWidth="1"/>
    <col min="2816" max="3041" width="9.140625" style="14"/>
    <col min="3042" max="3042" width="8.5703125" style="14" customWidth="1"/>
    <col min="3043" max="3043" width="20.42578125" style="14" customWidth="1"/>
    <col min="3044" max="3044" width="11.140625" style="14" customWidth="1"/>
    <col min="3045" max="3045" width="14.7109375" style="14" customWidth="1"/>
    <col min="3046" max="3046" width="13.28515625" style="14" customWidth="1"/>
    <col min="3047" max="3047" width="15.7109375" style="14" customWidth="1"/>
    <col min="3048" max="3048" width="10.140625" style="14" customWidth="1"/>
    <col min="3049" max="3049" width="37.140625" style="14" customWidth="1"/>
    <col min="3050" max="3050" width="13.42578125" style="14" customWidth="1"/>
    <col min="3051" max="3051" width="14" style="14" customWidth="1"/>
    <col min="3052" max="3052" width="9.85546875" style="14" customWidth="1"/>
    <col min="3053" max="3053" width="15.7109375" style="14" customWidth="1"/>
    <col min="3054" max="3054" width="27" style="14" customWidth="1"/>
    <col min="3055" max="3055" width="25" style="14" customWidth="1"/>
    <col min="3056" max="3056" width="14.28515625" style="14" customWidth="1"/>
    <col min="3057" max="3058" width="13.140625" style="14" customWidth="1"/>
    <col min="3059" max="3059" width="17.28515625" style="14" customWidth="1"/>
    <col min="3060" max="3061" width="18.5703125" style="14" customWidth="1"/>
    <col min="3062" max="3062" width="17.140625" style="14" customWidth="1"/>
    <col min="3063" max="3063" width="21.42578125" style="14" customWidth="1"/>
    <col min="3064" max="3064" width="14.42578125" style="14" customWidth="1"/>
    <col min="3065" max="3065" width="12.7109375" style="14" customWidth="1"/>
    <col min="3066" max="3066" width="16.28515625" style="14" customWidth="1"/>
    <col min="3067" max="3067" width="27.7109375" style="14" customWidth="1"/>
    <col min="3068" max="3070" width="0" style="14" hidden="1" customWidth="1"/>
    <col min="3071" max="3071" width="14.42578125" style="14" customWidth="1"/>
    <col min="3072" max="3297" width="9.140625" style="14"/>
    <col min="3298" max="3298" width="8.5703125" style="14" customWidth="1"/>
    <col min="3299" max="3299" width="20.42578125" style="14" customWidth="1"/>
    <col min="3300" max="3300" width="11.140625" style="14" customWidth="1"/>
    <col min="3301" max="3301" width="14.7109375" style="14" customWidth="1"/>
    <col min="3302" max="3302" width="13.28515625" style="14" customWidth="1"/>
    <col min="3303" max="3303" width="15.7109375" style="14" customWidth="1"/>
    <col min="3304" max="3304" width="10.140625" style="14" customWidth="1"/>
    <col min="3305" max="3305" width="37.140625" style="14" customWidth="1"/>
    <col min="3306" max="3306" width="13.42578125" style="14" customWidth="1"/>
    <col min="3307" max="3307" width="14" style="14" customWidth="1"/>
    <col min="3308" max="3308" width="9.85546875" style="14" customWidth="1"/>
    <col min="3309" max="3309" width="15.7109375" style="14" customWidth="1"/>
    <col min="3310" max="3310" width="27" style="14" customWidth="1"/>
    <col min="3311" max="3311" width="25" style="14" customWidth="1"/>
    <col min="3312" max="3312" width="14.28515625" style="14" customWidth="1"/>
    <col min="3313" max="3314" width="13.140625" style="14" customWidth="1"/>
    <col min="3315" max="3315" width="17.28515625" style="14" customWidth="1"/>
    <col min="3316" max="3317" width="18.5703125" style="14" customWidth="1"/>
    <col min="3318" max="3318" width="17.140625" style="14" customWidth="1"/>
    <col min="3319" max="3319" width="21.42578125" style="14" customWidth="1"/>
    <col min="3320" max="3320" width="14.42578125" style="14" customWidth="1"/>
    <col min="3321" max="3321" width="12.7109375" style="14" customWidth="1"/>
    <col min="3322" max="3322" width="16.28515625" style="14" customWidth="1"/>
    <col min="3323" max="3323" width="27.7109375" style="14" customWidth="1"/>
    <col min="3324" max="3326" width="0" style="14" hidden="1" customWidth="1"/>
    <col min="3327" max="3327" width="14.42578125" style="14" customWidth="1"/>
    <col min="3328" max="3553" width="9.140625" style="14"/>
    <col min="3554" max="3554" width="8.5703125" style="14" customWidth="1"/>
    <col min="3555" max="3555" width="20.42578125" style="14" customWidth="1"/>
    <col min="3556" max="3556" width="11.140625" style="14" customWidth="1"/>
    <col min="3557" max="3557" width="14.7109375" style="14" customWidth="1"/>
    <col min="3558" max="3558" width="13.28515625" style="14" customWidth="1"/>
    <col min="3559" max="3559" width="15.7109375" style="14" customWidth="1"/>
    <col min="3560" max="3560" width="10.140625" style="14" customWidth="1"/>
    <col min="3561" max="3561" width="37.140625" style="14" customWidth="1"/>
    <col min="3562" max="3562" width="13.42578125" style="14" customWidth="1"/>
    <col min="3563" max="3563" width="14" style="14" customWidth="1"/>
    <col min="3564" max="3564" width="9.85546875" style="14" customWidth="1"/>
    <col min="3565" max="3565" width="15.7109375" style="14" customWidth="1"/>
    <col min="3566" max="3566" width="27" style="14" customWidth="1"/>
    <col min="3567" max="3567" width="25" style="14" customWidth="1"/>
    <col min="3568" max="3568" width="14.28515625" style="14" customWidth="1"/>
    <col min="3569" max="3570" width="13.140625" style="14" customWidth="1"/>
    <col min="3571" max="3571" width="17.28515625" style="14" customWidth="1"/>
    <col min="3572" max="3573" width="18.5703125" style="14" customWidth="1"/>
    <col min="3574" max="3574" width="17.140625" style="14" customWidth="1"/>
    <col min="3575" max="3575" width="21.42578125" style="14" customWidth="1"/>
    <col min="3576" max="3576" width="14.42578125" style="14" customWidth="1"/>
    <col min="3577" max="3577" width="12.7109375" style="14" customWidth="1"/>
    <col min="3578" max="3578" width="16.28515625" style="14" customWidth="1"/>
    <col min="3579" max="3579" width="27.7109375" style="14" customWidth="1"/>
    <col min="3580" max="3582" width="0" style="14" hidden="1" customWidth="1"/>
    <col min="3583" max="3583" width="14.42578125" style="14" customWidth="1"/>
    <col min="3584" max="3809" width="9.140625" style="14"/>
    <col min="3810" max="3810" width="8.5703125" style="14" customWidth="1"/>
    <col min="3811" max="3811" width="20.42578125" style="14" customWidth="1"/>
    <col min="3812" max="3812" width="11.140625" style="14" customWidth="1"/>
    <col min="3813" max="3813" width="14.7109375" style="14" customWidth="1"/>
    <col min="3814" max="3814" width="13.28515625" style="14" customWidth="1"/>
    <col min="3815" max="3815" width="15.7109375" style="14" customWidth="1"/>
    <col min="3816" max="3816" width="10.140625" style="14" customWidth="1"/>
    <col min="3817" max="3817" width="37.140625" style="14" customWidth="1"/>
    <col min="3818" max="3818" width="13.42578125" style="14" customWidth="1"/>
    <col min="3819" max="3819" width="14" style="14" customWidth="1"/>
    <col min="3820" max="3820" width="9.85546875" style="14" customWidth="1"/>
    <col min="3821" max="3821" width="15.7109375" style="14" customWidth="1"/>
    <col min="3822" max="3822" width="27" style="14" customWidth="1"/>
    <col min="3823" max="3823" width="25" style="14" customWidth="1"/>
    <col min="3824" max="3824" width="14.28515625" style="14" customWidth="1"/>
    <col min="3825" max="3826" width="13.140625" style="14" customWidth="1"/>
    <col min="3827" max="3827" width="17.28515625" style="14" customWidth="1"/>
    <col min="3828" max="3829" width="18.5703125" style="14" customWidth="1"/>
    <col min="3830" max="3830" width="17.140625" style="14" customWidth="1"/>
    <col min="3831" max="3831" width="21.42578125" style="14" customWidth="1"/>
    <col min="3832" max="3832" width="14.42578125" style="14" customWidth="1"/>
    <col min="3833" max="3833" width="12.7109375" style="14" customWidth="1"/>
    <col min="3834" max="3834" width="16.28515625" style="14" customWidth="1"/>
    <col min="3835" max="3835" width="27.7109375" style="14" customWidth="1"/>
    <col min="3836" max="3838" width="0" style="14" hidden="1" customWidth="1"/>
    <col min="3839" max="3839" width="14.42578125" style="14" customWidth="1"/>
    <col min="3840" max="4065" width="9.140625" style="14"/>
    <col min="4066" max="4066" width="8.5703125" style="14" customWidth="1"/>
    <col min="4067" max="4067" width="20.42578125" style="14" customWidth="1"/>
    <col min="4068" max="4068" width="11.140625" style="14" customWidth="1"/>
    <col min="4069" max="4069" width="14.7109375" style="14" customWidth="1"/>
    <col min="4070" max="4070" width="13.28515625" style="14" customWidth="1"/>
    <col min="4071" max="4071" width="15.7109375" style="14" customWidth="1"/>
    <col min="4072" max="4072" width="10.140625" style="14" customWidth="1"/>
    <col min="4073" max="4073" width="37.140625" style="14" customWidth="1"/>
    <col min="4074" max="4074" width="13.42578125" style="14" customWidth="1"/>
    <col min="4075" max="4075" width="14" style="14" customWidth="1"/>
    <col min="4076" max="4076" width="9.85546875" style="14" customWidth="1"/>
    <col min="4077" max="4077" width="15.7109375" style="14" customWidth="1"/>
    <col min="4078" max="4078" width="27" style="14" customWidth="1"/>
    <col min="4079" max="4079" width="25" style="14" customWidth="1"/>
    <col min="4080" max="4080" width="14.28515625" style="14" customWidth="1"/>
    <col min="4081" max="4082" width="13.140625" style="14" customWidth="1"/>
    <col min="4083" max="4083" width="17.28515625" style="14" customWidth="1"/>
    <col min="4084" max="4085" width="18.5703125" style="14" customWidth="1"/>
    <col min="4086" max="4086" width="17.140625" style="14" customWidth="1"/>
    <col min="4087" max="4087" width="21.42578125" style="14" customWidth="1"/>
    <col min="4088" max="4088" width="14.42578125" style="14" customWidth="1"/>
    <col min="4089" max="4089" width="12.7109375" style="14" customWidth="1"/>
    <col min="4090" max="4090" width="16.28515625" style="14" customWidth="1"/>
    <col min="4091" max="4091" width="27.7109375" style="14" customWidth="1"/>
    <col min="4092" max="4094" width="0" style="14" hidden="1" customWidth="1"/>
    <col min="4095" max="4095" width="14.42578125" style="14" customWidth="1"/>
    <col min="4096" max="4321" width="9.140625" style="14"/>
    <col min="4322" max="4322" width="8.5703125" style="14" customWidth="1"/>
    <col min="4323" max="4323" width="20.42578125" style="14" customWidth="1"/>
    <col min="4324" max="4324" width="11.140625" style="14" customWidth="1"/>
    <col min="4325" max="4325" width="14.7109375" style="14" customWidth="1"/>
    <col min="4326" max="4326" width="13.28515625" style="14" customWidth="1"/>
    <col min="4327" max="4327" width="15.7109375" style="14" customWidth="1"/>
    <col min="4328" max="4328" width="10.140625" style="14" customWidth="1"/>
    <col min="4329" max="4329" width="37.140625" style="14" customWidth="1"/>
    <col min="4330" max="4330" width="13.42578125" style="14" customWidth="1"/>
    <col min="4331" max="4331" width="14" style="14" customWidth="1"/>
    <col min="4332" max="4332" width="9.85546875" style="14" customWidth="1"/>
    <col min="4333" max="4333" width="15.7109375" style="14" customWidth="1"/>
    <col min="4334" max="4334" width="27" style="14" customWidth="1"/>
    <col min="4335" max="4335" width="25" style="14" customWidth="1"/>
    <col min="4336" max="4336" width="14.28515625" style="14" customWidth="1"/>
    <col min="4337" max="4338" width="13.140625" style="14" customWidth="1"/>
    <col min="4339" max="4339" width="17.28515625" style="14" customWidth="1"/>
    <col min="4340" max="4341" width="18.5703125" style="14" customWidth="1"/>
    <col min="4342" max="4342" width="17.140625" style="14" customWidth="1"/>
    <col min="4343" max="4343" width="21.42578125" style="14" customWidth="1"/>
    <col min="4344" max="4344" width="14.42578125" style="14" customWidth="1"/>
    <col min="4345" max="4345" width="12.7109375" style="14" customWidth="1"/>
    <col min="4346" max="4346" width="16.28515625" style="14" customWidth="1"/>
    <col min="4347" max="4347" width="27.7109375" style="14" customWidth="1"/>
    <col min="4348" max="4350" width="0" style="14" hidden="1" customWidth="1"/>
    <col min="4351" max="4351" width="14.42578125" style="14" customWidth="1"/>
    <col min="4352" max="4577" width="9.140625" style="14"/>
    <col min="4578" max="4578" width="8.5703125" style="14" customWidth="1"/>
    <col min="4579" max="4579" width="20.42578125" style="14" customWidth="1"/>
    <col min="4580" max="4580" width="11.140625" style="14" customWidth="1"/>
    <col min="4581" max="4581" width="14.7109375" style="14" customWidth="1"/>
    <col min="4582" max="4582" width="13.28515625" style="14" customWidth="1"/>
    <col min="4583" max="4583" width="15.7109375" style="14" customWidth="1"/>
    <col min="4584" max="4584" width="10.140625" style="14" customWidth="1"/>
    <col min="4585" max="4585" width="37.140625" style="14" customWidth="1"/>
    <col min="4586" max="4586" width="13.42578125" style="14" customWidth="1"/>
    <col min="4587" max="4587" width="14" style="14" customWidth="1"/>
    <col min="4588" max="4588" width="9.85546875" style="14" customWidth="1"/>
    <col min="4589" max="4589" width="15.7109375" style="14" customWidth="1"/>
    <col min="4590" max="4590" width="27" style="14" customWidth="1"/>
    <col min="4591" max="4591" width="25" style="14" customWidth="1"/>
    <col min="4592" max="4592" width="14.28515625" style="14" customWidth="1"/>
    <col min="4593" max="4594" width="13.140625" style="14" customWidth="1"/>
    <col min="4595" max="4595" width="17.28515625" style="14" customWidth="1"/>
    <col min="4596" max="4597" width="18.5703125" style="14" customWidth="1"/>
    <col min="4598" max="4598" width="17.140625" style="14" customWidth="1"/>
    <col min="4599" max="4599" width="21.42578125" style="14" customWidth="1"/>
    <col min="4600" max="4600" width="14.42578125" style="14" customWidth="1"/>
    <col min="4601" max="4601" width="12.7109375" style="14" customWidth="1"/>
    <col min="4602" max="4602" width="16.28515625" style="14" customWidth="1"/>
    <col min="4603" max="4603" width="27.7109375" style="14" customWidth="1"/>
    <col min="4604" max="4606" width="0" style="14" hidden="1" customWidth="1"/>
    <col min="4607" max="4607" width="14.42578125" style="14" customWidth="1"/>
    <col min="4608" max="4833" width="9.140625" style="14"/>
    <col min="4834" max="4834" width="8.5703125" style="14" customWidth="1"/>
    <col min="4835" max="4835" width="20.42578125" style="14" customWidth="1"/>
    <col min="4836" max="4836" width="11.140625" style="14" customWidth="1"/>
    <col min="4837" max="4837" width="14.7109375" style="14" customWidth="1"/>
    <col min="4838" max="4838" width="13.28515625" style="14" customWidth="1"/>
    <col min="4839" max="4839" width="15.7109375" style="14" customWidth="1"/>
    <col min="4840" max="4840" width="10.140625" style="14" customWidth="1"/>
    <col min="4841" max="4841" width="37.140625" style="14" customWidth="1"/>
    <col min="4842" max="4842" width="13.42578125" style="14" customWidth="1"/>
    <col min="4843" max="4843" width="14" style="14" customWidth="1"/>
    <col min="4844" max="4844" width="9.85546875" style="14" customWidth="1"/>
    <col min="4845" max="4845" width="15.7109375" style="14" customWidth="1"/>
    <col min="4846" max="4846" width="27" style="14" customWidth="1"/>
    <col min="4847" max="4847" width="25" style="14" customWidth="1"/>
    <col min="4848" max="4848" width="14.28515625" style="14" customWidth="1"/>
    <col min="4849" max="4850" width="13.140625" style="14" customWidth="1"/>
    <col min="4851" max="4851" width="17.28515625" style="14" customWidth="1"/>
    <col min="4852" max="4853" width="18.5703125" style="14" customWidth="1"/>
    <col min="4854" max="4854" width="17.140625" style="14" customWidth="1"/>
    <col min="4855" max="4855" width="21.42578125" style="14" customWidth="1"/>
    <col min="4856" max="4856" width="14.42578125" style="14" customWidth="1"/>
    <col min="4857" max="4857" width="12.7109375" style="14" customWidth="1"/>
    <col min="4858" max="4858" width="16.28515625" style="14" customWidth="1"/>
    <col min="4859" max="4859" width="27.7109375" style="14" customWidth="1"/>
    <col min="4860" max="4862" width="0" style="14" hidden="1" customWidth="1"/>
    <col min="4863" max="4863" width="14.42578125" style="14" customWidth="1"/>
    <col min="4864" max="5089" width="9.140625" style="14"/>
    <col min="5090" max="5090" width="8.5703125" style="14" customWidth="1"/>
    <col min="5091" max="5091" width="20.42578125" style="14" customWidth="1"/>
    <col min="5092" max="5092" width="11.140625" style="14" customWidth="1"/>
    <col min="5093" max="5093" width="14.7109375" style="14" customWidth="1"/>
    <col min="5094" max="5094" width="13.28515625" style="14" customWidth="1"/>
    <col min="5095" max="5095" width="15.7109375" style="14" customWidth="1"/>
    <col min="5096" max="5096" width="10.140625" style="14" customWidth="1"/>
    <col min="5097" max="5097" width="37.140625" style="14" customWidth="1"/>
    <col min="5098" max="5098" width="13.42578125" style="14" customWidth="1"/>
    <col min="5099" max="5099" width="14" style="14" customWidth="1"/>
    <col min="5100" max="5100" width="9.85546875" style="14" customWidth="1"/>
    <col min="5101" max="5101" width="15.7109375" style="14" customWidth="1"/>
    <col min="5102" max="5102" width="27" style="14" customWidth="1"/>
    <col min="5103" max="5103" width="25" style="14" customWidth="1"/>
    <col min="5104" max="5104" width="14.28515625" style="14" customWidth="1"/>
    <col min="5105" max="5106" width="13.140625" style="14" customWidth="1"/>
    <col min="5107" max="5107" width="17.28515625" style="14" customWidth="1"/>
    <col min="5108" max="5109" width="18.5703125" style="14" customWidth="1"/>
    <col min="5110" max="5110" width="17.140625" style="14" customWidth="1"/>
    <col min="5111" max="5111" width="21.42578125" style="14" customWidth="1"/>
    <col min="5112" max="5112" width="14.42578125" style="14" customWidth="1"/>
    <col min="5113" max="5113" width="12.7109375" style="14" customWidth="1"/>
    <col min="5114" max="5114" width="16.28515625" style="14" customWidth="1"/>
    <col min="5115" max="5115" width="27.7109375" style="14" customWidth="1"/>
    <col min="5116" max="5118" width="0" style="14" hidden="1" customWidth="1"/>
    <col min="5119" max="5119" width="14.42578125" style="14" customWidth="1"/>
    <col min="5120" max="5345" width="9.140625" style="14"/>
    <col min="5346" max="5346" width="8.5703125" style="14" customWidth="1"/>
    <col min="5347" max="5347" width="20.42578125" style="14" customWidth="1"/>
    <col min="5348" max="5348" width="11.140625" style="14" customWidth="1"/>
    <col min="5349" max="5349" width="14.7109375" style="14" customWidth="1"/>
    <col min="5350" max="5350" width="13.28515625" style="14" customWidth="1"/>
    <col min="5351" max="5351" width="15.7109375" style="14" customWidth="1"/>
    <col min="5352" max="5352" width="10.140625" style="14" customWidth="1"/>
    <col min="5353" max="5353" width="37.140625" style="14" customWidth="1"/>
    <col min="5354" max="5354" width="13.42578125" style="14" customWidth="1"/>
    <col min="5355" max="5355" width="14" style="14" customWidth="1"/>
    <col min="5356" max="5356" width="9.85546875" style="14" customWidth="1"/>
    <col min="5357" max="5357" width="15.7109375" style="14" customWidth="1"/>
    <col min="5358" max="5358" width="27" style="14" customWidth="1"/>
    <col min="5359" max="5359" width="25" style="14" customWidth="1"/>
    <col min="5360" max="5360" width="14.28515625" style="14" customWidth="1"/>
    <col min="5361" max="5362" width="13.140625" style="14" customWidth="1"/>
    <col min="5363" max="5363" width="17.28515625" style="14" customWidth="1"/>
    <col min="5364" max="5365" width="18.5703125" style="14" customWidth="1"/>
    <col min="5366" max="5366" width="17.140625" style="14" customWidth="1"/>
    <col min="5367" max="5367" width="21.42578125" style="14" customWidth="1"/>
    <col min="5368" max="5368" width="14.42578125" style="14" customWidth="1"/>
    <col min="5369" max="5369" width="12.7109375" style="14" customWidth="1"/>
    <col min="5370" max="5370" width="16.28515625" style="14" customWidth="1"/>
    <col min="5371" max="5371" width="27.7109375" style="14" customWidth="1"/>
    <col min="5372" max="5374" width="0" style="14" hidden="1" customWidth="1"/>
    <col min="5375" max="5375" width="14.42578125" style="14" customWidth="1"/>
    <col min="5376" max="5601" width="9.140625" style="14"/>
    <col min="5602" max="5602" width="8.5703125" style="14" customWidth="1"/>
    <col min="5603" max="5603" width="20.42578125" style="14" customWidth="1"/>
    <col min="5604" max="5604" width="11.140625" style="14" customWidth="1"/>
    <col min="5605" max="5605" width="14.7109375" style="14" customWidth="1"/>
    <col min="5606" max="5606" width="13.28515625" style="14" customWidth="1"/>
    <col min="5607" max="5607" width="15.7109375" style="14" customWidth="1"/>
    <col min="5608" max="5608" width="10.140625" style="14" customWidth="1"/>
    <col min="5609" max="5609" width="37.140625" style="14" customWidth="1"/>
    <col min="5610" max="5610" width="13.42578125" style="14" customWidth="1"/>
    <col min="5611" max="5611" width="14" style="14" customWidth="1"/>
    <col min="5612" max="5612" width="9.85546875" style="14" customWidth="1"/>
    <col min="5613" max="5613" width="15.7109375" style="14" customWidth="1"/>
    <col min="5614" max="5614" width="27" style="14" customWidth="1"/>
    <col min="5615" max="5615" width="25" style="14" customWidth="1"/>
    <col min="5616" max="5616" width="14.28515625" style="14" customWidth="1"/>
    <col min="5617" max="5618" width="13.140625" style="14" customWidth="1"/>
    <col min="5619" max="5619" width="17.28515625" style="14" customWidth="1"/>
    <col min="5620" max="5621" width="18.5703125" style="14" customWidth="1"/>
    <col min="5622" max="5622" width="17.140625" style="14" customWidth="1"/>
    <col min="5623" max="5623" width="21.42578125" style="14" customWidth="1"/>
    <col min="5624" max="5624" width="14.42578125" style="14" customWidth="1"/>
    <col min="5625" max="5625" width="12.7109375" style="14" customWidth="1"/>
    <col min="5626" max="5626" width="16.28515625" style="14" customWidth="1"/>
    <col min="5627" max="5627" width="27.7109375" style="14" customWidth="1"/>
    <col min="5628" max="5630" width="0" style="14" hidden="1" customWidth="1"/>
    <col min="5631" max="5631" width="14.42578125" style="14" customWidth="1"/>
    <col min="5632" max="5857" width="9.140625" style="14"/>
    <col min="5858" max="5858" width="8.5703125" style="14" customWidth="1"/>
    <col min="5859" max="5859" width="20.42578125" style="14" customWidth="1"/>
    <col min="5860" max="5860" width="11.140625" style="14" customWidth="1"/>
    <col min="5861" max="5861" width="14.7109375" style="14" customWidth="1"/>
    <col min="5862" max="5862" width="13.28515625" style="14" customWidth="1"/>
    <col min="5863" max="5863" width="15.7109375" style="14" customWidth="1"/>
    <col min="5864" max="5864" width="10.140625" style="14" customWidth="1"/>
    <col min="5865" max="5865" width="37.140625" style="14" customWidth="1"/>
    <col min="5866" max="5866" width="13.42578125" style="14" customWidth="1"/>
    <col min="5867" max="5867" width="14" style="14" customWidth="1"/>
    <col min="5868" max="5868" width="9.85546875" style="14" customWidth="1"/>
    <col min="5869" max="5869" width="15.7109375" style="14" customWidth="1"/>
    <col min="5870" max="5870" width="27" style="14" customWidth="1"/>
    <col min="5871" max="5871" width="25" style="14" customWidth="1"/>
    <col min="5872" max="5872" width="14.28515625" style="14" customWidth="1"/>
    <col min="5873" max="5874" width="13.140625" style="14" customWidth="1"/>
    <col min="5875" max="5875" width="17.28515625" style="14" customWidth="1"/>
    <col min="5876" max="5877" width="18.5703125" style="14" customWidth="1"/>
    <col min="5878" max="5878" width="17.140625" style="14" customWidth="1"/>
    <col min="5879" max="5879" width="21.42578125" style="14" customWidth="1"/>
    <col min="5880" max="5880" width="14.42578125" style="14" customWidth="1"/>
    <col min="5881" max="5881" width="12.7109375" style="14" customWidth="1"/>
    <col min="5882" max="5882" width="16.28515625" style="14" customWidth="1"/>
    <col min="5883" max="5883" width="27.7109375" style="14" customWidth="1"/>
    <col min="5884" max="5886" width="0" style="14" hidden="1" customWidth="1"/>
    <col min="5887" max="5887" width="14.42578125" style="14" customWidth="1"/>
    <col min="5888" max="6113" width="9.140625" style="14"/>
    <col min="6114" max="6114" width="8.5703125" style="14" customWidth="1"/>
    <col min="6115" max="6115" width="20.42578125" style="14" customWidth="1"/>
    <col min="6116" max="6116" width="11.140625" style="14" customWidth="1"/>
    <col min="6117" max="6117" width="14.7109375" style="14" customWidth="1"/>
    <col min="6118" max="6118" width="13.28515625" style="14" customWidth="1"/>
    <col min="6119" max="6119" width="15.7109375" style="14" customWidth="1"/>
    <col min="6120" max="6120" width="10.140625" style="14" customWidth="1"/>
    <col min="6121" max="6121" width="37.140625" style="14" customWidth="1"/>
    <col min="6122" max="6122" width="13.42578125" style="14" customWidth="1"/>
    <col min="6123" max="6123" width="14" style="14" customWidth="1"/>
    <col min="6124" max="6124" width="9.85546875" style="14" customWidth="1"/>
    <col min="6125" max="6125" width="15.7109375" style="14" customWidth="1"/>
    <col min="6126" max="6126" width="27" style="14" customWidth="1"/>
    <col min="6127" max="6127" width="25" style="14" customWidth="1"/>
    <col min="6128" max="6128" width="14.28515625" style="14" customWidth="1"/>
    <col min="6129" max="6130" width="13.140625" style="14" customWidth="1"/>
    <col min="6131" max="6131" width="17.28515625" style="14" customWidth="1"/>
    <col min="6132" max="6133" width="18.5703125" style="14" customWidth="1"/>
    <col min="6134" max="6134" width="17.140625" style="14" customWidth="1"/>
    <col min="6135" max="6135" width="21.42578125" style="14" customWidth="1"/>
    <col min="6136" max="6136" width="14.42578125" style="14" customWidth="1"/>
    <col min="6137" max="6137" width="12.7109375" style="14" customWidth="1"/>
    <col min="6138" max="6138" width="16.28515625" style="14" customWidth="1"/>
    <col min="6139" max="6139" width="27.7109375" style="14" customWidth="1"/>
    <col min="6140" max="6142" width="0" style="14" hidden="1" customWidth="1"/>
    <col min="6143" max="6143" width="14.42578125" style="14" customWidth="1"/>
    <col min="6144" max="6369" width="9.140625" style="14"/>
    <col min="6370" max="6370" width="8.5703125" style="14" customWidth="1"/>
    <col min="6371" max="6371" width="20.42578125" style="14" customWidth="1"/>
    <col min="6372" max="6372" width="11.140625" style="14" customWidth="1"/>
    <col min="6373" max="6373" width="14.7109375" style="14" customWidth="1"/>
    <col min="6374" max="6374" width="13.28515625" style="14" customWidth="1"/>
    <col min="6375" max="6375" width="15.7109375" style="14" customWidth="1"/>
    <col min="6376" max="6376" width="10.140625" style="14" customWidth="1"/>
    <col min="6377" max="6377" width="37.140625" style="14" customWidth="1"/>
    <col min="6378" max="6378" width="13.42578125" style="14" customWidth="1"/>
    <col min="6379" max="6379" width="14" style="14" customWidth="1"/>
    <col min="6380" max="6380" width="9.85546875" style="14" customWidth="1"/>
    <col min="6381" max="6381" width="15.7109375" style="14" customWidth="1"/>
    <col min="6382" max="6382" width="27" style="14" customWidth="1"/>
    <col min="6383" max="6383" width="25" style="14" customWidth="1"/>
    <col min="6384" max="6384" width="14.28515625" style="14" customWidth="1"/>
    <col min="6385" max="6386" width="13.140625" style="14" customWidth="1"/>
    <col min="6387" max="6387" width="17.28515625" style="14" customWidth="1"/>
    <col min="6388" max="6389" width="18.5703125" style="14" customWidth="1"/>
    <col min="6390" max="6390" width="17.140625" style="14" customWidth="1"/>
    <col min="6391" max="6391" width="21.42578125" style="14" customWidth="1"/>
    <col min="6392" max="6392" width="14.42578125" style="14" customWidth="1"/>
    <col min="6393" max="6393" width="12.7109375" style="14" customWidth="1"/>
    <col min="6394" max="6394" width="16.28515625" style="14" customWidth="1"/>
    <col min="6395" max="6395" width="27.7109375" style="14" customWidth="1"/>
    <col min="6396" max="6398" width="0" style="14" hidden="1" customWidth="1"/>
    <col min="6399" max="6399" width="14.42578125" style="14" customWidth="1"/>
    <col min="6400" max="6625" width="9.140625" style="14"/>
    <col min="6626" max="6626" width="8.5703125" style="14" customWidth="1"/>
    <col min="6627" max="6627" width="20.42578125" style="14" customWidth="1"/>
    <col min="6628" max="6628" width="11.140625" style="14" customWidth="1"/>
    <col min="6629" max="6629" width="14.7109375" style="14" customWidth="1"/>
    <col min="6630" max="6630" width="13.28515625" style="14" customWidth="1"/>
    <col min="6631" max="6631" width="15.7109375" style="14" customWidth="1"/>
    <col min="6632" max="6632" width="10.140625" style="14" customWidth="1"/>
    <col min="6633" max="6633" width="37.140625" style="14" customWidth="1"/>
    <col min="6634" max="6634" width="13.42578125" style="14" customWidth="1"/>
    <col min="6635" max="6635" width="14" style="14" customWidth="1"/>
    <col min="6636" max="6636" width="9.85546875" style="14" customWidth="1"/>
    <col min="6637" max="6637" width="15.7109375" style="14" customWidth="1"/>
    <col min="6638" max="6638" width="27" style="14" customWidth="1"/>
    <col min="6639" max="6639" width="25" style="14" customWidth="1"/>
    <col min="6640" max="6640" width="14.28515625" style="14" customWidth="1"/>
    <col min="6641" max="6642" width="13.140625" style="14" customWidth="1"/>
    <col min="6643" max="6643" width="17.28515625" style="14" customWidth="1"/>
    <col min="6644" max="6645" width="18.5703125" style="14" customWidth="1"/>
    <col min="6646" max="6646" width="17.140625" style="14" customWidth="1"/>
    <col min="6647" max="6647" width="21.42578125" style="14" customWidth="1"/>
    <col min="6648" max="6648" width="14.42578125" style="14" customWidth="1"/>
    <col min="6649" max="6649" width="12.7109375" style="14" customWidth="1"/>
    <col min="6650" max="6650" width="16.28515625" style="14" customWidth="1"/>
    <col min="6651" max="6651" width="27.7109375" style="14" customWidth="1"/>
    <col min="6652" max="6654" width="0" style="14" hidden="1" customWidth="1"/>
    <col min="6655" max="6655" width="14.42578125" style="14" customWidth="1"/>
    <col min="6656" max="6881" width="9.140625" style="14"/>
    <col min="6882" max="6882" width="8.5703125" style="14" customWidth="1"/>
    <col min="6883" max="6883" width="20.42578125" style="14" customWidth="1"/>
    <col min="6884" max="6884" width="11.140625" style="14" customWidth="1"/>
    <col min="6885" max="6885" width="14.7109375" style="14" customWidth="1"/>
    <col min="6886" max="6886" width="13.28515625" style="14" customWidth="1"/>
    <col min="6887" max="6887" width="15.7109375" style="14" customWidth="1"/>
    <col min="6888" max="6888" width="10.140625" style="14" customWidth="1"/>
    <col min="6889" max="6889" width="37.140625" style="14" customWidth="1"/>
    <col min="6890" max="6890" width="13.42578125" style="14" customWidth="1"/>
    <col min="6891" max="6891" width="14" style="14" customWidth="1"/>
    <col min="6892" max="6892" width="9.85546875" style="14" customWidth="1"/>
    <col min="6893" max="6893" width="15.7109375" style="14" customWidth="1"/>
    <col min="6894" max="6894" width="27" style="14" customWidth="1"/>
    <col min="6895" max="6895" width="25" style="14" customWidth="1"/>
    <col min="6896" max="6896" width="14.28515625" style="14" customWidth="1"/>
    <col min="6897" max="6898" width="13.140625" style="14" customWidth="1"/>
    <col min="6899" max="6899" width="17.28515625" style="14" customWidth="1"/>
    <col min="6900" max="6901" width="18.5703125" style="14" customWidth="1"/>
    <col min="6902" max="6902" width="17.140625" style="14" customWidth="1"/>
    <col min="6903" max="6903" width="21.42578125" style="14" customWidth="1"/>
    <col min="6904" max="6904" width="14.42578125" style="14" customWidth="1"/>
    <col min="6905" max="6905" width="12.7109375" style="14" customWidth="1"/>
    <col min="6906" max="6906" width="16.28515625" style="14" customWidth="1"/>
    <col min="6907" max="6907" width="27.7109375" style="14" customWidth="1"/>
    <col min="6908" max="6910" width="0" style="14" hidden="1" customWidth="1"/>
    <col min="6911" max="6911" width="14.42578125" style="14" customWidth="1"/>
    <col min="6912" max="7137" width="9.140625" style="14"/>
    <col min="7138" max="7138" width="8.5703125" style="14" customWidth="1"/>
    <col min="7139" max="7139" width="20.42578125" style="14" customWidth="1"/>
    <col min="7140" max="7140" width="11.140625" style="14" customWidth="1"/>
    <col min="7141" max="7141" width="14.7109375" style="14" customWidth="1"/>
    <col min="7142" max="7142" width="13.28515625" style="14" customWidth="1"/>
    <col min="7143" max="7143" width="15.7109375" style="14" customWidth="1"/>
    <col min="7144" max="7144" width="10.140625" style="14" customWidth="1"/>
    <col min="7145" max="7145" width="37.140625" style="14" customWidth="1"/>
    <col min="7146" max="7146" width="13.42578125" style="14" customWidth="1"/>
    <col min="7147" max="7147" width="14" style="14" customWidth="1"/>
    <col min="7148" max="7148" width="9.85546875" style="14" customWidth="1"/>
    <col min="7149" max="7149" width="15.7109375" style="14" customWidth="1"/>
    <col min="7150" max="7150" width="27" style="14" customWidth="1"/>
    <col min="7151" max="7151" width="25" style="14" customWidth="1"/>
    <col min="7152" max="7152" width="14.28515625" style="14" customWidth="1"/>
    <col min="7153" max="7154" width="13.140625" style="14" customWidth="1"/>
    <col min="7155" max="7155" width="17.28515625" style="14" customWidth="1"/>
    <col min="7156" max="7157" width="18.5703125" style="14" customWidth="1"/>
    <col min="7158" max="7158" width="17.140625" style="14" customWidth="1"/>
    <col min="7159" max="7159" width="21.42578125" style="14" customWidth="1"/>
    <col min="7160" max="7160" width="14.42578125" style="14" customWidth="1"/>
    <col min="7161" max="7161" width="12.7109375" style="14" customWidth="1"/>
    <col min="7162" max="7162" width="16.28515625" style="14" customWidth="1"/>
    <col min="7163" max="7163" width="27.7109375" style="14" customWidth="1"/>
    <col min="7164" max="7166" width="0" style="14" hidden="1" customWidth="1"/>
    <col min="7167" max="7167" width="14.42578125" style="14" customWidth="1"/>
    <col min="7168" max="7393" width="9.140625" style="14"/>
    <col min="7394" max="7394" width="8.5703125" style="14" customWidth="1"/>
    <col min="7395" max="7395" width="20.42578125" style="14" customWidth="1"/>
    <col min="7396" max="7396" width="11.140625" style="14" customWidth="1"/>
    <col min="7397" max="7397" width="14.7109375" style="14" customWidth="1"/>
    <col min="7398" max="7398" width="13.28515625" style="14" customWidth="1"/>
    <col min="7399" max="7399" width="15.7109375" style="14" customWidth="1"/>
    <col min="7400" max="7400" width="10.140625" style="14" customWidth="1"/>
    <col min="7401" max="7401" width="37.140625" style="14" customWidth="1"/>
    <col min="7402" max="7402" width="13.42578125" style="14" customWidth="1"/>
    <col min="7403" max="7403" width="14" style="14" customWidth="1"/>
    <col min="7404" max="7404" width="9.85546875" style="14" customWidth="1"/>
    <col min="7405" max="7405" width="15.7109375" style="14" customWidth="1"/>
    <col min="7406" max="7406" width="27" style="14" customWidth="1"/>
    <col min="7407" max="7407" width="25" style="14" customWidth="1"/>
    <col min="7408" max="7408" width="14.28515625" style="14" customWidth="1"/>
    <col min="7409" max="7410" width="13.140625" style="14" customWidth="1"/>
    <col min="7411" max="7411" width="17.28515625" style="14" customWidth="1"/>
    <col min="7412" max="7413" width="18.5703125" style="14" customWidth="1"/>
    <col min="7414" max="7414" width="17.140625" style="14" customWidth="1"/>
    <col min="7415" max="7415" width="21.42578125" style="14" customWidth="1"/>
    <col min="7416" max="7416" width="14.42578125" style="14" customWidth="1"/>
    <col min="7417" max="7417" width="12.7109375" style="14" customWidth="1"/>
    <col min="7418" max="7418" width="16.28515625" style="14" customWidth="1"/>
    <col min="7419" max="7419" width="27.7109375" style="14" customWidth="1"/>
    <col min="7420" max="7422" width="0" style="14" hidden="1" customWidth="1"/>
    <col min="7423" max="7423" width="14.42578125" style="14" customWidth="1"/>
    <col min="7424" max="7649" width="9.140625" style="14"/>
    <col min="7650" max="7650" width="8.5703125" style="14" customWidth="1"/>
    <col min="7651" max="7651" width="20.42578125" style="14" customWidth="1"/>
    <col min="7652" max="7652" width="11.140625" style="14" customWidth="1"/>
    <col min="7653" max="7653" width="14.7109375" style="14" customWidth="1"/>
    <col min="7654" max="7654" width="13.28515625" style="14" customWidth="1"/>
    <col min="7655" max="7655" width="15.7109375" style="14" customWidth="1"/>
    <col min="7656" max="7656" width="10.140625" style="14" customWidth="1"/>
    <col min="7657" max="7657" width="37.140625" style="14" customWidth="1"/>
    <col min="7658" max="7658" width="13.42578125" style="14" customWidth="1"/>
    <col min="7659" max="7659" width="14" style="14" customWidth="1"/>
    <col min="7660" max="7660" width="9.85546875" style="14" customWidth="1"/>
    <col min="7661" max="7661" width="15.7109375" style="14" customWidth="1"/>
    <col min="7662" max="7662" width="27" style="14" customWidth="1"/>
    <col min="7663" max="7663" width="25" style="14" customWidth="1"/>
    <col min="7664" max="7664" width="14.28515625" style="14" customWidth="1"/>
    <col min="7665" max="7666" width="13.140625" style="14" customWidth="1"/>
    <col min="7667" max="7667" width="17.28515625" style="14" customWidth="1"/>
    <col min="7668" max="7669" width="18.5703125" style="14" customWidth="1"/>
    <col min="7670" max="7670" width="17.140625" style="14" customWidth="1"/>
    <col min="7671" max="7671" width="21.42578125" style="14" customWidth="1"/>
    <col min="7672" max="7672" width="14.42578125" style="14" customWidth="1"/>
    <col min="7673" max="7673" width="12.7109375" style="14" customWidth="1"/>
    <col min="7674" max="7674" width="16.28515625" style="14" customWidth="1"/>
    <col min="7675" max="7675" width="27.7109375" style="14" customWidth="1"/>
    <col min="7676" max="7678" width="0" style="14" hidden="1" customWidth="1"/>
    <col min="7679" max="7679" width="14.42578125" style="14" customWidth="1"/>
    <col min="7680" max="7905" width="9.140625" style="14"/>
    <col min="7906" max="7906" width="8.5703125" style="14" customWidth="1"/>
    <col min="7907" max="7907" width="20.42578125" style="14" customWidth="1"/>
    <col min="7908" max="7908" width="11.140625" style="14" customWidth="1"/>
    <col min="7909" max="7909" width="14.7109375" style="14" customWidth="1"/>
    <col min="7910" max="7910" width="13.28515625" style="14" customWidth="1"/>
    <col min="7911" max="7911" width="15.7109375" style="14" customWidth="1"/>
    <col min="7912" max="7912" width="10.140625" style="14" customWidth="1"/>
    <col min="7913" max="7913" width="37.140625" style="14" customWidth="1"/>
    <col min="7914" max="7914" width="13.42578125" style="14" customWidth="1"/>
    <col min="7915" max="7915" width="14" style="14" customWidth="1"/>
    <col min="7916" max="7916" width="9.85546875" style="14" customWidth="1"/>
    <col min="7917" max="7917" width="15.7109375" style="14" customWidth="1"/>
    <col min="7918" max="7918" width="27" style="14" customWidth="1"/>
    <col min="7919" max="7919" width="25" style="14" customWidth="1"/>
    <col min="7920" max="7920" width="14.28515625" style="14" customWidth="1"/>
    <col min="7921" max="7922" width="13.140625" style="14" customWidth="1"/>
    <col min="7923" max="7923" width="17.28515625" style="14" customWidth="1"/>
    <col min="7924" max="7925" width="18.5703125" style="14" customWidth="1"/>
    <col min="7926" max="7926" width="17.140625" style="14" customWidth="1"/>
    <col min="7927" max="7927" width="21.42578125" style="14" customWidth="1"/>
    <col min="7928" max="7928" width="14.42578125" style="14" customWidth="1"/>
    <col min="7929" max="7929" width="12.7109375" style="14" customWidth="1"/>
    <col min="7930" max="7930" width="16.28515625" style="14" customWidth="1"/>
    <col min="7931" max="7931" width="27.7109375" style="14" customWidth="1"/>
    <col min="7932" max="7934" width="0" style="14" hidden="1" customWidth="1"/>
    <col min="7935" max="7935" width="14.42578125" style="14" customWidth="1"/>
    <col min="7936" max="8161" width="9.140625" style="14"/>
    <col min="8162" max="8162" width="8.5703125" style="14" customWidth="1"/>
    <col min="8163" max="8163" width="20.42578125" style="14" customWidth="1"/>
    <col min="8164" max="8164" width="11.140625" style="14" customWidth="1"/>
    <col min="8165" max="8165" width="14.7109375" style="14" customWidth="1"/>
    <col min="8166" max="8166" width="13.28515625" style="14" customWidth="1"/>
    <col min="8167" max="8167" width="15.7109375" style="14" customWidth="1"/>
    <col min="8168" max="8168" width="10.140625" style="14" customWidth="1"/>
    <col min="8169" max="8169" width="37.140625" style="14" customWidth="1"/>
    <col min="8170" max="8170" width="13.42578125" style="14" customWidth="1"/>
    <col min="8171" max="8171" width="14" style="14" customWidth="1"/>
    <col min="8172" max="8172" width="9.85546875" style="14" customWidth="1"/>
    <col min="8173" max="8173" width="15.7109375" style="14" customWidth="1"/>
    <col min="8174" max="8174" width="27" style="14" customWidth="1"/>
    <col min="8175" max="8175" width="25" style="14" customWidth="1"/>
    <col min="8176" max="8176" width="14.28515625" style="14" customWidth="1"/>
    <col min="8177" max="8178" width="13.140625" style="14" customWidth="1"/>
    <col min="8179" max="8179" width="17.28515625" style="14" customWidth="1"/>
    <col min="8180" max="8181" width="18.5703125" style="14" customWidth="1"/>
    <col min="8182" max="8182" width="17.140625" style="14" customWidth="1"/>
    <col min="8183" max="8183" width="21.42578125" style="14" customWidth="1"/>
    <col min="8184" max="8184" width="14.42578125" style="14" customWidth="1"/>
    <col min="8185" max="8185" width="12.7109375" style="14" customWidth="1"/>
    <col min="8186" max="8186" width="16.28515625" style="14" customWidth="1"/>
    <col min="8187" max="8187" width="27.7109375" style="14" customWidth="1"/>
    <col min="8188" max="8190" width="0" style="14" hidden="1" customWidth="1"/>
    <col min="8191" max="8191" width="14.42578125" style="14" customWidth="1"/>
    <col min="8192" max="8417" width="9.140625" style="14"/>
    <col min="8418" max="8418" width="8.5703125" style="14" customWidth="1"/>
    <col min="8419" max="8419" width="20.42578125" style="14" customWidth="1"/>
    <col min="8420" max="8420" width="11.140625" style="14" customWidth="1"/>
    <col min="8421" max="8421" width="14.7109375" style="14" customWidth="1"/>
    <col min="8422" max="8422" width="13.28515625" style="14" customWidth="1"/>
    <col min="8423" max="8423" width="15.7109375" style="14" customWidth="1"/>
    <col min="8424" max="8424" width="10.140625" style="14" customWidth="1"/>
    <col min="8425" max="8425" width="37.140625" style="14" customWidth="1"/>
    <col min="8426" max="8426" width="13.42578125" style="14" customWidth="1"/>
    <col min="8427" max="8427" width="14" style="14" customWidth="1"/>
    <col min="8428" max="8428" width="9.85546875" style="14" customWidth="1"/>
    <col min="8429" max="8429" width="15.7109375" style="14" customWidth="1"/>
    <col min="8430" max="8430" width="27" style="14" customWidth="1"/>
    <col min="8431" max="8431" width="25" style="14" customWidth="1"/>
    <col min="8432" max="8432" width="14.28515625" style="14" customWidth="1"/>
    <col min="8433" max="8434" width="13.140625" style="14" customWidth="1"/>
    <col min="8435" max="8435" width="17.28515625" style="14" customWidth="1"/>
    <col min="8436" max="8437" width="18.5703125" style="14" customWidth="1"/>
    <col min="8438" max="8438" width="17.140625" style="14" customWidth="1"/>
    <col min="8439" max="8439" width="21.42578125" style="14" customWidth="1"/>
    <col min="8440" max="8440" width="14.42578125" style="14" customWidth="1"/>
    <col min="8441" max="8441" width="12.7109375" style="14" customWidth="1"/>
    <col min="8442" max="8442" width="16.28515625" style="14" customWidth="1"/>
    <col min="8443" max="8443" width="27.7109375" style="14" customWidth="1"/>
    <col min="8444" max="8446" width="0" style="14" hidden="1" customWidth="1"/>
    <col min="8447" max="8447" width="14.42578125" style="14" customWidth="1"/>
    <col min="8448" max="8673" width="9.140625" style="14"/>
    <col min="8674" max="8674" width="8.5703125" style="14" customWidth="1"/>
    <col min="8675" max="8675" width="20.42578125" style="14" customWidth="1"/>
    <col min="8676" max="8676" width="11.140625" style="14" customWidth="1"/>
    <col min="8677" max="8677" width="14.7109375" style="14" customWidth="1"/>
    <col min="8678" max="8678" width="13.28515625" style="14" customWidth="1"/>
    <col min="8679" max="8679" width="15.7109375" style="14" customWidth="1"/>
    <col min="8680" max="8680" width="10.140625" style="14" customWidth="1"/>
    <col min="8681" max="8681" width="37.140625" style="14" customWidth="1"/>
    <col min="8682" max="8682" width="13.42578125" style="14" customWidth="1"/>
    <col min="8683" max="8683" width="14" style="14" customWidth="1"/>
    <col min="8684" max="8684" width="9.85546875" style="14" customWidth="1"/>
    <col min="8685" max="8685" width="15.7109375" style="14" customWidth="1"/>
    <col min="8686" max="8686" width="27" style="14" customWidth="1"/>
    <col min="8687" max="8687" width="25" style="14" customWidth="1"/>
    <col min="8688" max="8688" width="14.28515625" style="14" customWidth="1"/>
    <col min="8689" max="8690" width="13.140625" style="14" customWidth="1"/>
    <col min="8691" max="8691" width="17.28515625" style="14" customWidth="1"/>
    <col min="8692" max="8693" width="18.5703125" style="14" customWidth="1"/>
    <col min="8694" max="8694" width="17.140625" style="14" customWidth="1"/>
    <col min="8695" max="8695" width="21.42578125" style="14" customWidth="1"/>
    <col min="8696" max="8696" width="14.42578125" style="14" customWidth="1"/>
    <col min="8697" max="8697" width="12.7109375" style="14" customWidth="1"/>
    <col min="8698" max="8698" width="16.28515625" style="14" customWidth="1"/>
    <col min="8699" max="8699" width="27.7109375" style="14" customWidth="1"/>
    <col min="8700" max="8702" width="0" style="14" hidden="1" customWidth="1"/>
    <col min="8703" max="8703" width="14.42578125" style="14" customWidth="1"/>
    <col min="8704" max="8929" width="9.140625" style="14"/>
    <col min="8930" max="8930" width="8.5703125" style="14" customWidth="1"/>
    <col min="8931" max="8931" width="20.42578125" style="14" customWidth="1"/>
    <col min="8932" max="8932" width="11.140625" style="14" customWidth="1"/>
    <col min="8933" max="8933" width="14.7109375" style="14" customWidth="1"/>
    <col min="8934" max="8934" width="13.28515625" style="14" customWidth="1"/>
    <col min="8935" max="8935" width="15.7109375" style="14" customWidth="1"/>
    <col min="8936" max="8936" width="10.140625" style="14" customWidth="1"/>
    <col min="8937" max="8937" width="37.140625" style="14" customWidth="1"/>
    <col min="8938" max="8938" width="13.42578125" style="14" customWidth="1"/>
    <col min="8939" max="8939" width="14" style="14" customWidth="1"/>
    <col min="8940" max="8940" width="9.85546875" style="14" customWidth="1"/>
    <col min="8941" max="8941" width="15.7109375" style="14" customWidth="1"/>
    <col min="8942" max="8942" width="27" style="14" customWidth="1"/>
    <col min="8943" max="8943" width="25" style="14" customWidth="1"/>
    <col min="8944" max="8944" width="14.28515625" style="14" customWidth="1"/>
    <col min="8945" max="8946" width="13.140625" style="14" customWidth="1"/>
    <col min="8947" max="8947" width="17.28515625" style="14" customWidth="1"/>
    <col min="8948" max="8949" width="18.5703125" style="14" customWidth="1"/>
    <col min="8950" max="8950" width="17.140625" style="14" customWidth="1"/>
    <col min="8951" max="8951" width="21.42578125" style="14" customWidth="1"/>
    <col min="8952" max="8952" width="14.42578125" style="14" customWidth="1"/>
    <col min="8953" max="8953" width="12.7109375" style="14" customWidth="1"/>
    <col min="8954" max="8954" width="16.28515625" style="14" customWidth="1"/>
    <col min="8955" max="8955" width="27.7109375" style="14" customWidth="1"/>
    <col min="8956" max="8958" width="0" style="14" hidden="1" customWidth="1"/>
    <col min="8959" max="8959" width="14.42578125" style="14" customWidth="1"/>
    <col min="8960" max="9185" width="9.140625" style="14"/>
    <col min="9186" max="9186" width="8.5703125" style="14" customWidth="1"/>
    <col min="9187" max="9187" width="20.42578125" style="14" customWidth="1"/>
    <col min="9188" max="9188" width="11.140625" style="14" customWidth="1"/>
    <col min="9189" max="9189" width="14.7109375" style="14" customWidth="1"/>
    <col min="9190" max="9190" width="13.28515625" style="14" customWidth="1"/>
    <col min="9191" max="9191" width="15.7109375" style="14" customWidth="1"/>
    <col min="9192" max="9192" width="10.140625" style="14" customWidth="1"/>
    <col min="9193" max="9193" width="37.140625" style="14" customWidth="1"/>
    <col min="9194" max="9194" width="13.42578125" style="14" customWidth="1"/>
    <col min="9195" max="9195" width="14" style="14" customWidth="1"/>
    <col min="9196" max="9196" width="9.85546875" style="14" customWidth="1"/>
    <col min="9197" max="9197" width="15.7109375" style="14" customWidth="1"/>
    <col min="9198" max="9198" width="27" style="14" customWidth="1"/>
    <col min="9199" max="9199" width="25" style="14" customWidth="1"/>
    <col min="9200" max="9200" width="14.28515625" style="14" customWidth="1"/>
    <col min="9201" max="9202" width="13.140625" style="14" customWidth="1"/>
    <col min="9203" max="9203" width="17.28515625" style="14" customWidth="1"/>
    <col min="9204" max="9205" width="18.5703125" style="14" customWidth="1"/>
    <col min="9206" max="9206" width="17.140625" style="14" customWidth="1"/>
    <col min="9207" max="9207" width="21.42578125" style="14" customWidth="1"/>
    <col min="9208" max="9208" width="14.42578125" style="14" customWidth="1"/>
    <col min="9209" max="9209" width="12.7109375" style="14" customWidth="1"/>
    <col min="9210" max="9210" width="16.28515625" style="14" customWidth="1"/>
    <col min="9211" max="9211" width="27.7109375" style="14" customWidth="1"/>
    <col min="9212" max="9214" width="0" style="14" hidden="1" customWidth="1"/>
    <col min="9215" max="9215" width="14.42578125" style="14" customWidth="1"/>
    <col min="9216" max="9441" width="9.140625" style="14"/>
    <col min="9442" max="9442" width="8.5703125" style="14" customWidth="1"/>
    <col min="9443" max="9443" width="20.42578125" style="14" customWidth="1"/>
    <col min="9444" max="9444" width="11.140625" style="14" customWidth="1"/>
    <col min="9445" max="9445" width="14.7109375" style="14" customWidth="1"/>
    <col min="9446" max="9446" width="13.28515625" style="14" customWidth="1"/>
    <col min="9447" max="9447" width="15.7109375" style="14" customWidth="1"/>
    <col min="9448" max="9448" width="10.140625" style="14" customWidth="1"/>
    <col min="9449" max="9449" width="37.140625" style="14" customWidth="1"/>
    <col min="9450" max="9450" width="13.42578125" style="14" customWidth="1"/>
    <col min="9451" max="9451" width="14" style="14" customWidth="1"/>
    <col min="9452" max="9452" width="9.85546875" style="14" customWidth="1"/>
    <col min="9453" max="9453" width="15.7109375" style="14" customWidth="1"/>
    <col min="9454" max="9454" width="27" style="14" customWidth="1"/>
    <col min="9455" max="9455" width="25" style="14" customWidth="1"/>
    <col min="9456" max="9456" width="14.28515625" style="14" customWidth="1"/>
    <col min="9457" max="9458" width="13.140625" style="14" customWidth="1"/>
    <col min="9459" max="9459" width="17.28515625" style="14" customWidth="1"/>
    <col min="9460" max="9461" width="18.5703125" style="14" customWidth="1"/>
    <col min="9462" max="9462" width="17.140625" style="14" customWidth="1"/>
    <col min="9463" max="9463" width="21.42578125" style="14" customWidth="1"/>
    <col min="9464" max="9464" width="14.42578125" style="14" customWidth="1"/>
    <col min="9465" max="9465" width="12.7109375" style="14" customWidth="1"/>
    <col min="9466" max="9466" width="16.28515625" style="14" customWidth="1"/>
    <col min="9467" max="9467" width="27.7109375" style="14" customWidth="1"/>
    <col min="9468" max="9470" width="0" style="14" hidden="1" customWidth="1"/>
    <col min="9471" max="9471" width="14.42578125" style="14" customWidth="1"/>
    <col min="9472" max="9697" width="9.140625" style="14"/>
    <col min="9698" max="9698" width="8.5703125" style="14" customWidth="1"/>
    <col min="9699" max="9699" width="20.42578125" style="14" customWidth="1"/>
    <col min="9700" max="9700" width="11.140625" style="14" customWidth="1"/>
    <col min="9701" max="9701" width="14.7109375" style="14" customWidth="1"/>
    <col min="9702" max="9702" width="13.28515625" style="14" customWidth="1"/>
    <col min="9703" max="9703" width="15.7109375" style="14" customWidth="1"/>
    <col min="9704" max="9704" width="10.140625" style="14" customWidth="1"/>
    <col min="9705" max="9705" width="37.140625" style="14" customWidth="1"/>
    <col min="9706" max="9706" width="13.42578125" style="14" customWidth="1"/>
    <col min="9707" max="9707" width="14" style="14" customWidth="1"/>
    <col min="9708" max="9708" width="9.85546875" style="14" customWidth="1"/>
    <col min="9709" max="9709" width="15.7109375" style="14" customWidth="1"/>
    <col min="9710" max="9710" width="27" style="14" customWidth="1"/>
    <col min="9711" max="9711" width="25" style="14" customWidth="1"/>
    <col min="9712" max="9712" width="14.28515625" style="14" customWidth="1"/>
    <col min="9713" max="9714" width="13.140625" style="14" customWidth="1"/>
    <col min="9715" max="9715" width="17.28515625" style="14" customWidth="1"/>
    <col min="9716" max="9717" width="18.5703125" style="14" customWidth="1"/>
    <col min="9718" max="9718" width="17.140625" style="14" customWidth="1"/>
    <col min="9719" max="9719" width="21.42578125" style="14" customWidth="1"/>
    <col min="9720" max="9720" width="14.42578125" style="14" customWidth="1"/>
    <col min="9721" max="9721" width="12.7109375" style="14" customWidth="1"/>
    <col min="9722" max="9722" width="16.28515625" style="14" customWidth="1"/>
    <col min="9723" max="9723" width="27.7109375" style="14" customWidth="1"/>
    <col min="9724" max="9726" width="0" style="14" hidden="1" customWidth="1"/>
    <col min="9727" max="9727" width="14.42578125" style="14" customWidth="1"/>
    <col min="9728" max="9953" width="9.140625" style="14"/>
    <col min="9954" max="9954" width="8.5703125" style="14" customWidth="1"/>
    <col min="9955" max="9955" width="20.42578125" style="14" customWidth="1"/>
    <col min="9956" max="9956" width="11.140625" style="14" customWidth="1"/>
    <col min="9957" max="9957" width="14.7109375" style="14" customWidth="1"/>
    <col min="9958" max="9958" width="13.28515625" style="14" customWidth="1"/>
    <col min="9959" max="9959" width="15.7109375" style="14" customWidth="1"/>
    <col min="9960" max="9960" width="10.140625" style="14" customWidth="1"/>
    <col min="9961" max="9961" width="37.140625" style="14" customWidth="1"/>
    <col min="9962" max="9962" width="13.42578125" style="14" customWidth="1"/>
    <col min="9963" max="9963" width="14" style="14" customWidth="1"/>
    <col min="9964" max="9964" width="9.85546875" style="14" customWidth="1"/>
    <col min="9965" max="9965" width="15.7109375" style="14" customWidth="1"/>
    <col min="9966" max="9966" width="27" style="14" customWidth="1"/>
    <col min="9967" max="9967" width="25" style="14" customWidth="1"/>
    <col min="9968" max="9968" width="14.28515625" style="14" customWidth="1"/>
    <col min="9969" max="9970" width="13.140625" style="14" customWidth="1"/>
    <col min="9971" max="9971" width="17.28515625" style="14" customWidth="1"/>
    <col min="9972" max="9973" width="18.5703125" style="14" customWidth="1"/>
    <col min="9974" max="9974" width="17.140625" style="14" customWidth="1"/>
    <col min="9975" max="9975" width="21.42578125" style="14" customWidth="1"/>
    <col min="9976" max="9976" width="14.42578125" style="14" customWidth="1"/>
    <col min="9977" max="9977" width="12.7109375" style="14" customWidth="1"/>
    <col min="9978" max="9978" width="16.28515625" style="14" customWidth="1"/>
    <col min="9979" max="9979" width="27.7109375" style="14" customWidth="1"/>
    <col min="9980" max="9982" width="0" style="14" hidden="1" customWidth="1"/>
    <col min="9983" max="9983" width="14.42578125" style="14" customWidth="1"/>
    <col min="9984" max="10209" width="9.140625" style="14"/>
    <col min="10210" max="10210" width="8.5703125" style="14" customWidth="1"/>
    <col min="10211" max="10211" width="20.42578125" style="14" customWidth="1"/>
    <col min="10212" max="10212" width="11.140625" style="14" customWidth="1"/>
    <col min="10213" max="10213" width="14.7109375" style="14" customWidth="1"/>
    <col min="10214" max="10214" width="13.28515625" style="14" customWidth="1"/>
    <col min="10215" max="10215" width="15.7109375" style="14" customWidth="1"/>
    <col min="10216" max="10216" width="10.140625" style="14" customWidth="1"/>
    <col min="10217" max="10217" width="37.140625" style="14" customWidth="1"/>
    <col min="10218" max="10218" width="13.42578125" style="14" customWidth="1"/>
    <col min="10219" max="10219" width="14" style="14" customWidth="1"/>
    <col min="10220" max="10220" width="9.85546875" style="14" customWidth="1"/>
    <col min="10221" max="10221" width="15.7109375" style="14" customWidth="1"/>
    <col min="10222" max="10222" width="27" style="14" customWidth="1"/>
    <col min="10223" max="10223" width="25" style="14" customWidth="1"/>
    <col min="10224" max="10224" width="14.28515625" style="14" customWidth="1"/>
    <col min="10225" max="10226" width="13.140625" style="14" customWidth="1"/>
    <col min="10227" max="10227" width="17.28515625" style="14" customWidth="1"/>
    <col min="10228" max="10229" width="18.5703125" style="14" customWidth="1"/>
    <col min="10230" max="10230" width="17.140625" style="14" customWidth="1"/>
    <col min="10231" max="10231" width="21.42578125" style="14" customWidth="1"/>
    <col min="10232" max="10232" width="14.42578125" style="14" customWidth="1"/>
    <col min="10233" max="10233" width="12.7109375" style="14" customWidth="1"/>
    <col min="10234" max="10234" width="16.28515625" style="14" customWidth="1"/>
    <col min="10235" max="10235" width="27.7109375" style="14" customWidth="1"/>
    <col min="10236" max="10238" width="0" style="14" hidden="1" customWidth="1"/>
    <col min="10239" max="10239" width="14.42578125" style="14" customWidth="1"/>
    <col min="10240" max="10465" width="9.140625" style="14"/>
    <col min="10466" max="10466" width="8.5703125" style="14" customWidth="1"/>
    <col min="10467" max="10467" width="20.42578125" style="14" customWidth="1"/>
    <col min="10468" max="10468" width="11.140625" style="14" customWidth="1"/>
    <col min="10469" max="10469" width="14.7109375" style="14" customWidth="1"/>
    <col min="10470" max="10470" width="13.28515625" style="14" customWidth="1"/>
    <col min="10471" max="10471" width="15.7109375" style="14" customWidth="1"/>
    <col min="10472" max="10472" width="10.140625" style="14" customWidth="1"/>
    <col min="10473" max="10473" width="37.140625" style="14" customWidth="1"/>
    <col min="10474" max="10474" width="13.42578125" style="14" customWidth="1"/>
    <col min="10475" max="10475" width="14" style="14" customWidth="1"/>
    <col min="10476" max="10476" width="9.85546875" style="14" customWidth="1"/>
    <col min="10477" max="10477" width="15.7109375" style="14" customWidth="1"/>
    <col min="10478" max="10478" width="27" style="14" customWidth="1"/>
    <col min="10479" max="10479" width="25" style="14" customWidth="1"/>
    <col min="10480" max="10480" width="14.28515625" style="14" customWidth="1"/>
    <col min="10481" max="10482" width="13.140625" style="14" customWidth="1"/>
    <col min="10483" max="10483" width="17.28515625" style="14" customWidth="1"/>
    <col min="10484" max="10485" width="18.5703125" style="14" customWidth="1"/>
    <col min="10486" max="10486" width="17.140625" style="14" customWidth="1"/>
    <col min="10487" max="10487" width="21.42578125" style="14" customWidth="1"/>
    <col min="10488" max="10488" width="14.42578125" style="14" customWidth="1"/>
    <col min="10489" max="10489" width="12.7109375" style="14" customWidth="1"/>
    <col min="10490" max="10490" width="16.28515625" style="14" customWidth="1"/>
    <col min="10491" max="10491" width="27.7109375" style="14" customWidth="1"/>
    <col min="10492" max="10494" width="0" style="14" hidden="1" customWidth="1"/>
    <col min="10495" max="10495" width="14.42578125" style="14" customWidth="1"/>
    <col min="10496" max="10721" width="9.140625" style="14"/>
    <col min="10722" max="10722" width="8.5703125" style="14" customWidth="1"/>
    <col min="10723" max="10723" width="20.42578125" style="14" customWidth="1"/>
    <col min="10724" max="10724" width="11.140625" style="14" customWidth="1"/>
    <col min="10725" max="10725" width="14.7109375" style="14" customWidth="1"/>
    <col min="10726" max="10726" width="13.28515625" style="14" customWidth="1"/>
    <col min="10727" max="10727" width="15.7109375" style="14" customWidth="1"/>
    <col min="10728" max="10728" width="10.140625" style="14" customWidth="1"/>
    <col min="10729" max="10729" width="37.140625" style="14" customWidth="1"/>
    <col min="10730" max="10730" width="13.42578125" style="14" customWidth="1"/>
    <col min="10731" max="10731" width="14" style="14" customWidth="1"/>
    <col min="10732" max="10732" width="9.85546875" style="14" customWidth="1"/>
    <col min="10733" max="10733" width="15.7109375" style="14" customWidth="1"/>
    <col min="10734" max="10734" width="27" style="14" customWidth="1"/>
    <col min="10735" max="10735" width="25" style="14" customWidth="1"/>
    <col min="10736" max="10736" width="14.28515625" style="14" customWidth="1"/>
    <col min="10737" max="10738" width="13.140625" style="14" customWidth="1"/>
    <col min="10739" max="10739" width="17.28515625" style="14" customWidth="1"/>
    <col min="10740" max="10741" width="18.5703125" style="14" customWidth="1"/>
    <col min="10742" max="10742" width="17.140625" style="14" customWidth="1"/>
    <col min="10743" max="10743" width="21.42578125" style="14" customWidth="1"/>
    <col min="10744" max="10744" width="14.42578125" style="14" customWidth="1"/>
    <col min="10745" max="10745" width="12.7109375" style="14" customWidth="1"/>
    <col min="10746" max="10746" width="16.28515625" style="14" customWidth="1"/>
    <col min="10747" max="10747" width="27.7109375" style="14" customWidth="1"/>
    <col min="10748" max="10750" width="0" style="14" hidden="1" customWidth="1"/>
    <col min="10751" max="10751" width="14.42578125" style="14" customWidth="1"/>
    <col min="10752" max="10977" width="9.140625" style="14"/>
    <col min="10978" max="10978" width="8.5703125" style="14" customWidth="1"/>
    <col min="10979" max="10979" width="20.42578125" style="14" customWidth="1"/>
    <col min="10980" max="10980" width="11.140625" style="14" customWidth="1"/>
    <col min="10981" max="10981" width="14.7109375" style="14" customWidth="1"/>
    <col min="10982" max="10982" width="13.28515625" style="14" customWidth="1"/>
    <col min="10983" max="10983" width="15.7109375" style="14" customWidth="1"/>
    <col min="10984" max="10984" width="10.140625" style="14" customWidth="1"/>
    <col min="10985" max="10985" width="37.140625" style="14" customWidth="1"/>
    <col min="10986" max="10986" width="13.42578125" style="14" customWidth="1"/>
    <col min="10987" max="10987" width="14" style="14" customWidth="1"/>
    <col min="10988" max="10988" width="9.85546875" style="14" customWidth="1"/>
    <col min="10989" max="10989" width="15.7109375" style="14" customWidth="1"/>
    <col min="10990" max="10990" width="27" style="14" customWidth="1"/>
    <col min="10991" max="10991" width="25" style="14" customWidth="1"/>
    <col min="10992" max="10992" width="14.28515625" style="14" customWidth="1"/>
    <col min="10993" max="10994" width="13.140625" style="14" customWidth="1"/>
    <col min="10995" max="10995" width="17.28515625" style="14" customWidth="1"/>
    <col min="10996" max="10997" width="18.5703125" style="14" customWidth="1"/>
    <col min="10998" max="10998" width="17.140625" style="14" customWidth="1"/>
    <col min="10999" max="10999" width="21.42578125" style="14" customWidth="1"/>
    <col min="11000" max="11000" width="14.42578125" style="14" customWidth="1"/>
    <col min="11001" max="11001" width="12.7109375" style="14" customWidth="1"/>
    <col min="11002" max="11002" width="16.28515625" style="14" customWidth="1"/>
    <col min="11003" max="11003" width="27.7109375" style="14" customWidth="1"/>
    <col min="11004" max="11006" width="0" style="14" hidden="1" customWidth="1"/>
    <col min="11007" max="11007" width="14.42578125" style="14" customWidth="1"/>
    <col min="11008" max="11233" width="9.140625" style="14"/>
    <col min="11234" max="11234" width="8.5703125" style="14" customWidth="1"/>
    <col min="11235" max="11235" width="20.42578125" style="14" customWidth="1"/>
    <col min="11236" max="11236" width="11.140625" style="14" customWidth="1"/>
    <col min="11237" max="11237" width="14.7109375" style="14" customWidth="1"/>
    <col min="11238" max="11238" width="13.28515625" style="14" customWidth="1"/>
    <col min="11239" max="11239" width="15.7109375" style="14" customWidth="1"/>
    <col min="11240" max="11240" width="10.140625" style="14" customWidth="1"/>
    <col min="11241" max="11241" width="37.140625" style="14" customWidth="1"/>
    <col min="11242" max="11242" width="13.42578125" style="14" customWidth="1"/>
    <col min="11243" max="11243" width="14" style="14" customWidth="1"/>
    <col min="11244" max="11244" width="9.85546875" style="14" customWidth="1"/>
    <col min="11245" max="11245" width="15.7109375" style="14" customWidth="1"/>
    <col min="11246" max="11246" width="27" style="14" customWidth="1"/>
    <col min="11247" max="11247" width="25" style="14" customWidth="1"/>
    <col min="11248" max="11248" width="14.28515625" style="14" customWidth="1"/>
    <col min="11249" max="11250" width="13.140625" style="14" customWidth="1"/>
    <col min="11251" max="11251" width="17.28515625" style="14" customWidth="1"/>
    <col min="11252" max="11253" width="18.5703125" style="14" customWidth="1"/>
    <col min="11254" max="11254" width="17.140625" style="14" customWidth="1"/>
    <col min="11255" max="11255" width="21.42578125" style="14" customWidth="1"/>
    <col min="11256" max="11256" width="14.42578125" style="14" customWidth="1"/>
    <col min="11257" max="11257" width="12.7109375" style="14" customWidth="1"/>
    <col min="11258" max="11258" width="16.28515625" style="14" customWidth="1"/>
    <col min="11259" max="11259" width="27.7109375" style="14" customWidth="1"/>
    <col min="11260" max="11262" width="0" style="14" hidden="1" customWidth="1"/>
    <col min="11263" max="11263" width="14.42578125" style="14" customWidth="1"/>
    <col min="11264" max="11489" width="9.140625" style="14"/>
    <col min="11490" max="11490" width="8.5703125" style="14" customWidth="1"/>
    <col min="11491" max="11491" width="20.42578125" style="14" customWidth="1"/>
    <col min="11492" max="11492" width="11.140625" style="14" customWidth="1"/>
    <col min="11493" max="11493" width="14.7109375" style="14" customWidth="1"/>
    <col min="11494" max="11494" width="13.28515625" style="14" customWidth="1"/>
    <col min="11495" max="11495" width="15.7109375" style="14" customWidth="1"/>
    <col min="11496" max="11496" width="10.140625" style="14" customWidth="1"/>
    <col min="11497" max="11497" width="37.140625" style="14" customWidth="1"/>
    <col min="11498" max="11498" width="13.42578125" style="14" customWidth="1"/>
    <col min="11499" max="11499" width="14" style="14" customWidth="1"/>
    <col min="11500" max="11500" width="9.85546875" style="14" customWidth="1"/>
    <col min="11501" max="11501" width="15.7109375" style="14" customWidth="1"/>
    <col min="11502" max="11502" width="27" style="14" customWidth="1"/>
    <col min="11503" max="11503" width="25" style="14" customWidth="1"/>
    <col min="11504" max="11504" width="14.28515625" style="14" customWidth="1"/>
    <col min="11505" max="11506" width="13.140625" style="14" customWidth="1"/>
    <col min="11507" max="11507" width="17.28515625" style="14" customWidth="1"/>
    <col min="11508" max="11509" width="18.5703125" style="14" customWidth="1"/>
    <col min="11510" max="11510" width="17.140625" style="14" customWidth="1"/>
    <col min="11511" max="11511" width="21.42578125" style="14" customWidth="1"/>
    <col min="11512" max="11512" width="14.42578125" style="14" customWidth="1"/>
    <col min="11513" max="11513" width="12.7109375" style="14" customWidth="1"/>
    <col min="11514" max="11514" width="16.28515625" style="14" customWidth="1"/>
    <col min="11515" max="11515" width="27.7109375" style="14" customWidth="1"/>
    <col min="11516" max="11518" width="0" style="14" hidden="1" customWidth="1"/>
    <col min="11519" max="11519" width="14.42578125" style="14" customWidth="1"/>
    <col min="11520" max="11745" width="9.140625" style="14"/>
    <col min="11746" max="11746" width="8.5703125" style="14" customWidth="1"/>
    <col min="11747" max="11747" width="20.42578125" style="14" customWidth="1"/>
    <col min="11748" max="11748" width="11.140625" style="14" customWidth="1"/>
    <col min="11749" max="11749" width="14.7109375" style="14" customWidth="1"/>
    <col min="11750" max="11750" width="13.28515625" style="14" customWidth="1"/>
    <col min="11751" max="11751" width="15.7109375" style="14" customWidth="1"/>
    <col min="11752" max="11752" width="10.140625" style="14" customWidth="1"/>
    <col min="11753" max="11753" width="37.140625" style="14" customWidth="1"/>
    <col min="11754" max="11754" width="13.42578125" style="14" customWidth="1"/>
    <col min="11755" max="11755" width="14" style="14" customWidth="1"/>
    <col min="11756" max="11756" width="9.85546875" style="14" customWidth="1"/>
    <col min="11757" max="11757" width="15.7109375" style="14" customWidth="1"/>
    <col min="11758" max="11758" width="27" style="14" customWidth="1"/>
    <col min="11759" max="11759" width="25" style="14" customWidth="1"/>
    <col min="11760" max="11760" width="14.28515625" style="14" customWidth="1"/>
    <col min="11761" max="11762" width="13.140625" style="14" customWidth="1"/>
    <col min="11763" max="11763" width="17.28515625" style="14" customWidth="1"/>
    <col min="11764" max="11765" width="18.5703125" style="14" customWidth="1"/>
    <col min="11766" max="11766" width="17.140625" style="14" customWidth="1"/>
    <col min="11767" max="11767" width="21.42578125" style="14" customWidth="1"/>
    <col min="11768" max="11768" width="14.42578125" style="14" customWidth="1"/>
    <col min="11769" max="11769" width="12.7109375" style="14" customWidth="1"/>
    <col min="11770" max="11770" width="16.28515625" style="14" customWidth="1"/>
    <col min="11771" max="11771" width="27.7109375" style="14" customWidth="1"/>
    <col min="11772" max="11774" width="0" style="14" hidden="1" customWidth="1"/>
    <col min="11775" max="11775" width="14.42578125" style="14" customWidth="1"/>
    <col min="11776" max="12001" width="9.140625" style="14"/>
    <col min="12002" max="12002" width="8.5703125" style="14" customWidth="1"/>
    <col min="12003" max="12003" width="20.42578125" style="14" customWidth="1"/>
    <col min="12004" max="12004" width="11.140625" style="14" customWidth="1"/>
    <col min="12005" max="12005" width="14.7109375" style="14" customWidth="1"/>
    <col min="12006" max="12006" width="13.28515625" style="14" customWidth="1"/>
    <col min="12007" max="12007" width="15.7109375" style="14" customWidth="1"/>
    <col min="12008" max="12008" width="10.140625" style="14" customWidth="1"/>
    <col min="12009" max="12009" width="37.140625" style="14" customWidth="1"/>
    <col min="12010" max="12010" width="13.42578125" style="14" customWidth="1"/>
    <col min="12011" max="12011" width="14" style="14" customWidth="1"/>
    <col min="12012" max="12012" width="9.85546875" style="14" customWidth="1"/>
    <col min="12013" max="12013" width="15.7109375" style="14" customWidth="1"/>
    <col min="12014" max="12014" width="27" style="14" customWidth="1"/>
    <col min="12015" max="12015" width="25" style="14" customWidth="1"/>
    <col min="12016" max="12016" width="14.28515625" style="14" customWidth="1"/>
    <col min="12017" max="12018" width="13.140625" style="14" customWidth="1"/>
    <col min="12019" max="12019" width="17.28515625" style="14" customWidth="1"/>
    <col min="12020" max="12021" width="18.5703125" style="14" customWidth="1"/>
    <col min="12022" max="12022" width="17.140625" style="14" customWidth="1"/>
    <col min="12023" max="12023" width="21.42578125" style="14" customWidth="1"/>
    <col min="12024" max="12024" width="14.42578125" style="14" customWidth="1"/>
    <col min="12025" max="12025" width="12.7109375" style="14" customWidth="1"/>
    <col min="12026" max="12026" width="16.28515625" style="14" customWidth="1"/>
    <col min="12027" max="12027" width="27.7109375" style="14" customWidth="1"/>
    <col min="12028" max="12030" width="0" style="14" hidden="1" customWidth="1"/>
    <col min="12031" max="12031" width="14.42578125" style="14" customWidth="1"/>
    <col min="12032" max="12257" width="9.140625" style="14"/>
    <col min="12258" max="12258" width="8.5703125" style="14" customWidth="1"/>
    <col min="12259" max="12259" width="20.42578125" style="14" customWidth="1"/>
    <col min="12260" max="12260" width="11.140625" style="14" customWidth="1"/>
    <col min="12261" max="12261" width="14.7109375" style="14" customWidth="1"/>
    <col min="12262" max="12262" width="13.28515625" style="14" customWidth="1"/>
    <col min="12263" max="12263" width="15.7109375" style="14" customWidth="1"/>
    <col min="12264" max="12264" width="10.140625" style="14" customWidth="1"/>
    <col min="12265" max="12265" width="37.140625" style="14" customWidth="1"/>
    <col min="12266" max="12266" width="13.42578125" style="14" customWidth="1"/>
    <col min="12267" max="12267" width="14" style="14" customWidth="1"/>
    <col min="12268" max="12268" width="9.85546875" style="14" customWidth="1"/>
    <col min="12269" max="12269" width="15.7109375" style="14" customWidth="1"/>
    <col min="12270" max="12270" width="27" style="14" customWidth="1"/>
    <col min="12271" max="12271" width="25" style="14" customWidth="1"/>
    <col min="12272" max="12272" width="14.28515625" style="14" customWidth="1"/>
    <col min="12273" max="12274" width="13.140625" style="14" customWidth="1"/>
    <col min="12275" max="12275" width="17.28515625" style="14" customWidth="1"/>
    <col min="12276" max="12277" width="18.5703125" style="14" customWidth="1"/>
    <col min="12278" max="12278" width="17.140625" style="14" customWidth="1"/>
    <col min="12279" max="12279" width="21.42578125" style="14" customWidth="1"/>
    <col min="12280" max="12280" width="14.42578125" style="14" customWidth="1"/>
    <col min="12281" max="12281" width="12.7109375" style="14" customWidth="1"/>
    <col min="12282" max="12282" width="16.28515625" style="14" customWidth="1"/>
    <col min="12283" max="12283" width="27.7109375" style="14" customWidth="1"/>
    <col min="12284" max="12286" width="0" style="14" hidden="1" customWidth="1"/>
    <col min="12287" max="12287" width="14.42578125" style="14" customWidth="1"/>
    <col min="12288" max="12513" width="9.140625" style="14"/>
    <col min="12514" max="12514" width="8.5703125" style="14" customWidth="1"/>
    <col min="12515" max="12515" width="20.42578125" style="14" customWidth="1"/>
    <col min="12516" max="12516" width="11.140625" style="14" customWidth="1"/>
    <col min="12517" max="12517" width="14.7109375" style="14" customWidth="1"/>
    <col min="12518" max="12518" width="13.28515625" style="14" customWidth="1"/>
    <col min="12519" max="12519" width="15.7109375" style="14" customWidth="1"/>
    <col min="12520" max="12520" width="10.140625" style="14" customWidth="1"/>
    <col min="12521" max="12521" width="37.140625" style="14" customWidth="1"/>
    <col min="12522" max="12522" width="13.42578125" style="14" customWidth="1"/>
    <col min="12523" max="12523" width="14" style="14" customWidth="1"/>
    <col min="12524" max="12524" width="9.85546875" style="14" customWidth="1"/>
    <col min="12525" max="12525" width="15.7109375" style="14" customWidth="1"/>
    <col min="12526" max="12526" width="27" style="14" customWidth="1"/>
    <col min="12527" max="12527" width="25" style="14" customWidth="1"/>
    <col min="12528" max="12528" width="14.28515625" style="14" customWidth="1"/>
    <col min="12529" max="12530" width="13.140625" style="14" customWidth="1"/>
    <col min="12531" max="12531" width="17.28515625" style="14" customWidth="1"/>
    <col min="12532" max="12533" width="18.5703125" style="14" customWidth="1"/>
    <col min="12534" max="12534" width="17.140625" style="14" customWidth="1"/>
    <col min="12535" max="12535" width="21.42578125" style="14" customWidth="1"/>
    <col min="12536" max="12536" width="14.42578125" style="14" customWidth="1"/>
    <col min="12537" max="12537" width="12.7109375" style="14" customWidth="1"/>
    <col min="12538" max="12538" width="16.28515625" style="14" customWidth="1"/>
    <col min="12539" max="12539" width="27.7109375" style="14" customWidth="1"/>
    <col min="12540" max="12542" width="0" style="14" hidden="1" customWidth="1"/>
    <col min="12543" max="12543" width="14.42578125" style="14" customWidth="1"/>
    <col min="12544" max="12769" width="9.140625" style="14"/>
    <col min="12770" max="12770" width="8.5703125" style="14" customWidth="1"/>
    <col min="12771" max="12771" width="20.42578125" style="14" customWidth="1"/>
    <col min="12772" max="12772" width="11.140625" style="14" customWidth="1"/>
    <col min="12773" max="12773" width="14.7109375" style="14" customWidth="1"/>
    <col min="12774" max="12774" width="13.28515625" style="14" customWidth="1"/>
    <col min="12775" max="12775" width="15.7109375" style="14" customWidth="1"/>
    <col min="12776" max="12776" width="10.140625" style="14" customWidth="1"/>
    <col min="12777" max="12777" width="37.140625" style="14" customWidth="1"/>
    <col min="12778" max="12778" width="13.42578125" style="14" customWidth="1"/>
    <col min="12779" max="12779" width="14" style="14" customWidth="1"/>
    <col min="12780" max="12780" width="9.85546875" style="14" customWidth="1"/>
    <col min="12781" max="12781" width="15.7109375" style="14" customWidth="1"/>
    <col min="12782" max="12782" width="27" style="14" customWidth="1"/>
    <col min="12783" max="12783" width="25" style="14" customWidth="1"/>
    <col min="12784" max="12784" width="14.28515625" style="14" customWidth="1"/>
    <col min="12785" max="12786" width="13.140625" style="14" customWidth="1"/>
    <col min="12787" max="12787" width="17.28515625" style="14" customWidth="1"/>
    <col min="12788" max="12789" width="18.5703125" style="14" customWidth="1"/>
    <col min="12790" max="12790" width="17.140625" style="14" customWidth="1"/>
    <col min="12791" max="12791" width="21.42578125" style="14" customWidth="1"/>
    <col min="12792" max="12792" width="14.42578125" style="14" customWidth="1"/>
    <col min="12793" max="12793" width="12.7109375" style="14" customWidth="1"/>
    <col min="12794" max="12794" width="16.28515625" style="14" customWidth="1"/>
    <col min="12795" max="12795" width="27.7109375" style="14" customWidth="1"/>
    <col min="12796" max="12798" width="0" style="14" hidden="1" customWidth="1"/>
    <col min="12799" max="12799" width="14.42578125" style="14" customWidth="1"/>
    <col min="12800" max="13025" width="9.140625" style="14"/>
    <col min="13026" max="13026" width="8.5703125" style="14" customWidth="1"/>
    <col min="13027" max="13027" width="20.42578125" style="14" customWidth="1"/>
    <col min="13028" max="13028" width="11.140625" style="14" customWidth="1"/>
    <col min="13029" max="13029" width="14.7109375" style="14" customWidth="1"/>
    <col min="13030" max="13030" width="13.28515625" style="14" customWidth="1"/>
    <col min="13031" max="13031" width="15.7109375" style="14" customWidth="1"/>
    <col min="13032" max="13032" width="10.140625" style="14" customWidth="1"/>
    <col min="13033" max="13033" width="37.140625" style="14" customWidth="1"/>
    <col min="13034" max="13034" width="13.42578125" style="14" customWidth="1"/>
    <col min="13035" max="13035" width="14" style="14" customWidth="1"/>
    <col min="13036" max="13036" width="9.85546875" style="14" customWidth="1"/>
    <col min="13037" max="13037" width="15.7109375" style="14" customWidth="1"/>
    <col min="13038" max="13038" width="27" style="14" customWidth="1"/>
    <col min="13039" max="13039" width="25" style="14" customWidth="1"/>
    <col min="13040" max="13040" width="14.28515625" style="14" customWidth="1"/>
    <col min="13041" max="13042" width="13.140625" style="14" customWidth="1"/>
    <col min="13043" max="13043" width="17.28515625" style="14" customWidth="1"/>
    <col min="13044" max="13045" width="18.5703125" style="14" customWidth="1"/>
    <col min="13046" max="13046" width="17.140625" style="14" customWidth="1"/>
    <col min="13047" max="13047" width="21.42578125" style="14" customWidth="1"/>
    <col min="13048" max="13048" width="14.42578125" style="14" customWidth="1"/>
    <col min="13049" max="13049" width="12.7109375" style="14" customWidth="1"/>
    <col min="13050" max="13050" width="16.28515625" style="14" customWidth="1"/>
    <col min="13051" max="13051" width="27.7109375" style="14" customWidth="1"/>
    <col min="13052" max="13054" width="0" style="14" hidden="1" customWidth="1"/>
    <col min="13055" max="13055" width="14.42578125" style="14" customWidth="1"/>
    <col min="13056" max="13281" width="9.140625" style="14"/>
    <col min="13282" max="13282" width="8.5703125" style="14" customWidth="1"/>
    <col min="13283" max="13283" width="20.42578125" style="14" customWidth="1"/>
    <col min="13284" max="13284" width="11.140625" style="14" customWidth="1"/>
    <col min="13285" max="13285" width="14.7109375" style="14" customWidth="1"/>
    <col min="13286" max="13286" width="13.28515625" style="14" customWidth="1"/>
    <col min="13287" max="13287" width="15.7109375" style="14" customWidth="1"/>
    <col min="13288" max="13288" width="10.140625" style="14" customWidth="1"/>
    <col min="13289" max="13289" width="37.140625" style="14" customWidth="1"/>
    <col min="13290" max="13290" width="13.42578125" style="14" customWidth="1"/>
    <col min="13291" max="13291" width="14" style="14" customWidth="1"/>
    <col min="13292" max="13292" width="9.85546875" style="14" customWidth="1"/>
    <col min="13293" max="13293" width="15.7109375" style="14" customWidth="1"/>
    <col min="13294" max="13294" width="27" style="14" customWidth="1"/>
    <col min="13295" max="13295" width="25" style="14" customWidth="1"/>
    <col min="13296" max="13296" width="14.28515625" style="14" customWidth="1"/>
    <col min="13297" max="13298" width="13.140625" style="14" customWidth="1"/>
    <col min="13299" max="13299" width="17.28515625" style="14" customWidth="1"/>
    <col min="13300" max="13301" width="18.5703125" style="14" customWidth="1"/>
    <col min="13302" max="13302" width="17.140625" style="14" customWidth="1"/>
    <col min="13303" max="13303" width="21.42578125" style="14" customWidth="1"/>
    <col min="13304" max="13304" width="14.42578125" style="14" customWidth="1"/>
    <col min="13305" max="13305" width="12.7109375" style="14" customWidth="1"/>
    <col min="13306" max="13306" width="16.28515625" style="14" customWidth="1"/>
    <col min="13307" max="13307" width="27.7109375" style="14" customWidth="1"/>
    <col min="13308" max="13310" width="0" style="14" hidden="1" customWidth="1"/>
    <col min="13311" max="13311" width="14.42578125" style="14" customWidth="1"/>
    <col min="13312" max="13537" width="9.140625" style="14"/>
    <col min="13538" max="13538" width="8.5703125" style="14" customWidth="1"/>
    <col min="13539" max="13539" width="20.42578125" style="14" customWidth="1"/>
    <col min="13540" max="13540" width="11.140625" style="14" customWidth="1"/>
    <col min="13541" max="13541" width="14.7109375" style="14" customWidth="1"/>
    <col min="13542" max="13542" width="13.28515625" style="14" customWidth="1"/>
    <col min="13543" max="13543" width="15.7109375" style="14" customWidth="1"/>
    <col min="13544" max="13544" width="10.140625" style="14" customWidth="1"/>
    <col min="13545" max="13545" width="37.140625" style="14" customWidth="1"/>
    <col min="13546" max="13546" width="13.42578125" style="14" customWidth="1"/>
    <col min="13547" max="13547" width="14" style="14" customWidth="1"/>
    <col min="13548" max="13548" width="9.85546875" style="14" customWidth="1"/>
    <col min="13549" max="13549" width="15.7109375" style="14" customWidth="1"/>
    <col min="13550" max="13550" width="27" style="14" customWidth="1"/>
    <col min="13551" max="13551" width="25" style="14" customWidth="1"/>
    <col min="13552" max="13552" width="14.28515625" style="14" customWidth="1"/>
    <col min="13553" max="13554" width="13.140625" style="14" customWidth="1"/>
    <col min="13555" max="13555" width="17.28515625" style="14" customWidth="1"/>
    <col min="13556" max="13557" width="18.5703125" style="14" customWidth="1"/>
    <col min="13558" max="13558" width="17.140625" style="14" customWidth="1"/>
    <col min="13559" max="13559" width="21.42578125" style="14" customWidth="1"/>
    <col min="13560" max="13560" width="14.42578125" style="14" customWidth="1"/>
    <col min="13561" max="13561" width="12.7109375" style="14" customWidth="1"/>
    <col min="13562" max="13562" width="16.28515625" style="14" customWidth="1"/>
    <col min="13563" max="13563" width="27.7109375" style="14" customWidth="1"/>
    <col min="13564" max="13566" width="0" style="14" hidden="1" customWidth="1"/>
    <col min="13567" max="13567" width="14.42578125" style="14" customWidth="1"/>
    <col min="13568" max="13793" width="9.140625" style="14"/>
    <col min="13794" max="13794" width="8.5703125" style="14" customWidth="1"/>
    <col min="13795" max="13795" width="20.42578125" style="14" customWidth="1"/>
    <col min="13796" max="13796" width="11.140625" style="14" customWidth="1"/>
    <col min="13797" max="13797" width="14.7109375" style="14" customWidth="1"/>
    <col min="13798" max="13798" width="13.28515625" style="14" customWidth="1"/>
    <col min="13799" max="13799" width="15.7109375" style="14" customWidth="1"/>
    <col min="13800" max="13800" width="10.140625" style="14" customWidth="1"/>
    <col min="13801" max="13801" width="37.140625" style="14" customWidth="1"/>
    <col min="13802" max="13802" width="13.42578125" style="14" customWidth="1"/>
    <col min="13803" max="13803" width="14" style="14" customWidth="1"/>
    <col min="13804" max="13804" width="9.85546875" style="14" customWidth="1"/>
    <col min="13805" max="13805" width="15.7109375" style="14" customWidth="1"/>
    <col min="13806" max="13806" width="27" style="14" customWidth="1"/>
    <col min="13807" max="13807" width="25" style="14" customWidth="1"/>
    <col min="13808" max="13808" width="14.28515625" style="14" customWidth="1"/>
    <col min="13809" max="13810" width="13.140625" style="14" customWidth="1"/>
    <col min="13811" max="13811" width="17.28515625" style="14" customWidth="1"/>
    <col min="13812" max="13813" width="18.5703125" style="14" customWidth="1"/>
    <col min="13814" max="13814" width="17.140625" style="14" customWidth="1"/>
    <col min="13815" max="13815" width="21.42578125" style="14" customWidth="1"/>
    <col min="13816" max="13816" width="14.42578125" style="14" customWidth="1"/>
    <col min="13817" max="13817" width="12.7109375" style="14" customWidth="1"/>
    <col min="13818" max="13818" width="16.28515625" style="14" customWidth="1"/>
    <col min="13819" max="13819" width="27.7109375" style="14" customWidth="1"/>
    <col min="13820" max="13822" width="0" style="14" hidden="1" customWidth="1"/>
    <col min="13823" max="13823" width="14.42578125" style="14" customWidth="1"/>
    <col min="13824" max="14049" width="9.140625" style="14"/>
    <col min="14050" max="14050" width="8.5703125" style="14" customWidth="1"/>
    <col min="14051" max="14051" width="20.42578125" style="14" customWidth="1"/>
    <col min="14052" max="14052" width="11.140625" style="14" customWidth="1"/>
    <col min="14053" max="14053" width="14.7109375" style="14" customWidth="1"/>
    <col min="14054" max="14054" width="13.28515625" style="14" customWidth="1"/>
    <col min="14055" max="14055" width="15.7109375" style="14" customWidth="1"/>
    <col min="14056" max="14056" width="10.140625" style="14" customWidth="1"/>
    <col min="14057" max="14057" width="37.140625" style="14" customWidth="1"/>
    <col min="14058" max="14058" width="13.42578125" style="14" customWidth="1"/>
    <col min="14059" max="14059" width="14" style="14" customWidth="1"/>
    <col min="14060" max="14060" width="9.85546875" style="14" customWidth="1"/>
    <col min="14061" max="14061" width="15.7109375" style="14" customWidth="1"/>
    <col min="14062" max="14062" width="27" style="14" customWidth="1"/>
    <col min="14063" max="14063" width="25" style="14" customWidth="1"/>
    <col min="14064" max="14064" width="14.28515625" style="14" customWidth="1"/>
    <col min="14065" max="14066" width="13.140625" style="14" customWidth="1"/>
    <col min="14067" max="14067" width="17.28515625" style="14" customWidth="1"/>
    <col min="14068" max="14069" width="18.5703125" style="14" customWidth="1"/>
    <col min="14070" max="14070" width="17.140625" style="14" customWidth="1"/>
    <col min="14071" max="14071" width="21.42578125" style="14" customWidth="1"/>
    <col min="14072" max="14072" width="14.42578125" style="14" customWidth="1"/>
    <col min="14073" max="14073" width="12.7109375" style="14" customWidth="1"/>
    <col min="14074" max="14074" width="16.28515625" style="14" customWidth="1"/>
    <col min="14075" max="14075" width="27.7109375" style="14" customWidth="1"/>
    <col min="14076" max="14078" width="0" style="14" hidden="1" customWidth="1"/>
    <col min="14079" max="14079" width="14.42578125" style="14" customWidth="1"/>
    <col min="14080" max="14305" width="9.140625" style="14"/>
    <col min="14306" max="14306" width="8.5703125" style="14" customWidth="1"/>
    <col min="14307" max="14307" width="20.42578125" style="14" customWidth="1"/>
    <col min="14308" max="14308" width="11.140625" style="14" customWidth="1"/>
    <col min="14309" max="14309" width="14.7109375" style="14" customWidth="1"/>
    <col min="14310" max="14310" width="13.28515625" style="14" customWidth="1"/>
    <col min="14311" max="14311" width="15.7109375" style="14" customWidth="1"/>
    <col min="14312" max="14312" width="10.140625" style="14" customWidth="1"/>
    <col min="14313" max="14313" width="37.140625" style="14" customWidth="1"/>
    <col min="14314" max="14314" width="13.42578125" style="14" customWidth="1"/>
    <col min="14315" max="14315" width="14" style="14" customWidth="1"/>
    <col min="14316" max="14316" width="9.85546875" style="14" customWidth="1"/>
    <col min="14317" max="14317" width="15.7109375" style="14" customWidth="1"/>
    <col min="14318" max="14318" width="27" style="14" customWidth="1"/>
    <col min="14319" max="14319" width="25" style="14" customWidth="1"/>
    <col min="14320" max="14320" width="14.28515625" style="14" customWidth="1"/>
    <col min="14321" max="14322" width="13.140625" style="14" customWidth="1"/>
    <col min="14323" max="14323" width="17.28515625" style="14" customWidth="1"/>
    <col min="14324" max="14325" width="18.5703125" style="14" customWidth="1"/>
    <col min="14326" max="14326" width="17.140625" style="14" customWidth="1"/>
    <col min="14327" max="14327" width="21.42578125" style="14" customWidth="1"/>
    <col min="14328" max="14328" width="14.42578125" style="14" customWidth="1"/>
    <col min="14329" max="14329" width="12.7109375" style="14" customWidth="1"/>
    <col min="14330" max="14330" width="16.28515625" style="14" customWidth="1"/>
    <col min="14331" max="14331" width="27.7109375" style="14" customWidth="1"/>
    <col min="14332" max="14334" width="0" style="14" hidden="1" customWidth="1"/>
    <col min="14335" max="14335" width="14.42578125" style="14" customWidth="1"/>
    <col min="14336" max="14561" width="9.140625" style="14"/>
    <col min="14562" max="14562" width="8.5703125" style="14" customWidth="1"/>
    <col min="14563" max="14563" width="20.42578125" style="14" customWidth="1"/>
    <col min="14564" max="14564" width="11.140625" style="14" customWidth="1"/>
    <col min="14565" max="14565" width="14.7109375" style="14" customWidth="1"/>
    <col min="14566" max="14566" width="13.28515625" style="14" customWidth="1"/>
    <col min="14567" max="14567" width="15.7109375" style="14" customWidth="1"/>
    <col min="14568" max="14568" width="10.140625" style="14" customWidth="1"/>
    <col min="14569" max="14569" width="37.140625" style="14" customWidth="1"/>
    <col min="14570" max="14570" width="13.42578125" style="14" customWidth="1"/>
    <col min="14571" max="14571" width="14" style="14" customWidth="1"/>
    <col min="14572" max="14572" width="9.85546875" style="14" customWidth="1"/>
    <col min="14573" max="14573" width="15.7109375" style="14" customWidth="1"/>
    <col min="14574" max="14574" width="27" style="14" customWidth="1"/>
    <col min="14575" max="14575" width="25" style="14" customWidth="1"/>
    <col min="14576" max="14576" width="14.28515625" style="14" customWidth="1"/>
    <col min="14577" max="14578" width="13.140625" style="14" customWidth="1"/>
    <col min="14579" max="14579" width="17.28515625" style="14" customWidth="1"/>
    <col min="14580" max="14581" width="18.5703125" style="14" customWidth="1"/>
    <col min="14582" max="14582" width="17.140625" style="14" customWidth="1"/>
    <col min="14583" max="14583" width="21.42578125" style="14" customWidth="1"/>
    <col min="14584" max="14584" width="14.42578125" style="14" customWidth="1"/>
    <col min="14585" max="14585" width="12.7109375" style="14" customWidth="1"/>
    <col min="14586" max="14586" width="16.28515625" style="14" customWidth="1"/>
    <col min="14587" max="14587" width="27.7109375" style="14" customWidth="1"/>
    <col min="14588" max="14590" width="0" style="14" hidden="1" customWidth="1"/>
    <col min="14591" max="14591" width="14.42578125" style="14" customWidth="1"/>
    <col min="14592" max="14817" width="9.140625" style="14"/>
    <col min="14818" max="14818" width="8.5703125" style="14" customWidth="1"/>
    <col min="14819" max="14819" width="20.42578125" style="14" customWidth="1"/>
    <col min="14820" max="14820" width="11.140625" style="14" customWidth="1"/>
    <col min="14821" max="14821" width="14.7109375" style="14" customWidth="1"/>
    <col min="14822" max="14822" width="13.28515625" style="14" customWidth="1"/>
    <col min="14823" max="14823" width="15.7109375" style="14" customWidth="1"/>
    <col min="14824" max="14824" width="10.140625" style="14" customWidth="1"/>
    <col min="14825" max="14825" width="37.140625" style="14" customWidth="1"/>
    <col min="14826" max="14826" width="13.42578125" style="14" customWidth="1"/>
    <col min="14827" max="14827" width="14" style="14" customWidth="1"/>
    <col min="14828" max="14828" width="9.85546875" style="14" customWidth="1"/>
    <col min="14829" max="14829" width="15.7109375" style="14" customWidth="1"/>
    <col min="14830" max="14830" width="27" style="14" customWidth="1"/>
    <col min="14831" max="14831" width="25" style="14" customWidth="1"/>
    <col min="14832" max="14832" width="14.28515625" style="14" customWidth="1"/>
    <col min="14833" max="14834" width="13.140625" style="14" customWidth="1"/>
    <col min="14835" max="14835" width="17.28515625" style="14" customWidth="1"/>
    <col min="14836" max="14837" width="18.5703125" style="14" customWidth="1"/>
    <col min="14838" max="14838" width="17.140625" style="14" customWidth="1"/>
    <col min="14839" max="14839" width="21.42578125" style="14" customWidth="1"/>
    <col min="14840" max="14840" width="14.42578125" style="14" customWidth="1"/>
    <col min="14841" max="14841" width="12.7109375" style="14" customWidth="1"/>
    <col min="14842" max="14842" width="16.28515625" style="14" customWidth="1"/>
    <col min="14843" max="14843" width="27.7109375" style="14" customWidth="1"/>
    <col min="14844" max="14846" width="0" style="14" hidden="1" customWidth="1"/>
    <col min="14847" max="14847" width="14.42578125" style="14" customWidth="1"/>
    <col min="14848" max="15073" width="9.140625" style="14"/>
    <col min="15074" max="15074" width="8.5703125" style="14" customWidth="1"/>
    <col min="15075" max="15075" width="20.42578125" style="14" customWidth="1"/>
    <col min="15076" max="15076" width="11.140625" style="14" customWidth="1"/>
    <col min="15077" max="15077" width="14.7109375" style="14" customWidth="1"/>
    <col min="15078" max="15078" width="13.28515625" style="14" customWidth="1"/>
    <col min="15079" max="15079" width="15.7109375" style="14" customWidth="1"/>
    <col min="15080" max="15080" width="10.140625" style="14" customWidth="1"/>
    <col min="15081" max="15081" width="37.140625" style="14" customWidth="1"/>
    <col min="15082" max="15082" width="13.42578125" style="14" customWidth="1"/>
    <col min="15083" max="15083" width="14" style="14" customWidth="1"/>
    <col min="15084" max="15084" width="9.85546875" style="14" customWidth="1"/>
    <col min="15085" max="15085" width="15.7109375" style="14" customWidth="1"/>
    <col min="15086" max="15086" width="27" style="14" customWidth="1"/>
    <col min="15087" max="15087" width="25" style="14" customWidth="1"/>
    <col min="15088" max="15088" width="14.28515625" style="14" customWidth="1"/>
    <col min="15089" max="15090" width="13.140625" style="14" customWidth="1"/>
    <col min="15091" max="15091" width="17.28515625" style="14" customWidth="1"/>
    <col min="15092" max="15093" width="18.5703125" style="14" customWidth="1"/>
    <col min="15094" max="15094" width="17.140625" style="14" customWidth="1"/>
    <col min="15095" max="15095" width="21.42578125" style="14" customWidth="1"/>
    <col min="15096" max="15096" width="14.42578125" style="14" customWidth="1"/>
    <col min="15097" max="15097" width="12.7109375" style="14" customWidth="1"/>
    <col min="15098" max="15098" width="16.28515625" style="14" customWidth="1"/>
    <col min="15099" max="15099" width="27.7109375" style="14" customWidth="1"/>
    <col min="15100" max="15102" width="0" style="14" hidden="1" customWidth="1"/>
    <col min="15103" max="15103" width="14.42578125" style="14" customWidth="1"/>
    <col min="15104" max="15329" width="9.140625" style="14"/>
    <col min="15330" max="15330" width="8.5703125" style="14" customWidth="1"/>
    <col min="15331" max="15331" width="20.42578125" style="14" customWidth="1"/>
    <col min="15332" max="15332" width="11.140625" style="14" customWidth="1"/>
    <col min="15333" max="15333" width="14.7109375" style="14" customWidth="1"/>
    <col min="15334" max="15334" width="13.28515625" style="14" customWidth="1"/>
    <col min="15335" max="15335" width="15.7109375" style="14" customWidth="1"/>
    <col min="15336" max="15336" width="10.140625" style="14" customWidth="1"/>
    <col min="15337" max="15337" width="37.140625" style="14" customWidth="1"/>
    <col min="15338" max="15338" width="13.42578125" style="14" customWidth="1"/>
    <col min="15339" max="15339" width="14" style="14" customWidth="1"/>
    <col min="15340" max="15340" width="9.85546875" style="14" customWidth="1"/>
    <col min="15341" max="15341" width="15.7109375" style="14" customWidth="1"/>
    <col min="15342" max="15342" width="27" style="14" customWidth="1"/>
    <col min="15343" max="15343" width="25" style="14" customWidth="1"/>
    <col min="15344" max="15344" width="14.28515625" style="14" customWidth="1"/>
    <col min="15345" max="15346" width="13.140625" style="14" customWidth="1"/>
    <col min="15347" max="15347" width="17.28515625" style="14" customWidth="1"/>
    <col min="15348" max="15349" width="18.5703125" style="14" customWidth="1"/>
    <col min="15350" max="15350" width="17.140625" style="14" customWidth="1"/>
    <col min="15351" max="15351" width="21.42578125" style="14" customWidth="1"/>
    <col min="15352" max="15352" width="14.42578125" style="14" customWidth="1"/>
    <col min="15353" max="15353" width="12.7109375" style="14" customWidth="1"/>
    <col min="15354" max="15354" width="16.28515625" style="14" customWidth="1"/>
    <col min="15355" max="15355" width="27.7109375" style="14" customWidth="1"/>
    <col min="15356" max="15358" width="0" style="14" hidden="1" customWidth="1"/>
    <col min="15359" max="15359" width="14.42578125" style="14" customWidth="1"/>
    <col min="15360" max="15585" width="9.140625" style="14"/>
    <col min="15586" max="15586" width="8.5703125" style="14" customWidth="1"/>
    <col min="15587" max="15587" width="20.42578125" style="14" customWidth="1"/>
    <col min="15588" max="15588" width="11.140625" style="14" customWidth="1"/>
    <col min="15589" max="15589" width="14.7109375" style="14" customWidth="1"/>
    <col min="15590" max="15590" width="13.28515625" style="14" customWidth="1"/>
    <col min="15591" max="15591" width="15.7109375" style="14" customWidth="1"/>
    <col min="15592" max="15592" width="10.140625" style="14" customWidth="1"/>
    <col min="15593" max="15593" width="37.140625" style="14" customWidth="1"/>
    <col min="15594" max="15594" width="13.42578125" style="14" customWidth="1"/>
    <col min="15595" max="15595" width="14" style="14" customWidth="1"/>
    <col min="15596" max="15596" width="9.85546875" style="14" customWidth="1"/>
    <col min="15597" max="15597" width="15.7109375" style="14" customWidth="1"/>
    <col min="15598" max="15598" width="27" style="14" customWidth="1"/>
    <col min="15599" max="15599" width="25" style="14" customWidth="1"/>
    <col min="15600" max="15600" width="14.28515625" style="14" customWidth="1"/>
    <col min="15601" max="15602" width="13.140625" style="14" customWidth="1"/>
    <col min="15603" max="15603" width="17.28515625" style="14" customWidth="1"/>
    <col min="15604" max="15605" width="18.5703125" style="14" customWidth="1"/>
    <col min="15606" max="15606" width="17.140625" style="14" customWidth="1"/>
    <col min="15607" max="15607" width="21.42578125" style="14" customWidth="1"/>
    <col min="15608" max="15608" width="14.42578125" style="14" customWidth="1"/>
    <col min="15609" max="15609" width="12.7109375" style="14" customWidth="1"/>
    <col min="15610" max="15610" width="16.28515625" style="14" customWidth="1"/>
    <col min="15611" max="15611" width="27.7109375" style="14" customWidth="1"/>
    <col min="15612" max="15614" width="0" style="14" hidden="1" customWidth="1"/>
    <col min="15615" max="15615" width="14.42578125" style="14" customWidth="1"/>
    <col min="15616" max="15841" width="9.140625" style="14"/>
    <col min="15842" max="15842" width="8.5703125" style="14" customWidth="1"/>
    <col min="15843" max="15843" width="20.42578125" style="14" customWidth="1"/>
    <col min="15844" max="15844" width="11.140625" style="14" customWidth="1"/>
    <col min="15845" max="15845" width="14.7109375" style="14" customWidth="1"/>
    <col min="15846" max="15846" width="13.28515625" style="14" customWidth="1"/>
    <col min="15847" max="15847" width="15.7109375" style="14" customWidth="1"/>
    <col min="15848" max="15848" width="10.140625" style="14" customWidth="1"/>
    <col min="15849" max="15849" width="37.140625" style="14" customWidth="1"/>
    <col min="15850" max="15850" width="13.42578125" style="14" customWidth="1"/>
    <col min="15851" max="15851" width="14" style="14" customWidth="1"/>
    <col min="15852" max="15852" width="9.85546875" style="14" customWidth="1"/>
    <col min="15853" max="15853" width="15.7109375" style="14" customWidth="1"/>
    <col min="15854" max="15854" width="27" style="14" customWidth="1"/>
    <col min="15855" max="15855" width="25" style="14" customWidth="1"/>
    <col min="15856" max="15856" width="14.28515625" style="14" customWidth="1"/>
    <col min="15857" max="15858" width="13.140625" style="14" customWidth="1"/>
    <col min="15859" max="15859" width="17.28515625" style="14" customWidth="1"/>
    <col min="15860" max="15861" width="18.5703125" style="14" customWidth="1"/>
    <col min="15862" max="15862" width="17.140625" style="14" customWidth="1"/>
    <col min="15863" max="15863" width="21.42578125" style="14" customWidth="1"/>
    <col min="15864" max="15864" width="14.42578125" style="14" customWidth="1"/>
    <col min="15865" max="15865" width="12.7109375" style="14" customWidth="1"/>
    <col min="15866" max="15866" width="16.28515625" style="14" customWidth="1"/>
    <col min="15867" max="15867" width="27.7109375" style="14" customWidth="1"/>
    <col min="15868" max="15870" width="0" style="14" hidden="1" customWidth="1"/>
    <col min="15871" max="15871" width="14.42578125" style="14" customWidth="1"/>
    <col min="15872" max="16097" width="9.140625" style="14"/>
    <col min="16098" max="16098" width="8.5703125" style="14" customWidth="1"/>
    <col min="16099" max="16099" width="20.42578125" style="14" customWidth="1"/>
    <col min="16100" max="16100" width="11.140625" style="14" customWidth="1"/>
    <col min="16101" max="16101" width="14.7109375" style="14" customWidth="1"/>
    <col min="16102" max="16102" width="13.28515625" style="14" customWidth="1"/>
    <col min="16103" max="16103" width="15.7109375" style="14" customWidth="1"/>
    <col min="16104" max="16104" width="10.140625" style="14" customWidth="1"/>
    <col min="16105" max="16105" width="37.140625" style="14" customWidth="1"/>
    <col min="16106" max="16106" width="13.42578125" style="14" customWidth="1"/>
    <col min="16107" max="16107" width="14" style="14" customWidth="1"/>
    <col min="16108" max="16108" width="9.85546875" style="14" customWidth="1"/>
    <col min="16109" max="16109" width="15.7109375" style="14" customWidth="1"/>
    <col min="16110" max="16110" width="27" style="14" customWidth="1"/>
    <col min="16111" max="16111" width="25" style="14" customWidth="1"/>
    <col min="16112" max="16112" width="14.28515625" style="14" customWidth="1"/>
    <col min="16113" max="16114" width="13.140625" style="14" customWidth="1"/>
    <col min="16115" max="16115" width="17.28515625" style="14" customWidth="1"/>
    <col min="16116" max="16117" width="18.5703125" style="14" customWidth="1"/>
    <col min="16118" max="16118" width="17.140625" style="14" customWidth="1"/>
    <col min="16119" max="16119" width="21.42578125" style="14" customWidth="1"/>
    <col min="16120" max="16120" width="14.42578125" style="14" customWidth="1"/>
    <col min="16121" max="16121" width="12.7109375" style="14" customWidth="1"/>
    <col min="16122" max="16122" width="16.28515625" style="14" customWidth="1"/>
    <col min="16123" max="16123" width="27.7109375" style="14" customWidth="1"/>
    <col min="16124" max="16126" width="0" style="14" hidden="1" customWidth="1"/>
    <col min="16127" max="16127" width="14.42578125" style="14" customWidth="1"/>
    <col min="16128" max="16384" width="9.140625" style="14"/>
  </cols>
  <sheetData>
    <row r="1" spans="1:10" s="13" customFormat="1" ht="45">
      <c r="A1" s="23" t="s">
        <v>0</v>
      </c>
      <c r="B1" s="23" t="s">
        <v>1</v>
      </c>
      <c r="C1" s="23" t="s">
        <v>60</v>
      </c>
      <c r="D1" s="23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</row>
    <row r="2" spans="1:10" s="17" customFormat="1">
      <c r="A2" s="15" t="s">
        <v>27</v>
      </c>
      <c r="B2" s="15" t="s">
        <v>28</v>
      </c>
      <c r="C2" s="15" t="s">
        <v>68</v>
      </c>
      <c r="D2" s="25">
        <f>'MB-1'!C9</f>
        <v>13.141465149799998</v>
      </c>
      <c r="E2" s="22">
        <f>'MB-1'!N9</f>
        <v>127</v>
      </c>
      <c r="F2" s="27">
        <v>1</v>
      </c>
      <c r="G2" s="22">
        <f>ROUND(E2*F2,0)</f>
        <v>127</v>
      </c>
      <c r="H2" s="26">
        <f>'MB-1'!O9</f>
        <v>21</v>
      </c>
      <c r="I2" s="27">
        <v>1</v>
      </c>
      <c r="J2" s="26">
        <f>ROUND(H2*I2,1)</f>
        <v>21</v>
      </c>
    </row>
    <row r="3" spans="1:10" s="17" customFormat="1" ht="30">
      <c r="A3" s="15" t="s">
        <v>44</v>
      </c>
      <c r="B3" s="15" t="s">
        <v>29</v>
      </c>
      <c r="C3" s="15" t="s">
        <v>67</v>
      </c>
      <c r="D3" s="25">
        <f>'MB-2'!C24</f>
        <v>85.668591402600001</v>
      </c>
      <c r="E3" s="22">
        <f>'MB-2'!N24-G2-G4-G7</f>
        <v>223</v>
      </c>
      <c r="F3" s="27">
        <v>0.1905</v>
      </c>
      <c r="G3" s="22">
        <f t="shared" ref="G3:G18" si="0">ROUND(E3*F3,0)</f>
        <v>42</v>
      </c>
      <c r="H3" s="26">
        <f>'MB-2'!O24-J2-J4-J7</f>
        <v>29.399999999999988</v>
      </c>
      <c r="I3" s="27">
        <v>0.155</v>
      </c>
      <c r="J3" s="26">
        <f t="shared" ref="J3:J18" si="1">ROUND(H3*I3,1)</f>
        <v>4.5999999999999996</v>
      </c>
    </row>
    <row r="4" spans="1:10" s="17" customFormat="1" ht="30">
      <c r="A4" s="15" t="s">
        <v>45</v>
      </c>
      <c r="B4" s="15" t="s">
        <v>30</v>
      </c>
      <c r="C4" s="15" t="s">
        <v>66</v>
      </c>
      <c r="D4" s="25">
        <f>'MB-3'!C30</f>
        <v>45.146867387599997</v>
      </c>
      <c r="E4" s="22">
        <f>'MB-3'!N30</f>
        <v>403</v>
      </c>
      <c r="F4" s="27">
        <v>1</v>
      </c>
      <c r="G4" s="22">
        <f t="shared" si="0"/>
        <v>403</v>
      </c>
      <c r="H4" s="26">
        <f>'MB-3'!O30</f>
        <v>68.900000000000006</v>
      </c>
      <c r="I4" s="27">
        <v>1</v>
      </c>
      <c r="J4" s="26">
        <f t="shared" si="1"/>
        <v>68.900000000000006</v>
      </c>
    </row>
    <row r="5" spans="1:10" s="17" customFormat="1" ht="30">
      <c r="A5" s="15" t="s">
        <v>46</v>
      </c>
      <c r="B5" s="15" t="s">
        <v>31</v>
      </c>
      <c r="C5" s="15" t="s">
        <v>67</v>
      </c>
      <c r="D5" s="25">
        <f>'MB-4'!C7</f>
        <v>83.713562003299998</v>
      </c>
      <c r="E5" s="22">
        <f>'MB-4'!N7</f>
        <v>768</v>
      </c>
      <c r="F5" s="27">
        <v>0.1905</v>
      </c>
      <c r="G5" s="22">
        <f t="shared" si="0"/>
        <v>146</v>
      </c>
      <c r="H5" s="26">
        <f>'MB-4'!O7</f>
        <v>108.9</v>
      </c>
      <c r="I5" s="27">
        <v>0.155</v>
      </c>
      <c r="J5" s="26">
        <f t="shared" si="1"/>
        <v>16.899999999999999</v>
      </c>
    </row>
    <row r="6" spans="1:10" s="17" customFormat="1" ht="30">
      <c r="A6" s="15" t="s">
        <v>47</v>
      </c>
      <c r="B6" s="15" t="s">
        <v>31</v>
      </c>
      <c r="C6" s="15" t="s">
        <v>66</v>
      </c>
      <c r="D6" s="25">
        <f>'MB-5'!C2</f>
        <v>0.85959723119999998</v>
      </c>
      <c r="E6" s="22">
        <f>'MB-5'!N2</f>
        <v>8</v>
      </c>
      <c r="F6" s="27">
        <v>1</v>
      </c>
      <c r="G6" s="22">
        <f t="shared" si="0"/>
        <v>8</v>
      </c>
      <c r="H6" s="26">
        <f>'MB-5'!O2</f>
        <v>1.1000000000000001</v>
      </c>
      <c r="I6" s="27">
        <v>1</v>
      </c>
      <c r="J6" s="26">
        <f t="shared" si="1"/>
        <v>1.1000000000000001</v>
      </c>
    </row>
    <row r="7" spans="1:10" s="17" customFormat="1" ht="30">
      <c r="A7" s="15" t="s">
        <v>48</v>
      </c>
      <c r="B7" s="15" t="s">
        <v>32</v>
      </c>
      <c r="C7" s="15" t="s">
        <v>66</v>
      </c>
      <c r="D7" s="25">
        <f>'MB-6'!C2</f>
        <v>1.0123049811</v>
      </c>
      <c r="E7" s="22">
        <f>'MB-6'!N2</f>
        <v>9</v>
      </c>
      <c r="F7" s="27">
        <v>1</v>
      </c>
      <c r="G7" s="22">
        <f t="shared" si="0"/>
        <v>9</v>
      </c>
      <c r="H7" s="26">
        <f>'MB-6'!O2</f>
        <v>1.3</v>
      </c>
      <c r="I7" s="27">
        <v>1</v>
      </c>
      <c r="J7" s="26">
        <f t="shared" si="1"/>
        <v>1.3</v>
      </c>
    </row>
    <row r="8" spans="1:10" s="17" customFormat="1" ht="30">
      <c r="A8" s="15" t="s">
        <v>49</v>
      </c>
      <c r="B8" s="15" t="s">
        <v>33</v>
      </c>
      <c r="C8" s="15" t="s">
        <v>63</v>
      </c>
      <c r="D8" s="25">
        <f>'MB-7'!C5</f>
        <v>3.2819078015000001</v>
      </c>
      <c r="E8" s="22">
        <f>'MB-7'!N5</f>
        <v>17</v>
      </c>
      <c r="F8" s="27">
        <v>5.0000000000000001E-3</v>
      </c>
      <c r="G8" s="22">
        <f t="shared" si="0"/>
        <v>0</v>
      </c>
      <c r="H8" s="26">
        <f>'MB-7'!O5</f>
        <v>2.2999999999999998</v>
      </c>
      <c r="I8" s="27">
        <v>2.3E-2</v>
      </c>
      <c r="J8" s="26">
        <f t="shared" si="1"/>
        <v>0.1</v>
      </c>
    </row>
    <row r="9" spans="1:10" s="17" customFormat="1" ht="30">
      <c r="A9" s="15" t="s">
        <v>50</v>
      </c>
      <c r="B9" s="15" t="s">
        <v>34</v>
      </c>
      <c r="C9" s="15" t="s">
        <v>63</v>
      </c>
      <c r="D9" s="25">
        <f>'MB-8'!C5</f>
        <v>1.7525687097</v>
      </c>
      <c r="E9" s="22">
        <f>'MB-8'!N5</f>
        <v>9</v>
      </c>
      <c r="F9" s="27">
        <v>5.0000000000000001E-3</v>
      </c>
      <c r="G9" s="22">
        <f t="shared" si="0"/>
        <v>0</v>
      </c>
      <c r="H9" s="26">
        <f>'MB-8'!O5</f>
        <v>1.3</v>
      </c>
      <c r="I9" s="27">
        <v>2.3E-2</v>
      </c>
      <c r="J9" s="26">
        <f t="shared" si="1"/>
        <v>0</v>
      </c>
    </row>
    <row r="10" spans="1:10" s="17" customFormat="1">
      <c r="A10" s="15" t="s">
        <v>51</v>
      </c>
      <c r="B10" s="15" t="s">
        <v>35</v>
      </c>
      <c r="C10" s="15" t="s">
        <v>63</v>
      </c>
      <c r="D10" s="25">
        <f>'MB-9'!C29</f>
        <v>58.286274573500016</v>
      </c>
      <c r="E10" s="22">
        <f>'MB-9'!N29</f>
        <v>662</v>
      </c>
      <c r="F10" s="27">
        <v>5.0000000000000001E-3</v>
      </c>
      <c r="G10" s="22">
        <f t="shared" si="0"/>
        <v>3</v>
      </c>
      <c r="H10" s="26">
        <f>'MB-9'!O29</f>
        <v>126.49999999999999</v>
      </c>
      <c r="I10" s="27">
        <v>2.3E-2</v>
      </c>
      <c r="J10" s="26">
        <f t="shared" si="1"/>
        <v>2.9</v>
      </c>
    </row>
    <row r="11" spans="1:10" s="17" customFormat="1">
      <c r="A11" s="15" t="s">
        <v>52</v>
      </c>
      <c r="B11" s="15" t="s">
        <v>36</v>
      </c>
      <c r="C11" s="15" t="s">
        <v>63</v>
      </c>
      <c r="D11" s="25">
        <f>'MB-10'!C39</f>
        <v>87.432321962199978</v>
      </c>
      <c r="E11" s="22">
        <f>'MB-10'!N39</f>
        <v>662</v>
      </c>
      <c r="F11" s="27">
        <v>5.0000000000000001E-3</v>
      </c>
      <c r="G11" s="22">
        <f t="shared" si="0"/>
        <v>3</v>
      </c>
      <c r="H11" s="26">
        <f>'MB-10'!O39</f>
        <v>110.99999999999996</v>
      </c>
      <c r="I11" s="27">
        <v>2.3E-2</v>
      </c>
      <c r="J11" s="26">
        <f t="shared" si="1"/>
        <v>2.6</v>
      </c>
    </row>
    <row r="12" spans="1:10" s="17" customFormat="1">
      <c r="A12" s="15" t="s">
        <v>53</v>
      </c>
      <c r="B12" s="15" t="s">
        <v>37</v>
      </c>
      <c r="C12" s="15" t="s">
        <v>63</v>
      </c>
      <c r="D12" s="25">
        <f>'MB-11'!C5</f>
        <v>5.7560885503999994</v>
      </c>
      <c r="E12" s="22">
        <f>'MB-11'!N5</f>
        <v>39</v>
      </c>
      <c r="F12" s="27">
        <v>5.0000000000000001E-3</v>
      </c>
      <c r="G12" s="22">
        <f t="shared" si="0"/>
        <v>0</v>
      </c>
      <c r="H12" s="26">
        <f>'MB-11'!O5</f>
        <v>5.6</v>
      </c>
      <c r="I12" s="27">
        <v>2.3E-2</v>
      </c>
      <c r="J12" s="26">
        <f t="shared" si="1"/>
        <v>0.1</v>
      </c>
    </row>
    <row r="13" spans="1:10" s="17" customFormat="1">
      <c r="A13" s="15" t="s">
        <v>54</v>
      </c>
      <c r="B13" s="15" t="s">
        <v>38</v>
      </c>
      <c r="C13" s="15" t="s">
        <v>63</v>
      </c>
      <c r="D13" s="25">
        <f>'MB-12'!C4</f>
        <v>1.0522496586999999</v>
      </c>
      <c r="E13" s="22">
        <f>'MB-12'!N4</f>
        <v>5</v>
      </c>
      <c r="F13" s="27">
        <v>5.0000000000000001E-3</v>
      </c>
      <c r="G13" s="22">
        <f t="shared" si="0"/>
        <v>0</v>
      </c>
      <c r="H13" s="26">
        <f>'MB-12'!O4</f>
        <v>0.7</v>
      </c>
      <c r="I13" s="27">
        <v>2.3E-2</v>
      </c>
      <c r="J13" s="26">
        <f t="shared" si="1"/>
        <v>0</v>
      </c>
    </row>
    <row r="14" spans="1:10" s="17" customFormat="1">
      <c r="A14" s="15" t="s">
        <v>55</v>
      </c>
      <c r="B14" s="15" t="s">
        <v>39</v>
      </c>
      <c r="C14" s="15" t="s">
        <v>63</v>
      </c>
      <c r="D14" s="25">
        <f>'MB-13'!C4</f>
        <v>5.9083700069999994</v>
      </c>
      <c r="E14" s="22">
        <f>'MB-13'!N4</f>
        <v>31</v>
      </c>
      <c r="F14" s="27">
        <v>5.0000000000000001E-3</v>
      </c>
      <c r="G14" s="22">
        <f t="shared" si="0"/>
        <v>0</v>
      </c>
      <c r="H14" s="26">
        <f>'MB-13'!O4</f>
        <v>4.3</v>
      </c>
      <c r="I14" s="27">
        <v>2.3E-2</v>
      </c>
      <c r="J14" s="26">
        <f t="shared" si="1"/>
        <v>0.1</v>
      </c>
    </row>
    <row r="15" spans="1:10" s="17" customFormat="1">
      <c r="A15" s="15" t="s">
        <v>56</v>
      </c>
      <c r="B15" s="15" t="s">
        <v>40</v>
      </c>
      <c r="C15" s="15" t="s">
        <v>64</v>
      </c>
      <c r="D15" s="25">
        <f>'MB-14'!C43</f>
        <v>118.14860755980001</v>
      </c>
      <c r="E15" s="22">
        <f>'MB-14'!N43</f>
        <v>951</v>
      </c>
      <c r="F15" s="27">
        <v>5.0000000000000001E-3</v>
      </c>
      <c r="G15" s="22">
        <f t="shared" si="0"/>
        <v>5</v>
      </c>
      <c r="H15" s="26">
        <f>'MB-14'!O43</f>
        <v>151.39999999999998</v>
      </c>
      <c r="I15" s="27">
        <v>2.3E-2</v>
      </c>
      <c r="J15" s="26">
        <f t="shared" si="1"/>
        <v>3.5</v>
      </c>
    </row>
    <row r="16" spans="1:10" s="17" customFormat="1">
      <c r="A16" s="15" t="s">
        <v>57</v>
      </c>
      <c r="B16" s="15" t="s">
        <v>41</v>
      </c>
      <c r="C16" s="15" t="s">
        <v>65</v>
      </c>
      <c r="D16" s="25">
        <f>'MB-15'!C2</f>
        <v>0.62707745810000004</v>
      </c>
      <c r="E16" s="22">
        <f>'MB-15'!N2</f>
        <v>11</v>
      </c>
      <c r="F16" s="27">
        <v>1</v>
      </c>
      <c r="G16" s="22">
        <f t="shared" si="0"/>
        <v>11</v>
      </c>
      <c r="H16" s="26">
        <f>'MB-15'!O2</f>
        <v>2.9</v>
      </c>
      <c r="I16" s="27">
        <v>1</v>
      </c>
      <c r="J16" s="26">
        <f t="shared" si="1"/>
        <v>2.9</v>
      </c>
    </row>
    <row r="17" spans="1:10" s="17" customFormat="1">
      <c r="A17" s="15" t="s">
        <v>58</v>
      </c>
      <c r="B17" s="15" t="s">
        <v>42</v>
      </c>
      <c r="C17" s="15" t="s">
        <v>69</v>
      </c>
      <c r="D17" s="25">
        <f>'MB-16'!C4</f>
        <v>1.4705201228</v>
      </c>
      <c r="E17" s="22">
        <f>'MB-16'!N4</f>
        <v>25</v>
      </c>
      <c r="F17" s="27">
        <v>0.1</v>
      </c>
      <c r="G17" s="22">
        <f t="shared" si="0"/>
        <v>3</v>
      </c>
      <c r="H17" s="26">
        <f>'MB-16'!O4</f>
        <v>6.1</v>
      </c>
      <c r="I17" s="27">
        <v>0.1</v>
      </c>
      <c r="J17" s="26">
        <f t="shared" si="1"/>
        <v>0.6</v>
      </c>
    </row>
    <row r="18" spans="1:10" s="17" customFormat="1">
      <c r="A18" s="15" t="s">
        <v>59</v>
      </c>
      <c r="B18" s="16" t="s">
        <v>43</v>
      </c>
      <c r="C18" s="15" t="s">
        <v>65</v>
      </c>
      <c r="D18" s="25">
        <f>'MB-17'!C4</f>
        <v>1.8188918004999999</v>
      </c>
      <c r="E18" s="22">
        <f>'MB-17'!N4</f>
        <v>32</v>
      </c>
      <c r="F18" s="27">
        <v>1</v>
      </c>
      <c r="G18" s="22">
        <f t="shared" si="0"/>
        <v>32</v>
      </c>
      <c r="H18" s="26">
        <f>'MB-17'!O4</f>
        <v>8.4</v>
      </c>
      <c r="I18" s="27">
        <v>1</v>
      </c>
      <c r="J18" s="26">
        <f t="shared" si="1"/>
        <v>8.4</v>
      </c>
    </row>
    <row r="19" spans="1:10">
      <c r="B19" s="19"/>
      <c r="C19" s="19"/>
      <c r="D19" s="20"/>
    </row>
    <row r="20" spans="1:10">
      <c r="A20" s="19"/>
      <c r="B20" s="19"/>
      <c r="C20" s="19"/>
      <c r="D20" s="20"/>
      <c r="F20" s="4"/>
      <c r="G20" s="1" t="s">
        <v>9</v>
      </c>
      <c r="H20" s="7"/>
      <c r="I20" s="7"/>
      <c r="J20" s="5" t="s">
        <v>10</v>
      </c>
    </row>
    <row r="21" spans="1:10">
      <c r="A21" s="19"/>
      <c r="B21" s="19"/>
      <c r="C21" s="19"/>
      <c r="D21" s="20"/>
      <c r="F21" s="3" t="s">
        <v>11</v>
      </c>
      <c r="G21" s="2">
        <f>SUM(G2:G18)</f>
        <v>792</v>
      </c>
      <c r="H21" s="4"/>
      <c r="I21" s="4"/>
      <c r="J21" s="6">
        <f>SUM(J2:J18)</f>
        <v>134.99999999999997</v>
      </c>
    </row>
  </sheetData>
  <sortState ref="A2:H25">
    <sortCondition ref="A1"/>
  </sortState>
  <dataValidations disablePrompts="1" count="1">
    <dataValidation type="list" allowBlank="1" showInputMessage="1" showErrorMessage="1" sqref="IP65536:IP65554 SL65536:SL65554 ACH65536:ACH65554 AMD65536:AMD65554 AVZ65536:AVZ65554 BFV65536:BFV65554 BPR65536:BPR65554 BZN65536:BZN65554 CJJ65536:CJJ65554 CTF65536:CTF65554 DDB65536:DDB65554 DMX65536:DMX65554 DWT65536:DWT65554 EGP65536:EGP65554 EQL65536:EQL65554 FAH65536:FAH65554 FKD65536:FKD65554 FTZ65536:FTZ65554 GDV65536:GDV65554 GNR65536:GNR65554 GXN65536:GXN65554 HHJ65536:HHJ65554 HRF65536:HRF65554 IBB65536:IBB65554 IKX65536:IKX65554 IUT65536:IUT65554 JEP65536:JEP65554 JOL65536:JOL65554 JYH65536:JYH65554 KID65536:KID65554 KRZ65536:KRZ65554 LBV65536:LBV65554 LLR65536:LLR65554 LVN65536:LVN65554 MFJ65536:MFJ65554 MPF65536:MPF65554 MZB65536:MZB65554 NIX65536:NIX65554 NST65536:NST65554 OCP65536:OCP65554 OML65536:OML65554 OWH65536:OWH65554 PGD65536:PGD65554 PPZ65536:PPZ65554 PZV65536:PZV65554 QJR65536:QJR65554 QTN65536:QTN65554 RDJ65536:RDJ65554 RNF65536:RNF65554 RXB65536:RXB65554 SGX65536:SGX65554 SQT65536:SQT65554 TAP65536:TAP65554 TKL65536:TKL65554 TUH65536:TUH65554 UED65536:UED65554 UNZ65536:UNZ65554 UXV65536:UXV65554 VHR65536:VHR65554 VRN65536:VRN65554 WBJ65536:WBJ65554 WLF65536:WLF65554 WVB65536:WVB65554 IP131072:IP131090 SL131072:SL131090 ACH131072:ACH131090 AMD131072:AMD131090 AVZ131072:AVZ131090 BFV131072:BFV131090 BPR131072:BPR131090 BZN131072:BZN131090 CJJ131072:CJJ131090 CTF131072:CTF131090 DDB131072:DDB131090 DMX131072:DMX131090 DWT131072:DWT131090 EGP131072:EGP131090 EQL131072:EQL131090 FAH131072:FAH131090 FKD131072:FKD131090 FTZ131072:FTZ131090 GDV131072:GDV131090 GNR131072:GNR131090 GXN131072:GXN131090 HHJ131072:HHJ131090 HRF131072:HRF131090 IBB131072:IBB131090 IKX131072:IKX131090 IUT131072:IUT131090 JEP131072:JEP131090 JOL131072:JOL131090 JYH131072:JYH131090 KID131072:KID131090 KRZ131072:KRZ131090 LBV131072:LBV131090 LLR131072:LLR131090 LVN131072:LVN131090 MFJ131072:MFJ131090 MPF131072:MPF131090 MZB131072:MZB131090 NIX131072:NIX131090 NST131072:NST131090 OCP131072:OCP131090 OML131072:OML131090 OWH131072:OWH131090 PGD131072:PGD131090 PPZ131072:PPZ131090 PZV131072:PZV131090 QJR131072:QJR131090 QTN131072:QTN131090 RDJ131072:RDJ131090 RNF131072:RNF131090 RXB131072:RXB131090 SGX131072:SGX131090 SQT131072:SQT131090 TAP131072:TAP131090 TKL131072:TKL131090 TUH131072:TUH131090 UED131072:UED131090 UNZ131072:UNZ131090 UXV131072:UXV131090 VHR131072:VHR131090 VRN131072:VRN131090 WBJ131072:WBJ131090 WLF131072:WLF131090 WVB131072:WVB131090 IP196608:IP196626 SL196608:SL196626 ACH196608:ACH196626 AMD196608:AMD196626 AVZ196608:AVZ196626 BFV196608:BFV196626 BPR196608:BPR196626 BZN196608:BZN196626 CJJ196608:CJJ196626 CTF196608:CTF196626 DDB196608:DDB196626 DMX196608:DMX196626 DWT196608:DWT196626 EGP196608:EGP196626 EQL196608:EQL196626 FAH196608:FAH196626 FKD196608:FKD196626 FTZ196608:FTZ196626 GDV196608:GDV196626 GNR196608:GNR196626 GXN196608:GXN196626 HHJ196608:HHJ196626 HRF196608:HRF196626 IBB196608:IBB196626 IKX196608:IKX196626 IUT196608:IUT196626 JEP196608:JEP196626 JOL196608:JOL196626 JYH196608:JYH196626 KID196608:KID196626 KRZ196608:KRZ196626 LBV196608:LBV196626 LLR196608:LLR196626 LVN196608:LVN196626 MFJ196608:MFJ196626 MPF196608:MPF196626 MZB196608:MZB196626 NIX196608:NIX196626 NST196608:NST196626 OCP196608:OCP196626 OML196608:OML196626 OWH196608:OWH196626 PGD196608:PGD196626 PPZ196608:PPZ196626 PZV196608:PZV196626 QJR196608:QJR196626 QTN196608:QTN196626 RDJ196608:RDJ196626 RNF196608:RNF196626 RXB196608:RXB196626 SGX196608:SGX196626 SQT196608:SQT196626 TAP196608:TAP196626 TKL196608:TKL196626 TUH196608:TUH196626 UED196608:UED196626 UNZ196608:UNZ196626 UXV196608:UXV196626 VHR196608:VHR196626 VRN196608:VRN196626 WBJ196608:WBJ196626 WLF196608:WLF196626 WVB196608:WVB196626 IP262144:IP262162 SL262144:SL262162 ACH262144:ACH262162 AMD262144:AMD262162 AVZ262144:AVZ262162 BFV262144:BFV262162 BPR262144:BPR262162 BZN262144:BZN262162 CJJ262144:CJJ262162 CTF262144:CTF262162 DDB262144:DDB262162 DMX262144:DMX262162 DWT262144:DWT262162 EGP262144:EGP262162 EQL262144:EQL262162 FAH262144:FAH262162 FKD262144:FKD262162 FTZ262144:FTZ262162 GDV262144:GDV262162 GNR262144:GNR262162 GXN262144:GXN262162 HHJ262144:HHJ262162 HRF262144:HRF262162 IBB262144:IBB262162 IKX262144:IKX262162 IUT262144:IUT262162 JEP262144:JEP262162 JOL262144:JOL262162 JYH262144:JYH262162 KID262144:KID262162 KRZ262144:KRZ262162 LBV262144:LBV262162 LLR262144:LLR262162 LVN262144:LVN262162 MFJ262144:MFJ262162 MPF262144:MPF262162 MZB262144:MZB262162 NIX262144:NIX262162 NST262144:NST262162 OCP262144:OCP262162 OML262144:OML262162 OWH262144:OWH262162 PGD262144:PGD262162 PPZ262144:PPZ262162 PZV262144:PZV262162 QJR262144:QJR262162 QTN262144:QTN262162 RDJ262144:RDJ262162 RNF262144:RNF262162 RXB262144:RXB262162 SGX262144:SGX262162 SQT262144:SQT262162 TAP262144:TAP262162 TKL262144:TKL262162 TUH262144:TUH262162 UED262144:UED262162 UNZ262144:UNZ262162 UXV262144:UXV262162 VHR262144:VHR262162 VRN262144:VRN262162 WBJ262144:WBJ262162 WLF262144:WLF262162 WVB262144:WVB262162 IP327680:IP327698 SL327680:SL327698 ACH327680:ACH327698 AMD327680:AMD327698 AVZ327680:AVZ327698 BFV327680:BFV327698 BPR327680:BPR327698 BZN327680:BZN327698 CJJ327680:CJJ327698 CTF327680:CTF327698 DDB327680:DDB327698 DMX327680:DMX327698 DWT327680:DWT327698 EGP327680:EGP327698 EQL327680:EQL327698 FAH327680:FAH327698 FKD327680:FKD327698 FTZ327680:FTZ327698 GDV327680:GDV327698 GNR327680:GNR327698 GXN327680:GXN327698 HHJ327680:HHJ327698 HRF327680:HRF327698 IBB327680:IBB327698 IKX327680:IKX327698 IUT327680:IUT327698 JEP327680:JEP327698 JOL327680:JOL327698 JYH327680:JYH327698 KID327680:KID327698 KRZ327680:KRZ327698 LBV327680:LBV327698 LLR327680:LLR327698 LVN327680:LVN327698 MFJ327680:MFJ327698 MPF327680:MPF327698 MZB327680:MZB327698 NIX327680:NIX327698 NST327680:NST327698 OCP327680:OCP327698 OML327680:OML327698 OWH327680:OWH327698 PGD327680:PGD327698 PPZ327680:PPZ327698 PZV327680:PZV327698 QJR327680:QJR327698 QTN327680:QTN327698 RDJ327680:RDJ327698 RNF327680:RNF327698 RXB327680:RXB327698 SGX327680:SGX327698 SQT327680:SQT327698 TAP327680:TAP327698 TKL327680:TKL327698 TUH327680:TUH327698 UED327680:UED327698 UNZ327680:UNZ327698 UXV327680:UXV327698 VHR327680:VHR327698 VRN327680:VRN327698 WBJ327680:WBJ327698 WLF327680:WLF327698 WVB327680:WVB327698 IP393216:IP393234 SL393216:SL393234 ACH393216:ACH393234 AMD393216:AMD393234 AVZ393216:AVZ393234 BFV393216:BFV393234 BPR393216:BPR393234 BZN393216:BZN393234 CJJ393216:CJJ393234 CTF393216:CTF393234 DDB393216:DDB393234 DMX393216:DMX393234 DWT393216:DWT393234 EGP393216:EGP393234 EQL393216:EQL393234 FAH393216:FAH393234 FKD393216:FKD393234 FTZ393216:FTZ393234 GDV393216:GDV393234 GNR393216:GNR393234 GXN393216:GXN393234 HHJ393216:HHJ393234 HRF393216:HRF393234 IBB393216:IBB393234 IKX393216:IKX393234 IUT393216:IUT393234 JEP393216:JEP393234 JOL393216:JOL393234 JYH393216:JYH393234 KID393216:KID393234 KRZ393216:KRZ393234 LBV393216:LBV393234 LLR393216:LLR393234 LVN393216:LVN393234 MFJ393216:MFJ393234 MPF393216:MPF393234 MZB393216:MZB393234 NIX393216:NIX393234 NST393216:NST393234 OCP393216:OCP393234 OML393216:OML393234 OWH393216:OWH393234 PGD393216:PGD393234 PPZ393216:PPZ393234 PZV393216:PZV393234 QJR393216:QJR393234 QTN393216:QTN393234 RDJ393216:RDJ393234 RNF393216:RNF393234 RXB393216:RXB393234 SGX393216:SGX393234 SQT393216:SQT393234 TAP393216:TAP393234 TKL393216:TKL393234 TUH393216:TUH393234 UED393216:UED393234 UNZ393216:UNZ393234 UXV393216:UXV393234 VHR393216:VHR393234 VRN393216:VRN393234 WBJ393216:WBJ393234 WLF393216:WLF393234 WVB393216:WVB393234 IP458752:IP458770 SL458752:SL458770 ACH458752:ACH458770 AMD458752:AMD458770 AVZ458752:AVZ458770 BFV458752:BFV458770 BPR458752:BPR458770 BZN458752:BZN458770 CJJ458752:CJJ458770 CTF458752:CTF458770 DDB458752:DDB458770 DMX458752:DMX458770 DWT458752:DWT458770 EGP458752:EGP458770 EQL458752:EQL458770 FAH458752:FAH458770 FKD458752:FKD458770 FTZ458752:FTZ458770 GDV458752:GDV458770 GNR458752:GNR458770 GXN458752:GXN458770 HHJ458752:HHJ458770 HRF458752:HRF458770 IBB458752:IBB458770 IKX458752:IKX458770 IUT458752:IUT458770 JEP458752:JEP458770 JOL458752:JOL458770 JYH458752:JYH458770 KID458752:KID458770 KRZ458752:KRZ458770 LBV458752:LBV458770 LLR458752:LLR458770 LVN458752:LVN458770 MFJ458752:MFJ458770 MPF458752:MPF458770 MZB458752:MZB458770 NIX458752:NIX458770 NST458752:NST458770 OCP458752:OCP458770 OML458752:OML458770 OWH458752:OWH458770 PGD458752:PGD458770 PPZ458752:PPZ458770 PZV458752:PZV458770 QJR458752:QJR458770 QTN458752:QTN458770 RDJ458752:RDJ458770 RNF458752:RNF458770 RXB458752:RXB458770 SGX458752:SGX458770 SQT458752:SQT458770 TAP458752:TAP458770 TKL458752:TKL458770 TUH458752:TUH458770 UED458752:UED458770 UNZ458752:UNZ458770 UXV458752:UXV458770 VHR458752:VHR458770 VRN458752:VRN458770 WBJ458752:WBJ458770 WLF458752:WLF458770 WVB458752:WVB458770 IP524288:IP524306 SL524288:SL524306 ACH524288:ACH524306 AMD524288:AMD524306 AVZ524288:AVZ524306 BFV524288:BFV524306 BPR524288:BPR524306 BZN524288:BZN524306 CJJ524288:CJJ524306 CTF524288:CTF524306 DDB524288:DDB524306 DMX524288:DMX524306 DWT524288:DWT524306 EGP524288:EGP524306 EQL524288:EQL524306 FAH524288:FAH524306 FKD524288:FKD524306 FTZ524288:FTZ524306 GDV524288:GDV524306 GNR524288:GNR524306 GXN524288:GXN524306 HHJ524288:HHJ524306 HRF524288:HRF524306 IBB524288:IBB524306 IKX524288:IKX524306 IUT524288:IUT524306 JEP524288:JEP524306 JOL524288:JOL524306 JYH524288:JYH524306 KID524288:KID524306 KRZ524288:KRZ524306 LBV524288:LBV524306 LLR524288:LLR524306 LVN524288:LVN524306 MFJ524288:MFJ524306 MPF524288:MPF524306 MZB524288:MZB524306 NIX524288:NIX524306 NST524288:NST524306 OCP524288:OCP524306 OML524288:OML524306 OWH524288:OWH524306 PGD524288:PGD524306 PPZ524288:PPZ524306 PZV524288:PZV524306 QJR524288:QJR524306 QTN524288:QTN524306 RDJ524288:RDJ524306 RNF524288:RNF524306 RXB524288:RXB524306 SGX524288:SGX524306 SQT524288:SQT524306 TAP524288:TAP524306 TKL524288:TKL524306 TUH524288:TUH524306 UED524288:UED524306 UNZ524288:UNZ524306 UXV524288:UXV524306 VHR524288:VHR524306 VRN524288:VRN524306 WBJ524288:WBJ524306 WLF524288:WLF524306 WVB524288:WVB524306 IP589824:IP589842 SL589824:SL589842 ACH589824:ACH589842 AMD589824:AMD589842 AVZ589824:AVZ589842 BFV589824:BFV589842 BPR589824:BPR589842 BZN589824:BZN589842 CJJ589824:CJJ589842 CTF589824:CTF589842 DDB589824:DDB589842 DMX589824:DMX589842 DWT589824:DWT589842 EGP589824:EGP589842 EQL589824:EQL589842 FAH589824:FAH589842 FKD589824:FKD589842 FTZ589824:FTZ589842 GDV589824:GDV589842 GNR589824:GNR589842 GXN589824:GXN589842 HHJ589824:HHJ589842 HRF589824:HRF589842 IBB589824:IBB589842 IKX589824:IKX589842 IUT589824:IUT589842 JEP589824:JEP589842 JOL589824:JOL589842 JYH589824:JYH589842 KID589824:KID589842 KRZ589824:KRZ589842 LBV589824:LBV589842 LLR589824:LLR589842 LVN589824:LVN589842 MFJ589824:MFJ589842 MPF589824:MPF589842 MZB589824:MZB589842 NIX589824:NIX589842 NST589824:NST589842 OCP589824:OCP589842 OML589824:OML589842 OWH589824:OWH589842 PGD589824:PGD589842 PPZ589824:PPZ589842 PZV589824:PZV589842 QJR589824:QJR589842 QTN589824:QTN589842 RDJ589824:RDJ589842 RNF589824:RNF589842 RXB589824:RXB589842 SGX589824:SGX589842 SQT589824:SQT589842 TAP589824:TAP589842 TKL589824:TKL589842 TUH589824:TUH589842 UED589824:UED589842 UNZ589824:UNZ589842 UXV589824:UXV589842 VHR589824:VHR589842 VRN589824:VRN589842 WBJ589824:WBJ589842 WLF589824:WLF589842 WVB589824:WVB589842 IP655360:IP655378 SL655360:SL655378 ACH655360:ACH655378 AMD655360:AMD655378 AVZ655360:AVZ655378 BFV655360:BFV655378 BPR655360:BPR655378 BZN655360:BZN655378 CJJ655360:CJJ655378 CTF655360:CTF655378 DDB655360:DDB655378 DMX655360:DMX655378 DWT655360:DWT655378 EGP655360:EGP655378 EQL655360:EQL655378 FAH655360:FAH655378 FKD655360:FKD655378 FTZ655360:FTZ655378 GDV655360:GDV655378 GNR655360:GNR655378 GXN655360:GXN655378 HHJ655360:HHJ655378 HRF655360:HRF655378 IBB655360:IBB655378 IKX655360:IKX655378 IUT655360:IUT655378 JEP655360:JEP655378 JOL655360:JOL655378 JYH655360:JYH655378 KID655360:KID655378 KRZ655360:KRZ655378 LBV655360:LBV655378 LLR655360:LLR655378 LVN655360:LVN655378 MFJ655360:MFJ655378 MPF655360:MPF655378 MZB655360:MZB655378 NIX655360:NIX655378 NST655360:NST655378 OCP655360:OCP655378 OML655360:OML655378 OWH655360:OWH655378 PGD655360:PGD655378 PPZ655360:PPZ655378 PZV655360:PZV655378 QJR655360:QJR655378 QTN655360:QTN655378 RDJ655360:RDJ655378 RNF655360:RNF655378 RXB655360:RXB655378 SGX655360:SGX655378 SQT655360:SQT655378 TAP655360:TAP655378 TKL655360:TKL655378 TUH655360:TUH655378 UED655360:UED655378 UNZ655360:UNZ655378 UXV655360:UXV655378 VHR655360:VHR655378 VRN655360:VRN655378 WBJ655360:WBJ655378 WLF655360:WLF655378 WVB655360:WVB655378 IP720896:IP720914 SL720896:SL720914 ACH720896:ACH720914 AMD720896:AMD720914 AVZ720896:AVZ720914 BFV720896:BFV720914 BPR720896:BPR720914 BZN720896:BZN720914 CJJ720896:CJJ720914 CTF720896:CTF720914 DDB720896:DDB720914 DMX720896:DMX720914 DWT720896:DWT720914 EGP720896:EGP720914 EQL720896:EQL720914 FAH720896:FAH720914 FKD720896:FKD720914 FTZ720896:FTZ720914 GDV720896:GDV720914 GNR720896:GNR720914 GXN720896:GXN720914 HHJ720896:HHJ720914 HRF720896:HRF720914 IBB720896:IBB720914 IKX720896:IKX720914 IUT720896:IUT720914 JEP720896:JEP720914 JOL720896:JOL720914 JYH720896:JYH720914 KID720896:KID720914 KRZ720896:KRZ720914 LBV720896:LBV720914 LLR720896:LLR720914 LVN720896:LVN720914 MFJ720896:MFJ720914 MPF720896:MPF720914 MZB720896:MZB720914 NIX720896:NIX720914 NST720896:NST720914 OCP720896:OCP720914 OML720896:OML720914 OWH720896:OWH720914 PGD720896:PGD720914 PPZ720896:PPZ720914 PZV720896:PZV720914 QJR720896:QJR720914 QTN720896:QTN720914 RDJ720896:RDJ720914 RNF720896:RNF720914 RXB720896:RXB720914 SGX720896:SGX720914 SQT720896:SQT720914 TAP720896:TAP720914 TKL720896:TKL720914 TUH720896:TUH720914 UED720896:UED720914 UNZ720896:UNZ720914 UXV720896:UXV720914 VHR720896:VHR720914 VRN720896:VRN720914 WBJ720896:WBJ720914 WLF720896:WLF720914 WVB720896:WVB720914 IP786432:IP786450 SL786432:SL786450 ACH786432:ACH786450 AMD786432:AMD786450 AVZ786432:AVZ786450 BFV786432:BFV786450 BPR786432:BPR786450 BZN786432:BZN786450 CJJ786432:CJJ786450 CTF786432:CTF786450 DDB786432:DDB786450 DMX786432:DMX786450 DWT786432:DWT786450 EGP786432:EGP786450 EQL786432:EQL786450 FAH786432:FAH786450 FKD786432:FKD786450 FTZ786432:FTZ786450 GDV786432:GDV786450 GNR786432:GNR786450 GXN786432:GXN786450 HHJ786432:HHJ786450 HRF786432:HRF786450 IBB786432:IBB786450 IKX786432:IKX786450 IUT786432:IUT786450 JEP786432:JEP786450 JOL786432:JOL786450 JYH786432:JYH786450 KID786432:KID786450 KRZ786432:KRZ786450 LBV786432:LBV786450 LLR786432:LLR786450 LVN786432:LVN786450 MFJ786432:MFJ786450 MPF786432:MPF786450 MZB786432:MZB786450 NIX786432:NIX786450 NST786432:NST786450 OCP786432:OCP786450 OML786432:OML786450 OWH786432:OWH786450 PGD786432:PGD786450 PPZ786432:PPZ786450 PZV786432:PZV786450 QJR786432:QJR786450 QTN786432:QTN786450 RDJ786432:RDJ786450 RNF786432:RNF786450 RXB786432:RXB786450 SGX786432:SGX786450 SQT786432:SQT786450 TAP786432:TAP786450 TKL786432:TKL786450 TUH786432:TUH786450 UED786432:UED786450 UNZ786432:UNZ786450 UXV786432:UXV786450 VHR786432:VHR786450 VRN786432:VRN786450 WBJ786432:WBJ786450 WLF786432:WLF786450 WVB786432:WVB786450 IP851968:IP851986 SL851968:SL851986 ACH851968:ACH851986 AMD851968:AMD851986 AVZ851968:AVZ851986 BFV851968:BFV851986 BPR851968:BPR851986 BZN851968:BZN851986 CJJ851968:CJJ851986 CTF851968:CTF851986 DDB851968:DDB851986 DMX851968:DMX851986 DWT851968:DWT851986 EGP851968:EGP851986 EQL851968:EQL851986 FAH851968:FAH851986 FKD851968:FKD851986 FTZ851968:FTZ851986 GDV851968:GDV851986 GNR851968:GNR851986 GXN851968:GXN851986 HHJ851968:HHJ851986 HRF851968:HRF851986 IBB851968:IBB851986 IKX851968:IKX851986 IUT851968:IUT851986 JEP851968:JEP851986 JOL851968:JOL851986 JYH851968:JYH851986 KID851968:KID851986 KRZ851968:KRZ851986 LBV851968:LBV851986 LLR851968:LLR851986 LVN851968:LVN851986 MFJ851968:MFJ851986 MPF851968:MPF851986 MZB851968:MZB851986 NIX851968:NIX851986 NST851968:NST851986 OCP851968:OCP851986 OML851968:OML851986 OWH851968:OWH851986 PGD851968:PGD851986 PPZ851968:PPZ851986 PZV851968:PZV851986 QJR851968:QJR851986 QTN851968:QTN851986 RDJ851968:RDJ851986 RNF851968:RNF851986 RXB851968:RXB851986 SGX851968:SGX851986 SQT851968:SQT851986 TAP851968:TAP851986 TKL851968:TKL851986 TUH851968:TUH851986 UED851968:UED851986 UNZ851968:UNZ851986 UXV851968:UXV851986 VHR851968:VHR851986 VRN851968:VRN851986 WBJ851968:WBJ851986 WLF851968:WLF851986 WVB851968:WVB851986 IP917504:IP917522 SL917504:SL917522 ACH917504:ACH917522 AMD917504:AMD917522 AVZ917504:AVZ917522 BFV917504:BFV917522 BPR917504:BPR917522 BZN917504:BZN917522 CJJ917504:CJJ917522 CTF917504:CTF917522 DDB917504:DDB917522 DMX917504:DMX917522 DWT917504:DWT917522 EGP917504:EGP917522 EQL917504:EQL917522 FAH917504:FAH917522 FKD917504:FKD917522 FTZ917504:FTZ917522 GDV917504:GDV917522 GNR917504:GNR917522 GXN917504:GXN917522 HHJ917504:HHJ917522 HRF917504:HRF917522 IBB917504:IBB917522 IKX917504:IKX917522 IUT917504:IUT917522 JEP917504:JEP917522 JOL917504:JOL917522 JYH917504:JYH917522 KID917504:KID917522 KRZ917504:KRZ917522 LBV917504:LBV917522 LLR917504:LLR917522 LVN917504:LVN917522 MFJ917504:MFJ917522 MPF917504:MPF917522 MZB917504:MZB917522 NIX917504:NIX917522 NST917504:NST917522 OCP917504:OCP917522 OML917504:OML917522 OWH917504:OWH917522 PGD917504:PGD917522 PPZ917504:PPZ917522 PZV917504:PZV917522 QJR917504:QJR917522 QTN917504:QTN917522 RDJ917504:RDJ917522 RNF917504:RNF917522 RXB917504:RXB917522 SGX917504:SGX917522 SQT917504:SQT917522 TAP917504:TAP917522 TKL917504:TKL917522 TUH917504:TUH917522 UED917504:UED917522 UNZ917504:UNZ917522 UXV917504:UXV917522 VHR917504:VHR917522 VRN917504:VRN917522 WBJ917504:WBJ917522 WLF917504:WLF917522 WVB917504:WVB917522 IP983040:IP983058 SL983040:SL983058 ACH983040:ACH983058 AMD983040:AMD983058 AVZ983040:AVZ983058 BFV983040:BFV983058 BPR983040:BPR983058 BZN983040:BZN983058 CJJ983040:CJJ983058 CTF983040:CTF983058 DDB983040:DDB983058 DMX983040:DMX983058 DWT983040:DWT983058 EGP983040:EGP983058 EQL983040:EQL983058 FAH983040:FAH983058 FKD983040:FKD983058 FTZ983040:FTZ983058 GDV983040:GDV983058 GNR983040:GNR983058 GXN983040:GXN983058 HHJ983040:HHJ983058 HRF983040:HRF983058 IBB983040:IBB983058 IKX983040:IKX983058 IUT983040:IUT983058 JEP983040:JEP983058 JOL983040:JOL983058 JYH983040:JYH983058 KID983040:KID983058 KRZ983040:KRZ983058 LBV983040:LBV983058 LLR983040:LLR983058 LVN983040:LVN983058 MFJ983040:MFJ983058 MPF983040:MPF983058 MZB983040:MZB983058 NIX983040:NIX983058 NST983040:NST983058 OCP983040:OCP983058 OML983040:OML983058 OWH983040:OWH983058 PGD983040:PGD983058 PPZ983040:PPZ983058 PZV983040:PZV983058 QJR983040:QJR983058 QTN983040:QTN983058 RDJ983040:RDJ983058 RNF983040:RNF983058 RXB983040:RXB983058 SGX983040:SGX983058 SQT983040:SQT983058 TAP983040:TAP983058 TKL983040:TKL983058 TUH983040:TUH983058 UED983040:UED983058 UNZ983040:UNZ983058 UXV983040:UXV983058 VHR983040:VHR983058 VRN983040:VRN983058 WBJ983040:WBJ983058 WLF983040:WLF983058 WVB983040:WVB983058 HY65536:HY65554 RU65536:RU65554 ABQ65536:ABQ65554 ALM65536:ALM65554 AVI65536:AVI65554 BFE65536:BFE65554 BPA65536:BPA65554 BYW65536:BYW65554 CIS65536:CIS65554 CSO65536:CSO65554 DCK65536:DCK65554 DMG65536:DMG65554 DWC65536:DWC65554 EFY65536:EFY65554 EPU65536:EPU65554 EZQ65536:EZQ65554 FJM65536:FJM65554 FTI65536:FTI65554 GDE65536:GDE65554 GNA65536:GNA65554 GWW65536:GWW65554 HGS65536:HGS65554 HQO65536:HQO65554 IAK65536:IAK65554 IKG65536:IKG65554 IUC65536:IUC65554 JDY65536:JDY65554 JNU65536:JNU65554 JXQ65536:JXQ65554 KHM65536:KHM65554 KRI65536:KRI65554 LBE65536:LBE65554 LLA65536:LLA65554 LUW65536:LUW65554 MES65536:MES65554 MOO65536:MOO65554 MYK65536:MYK65554 NIG65536:NIG65554 NSC65536:NSC65554 OBY65536:OBY65554 OLU65536:OLU65554 OVQ65536:OVQ65554 PFM65536:PFM65554 PPI65536:PPI65554 PZE65536:PZE65554 QJA65536:QJA65554 QSW65536:QSW65554 RCS65536:RCS65554 RMO65536:RMO65554 RWK65536:RWK65554 SGG65536:SGG65554 SQC65536:SQC65554 SZY65536:SZY65554 TJU65536:TJU65554 TTQ65536:TTQ65554 UDM65536:UDM65554 UNI65536:UNI65554 UXE65536:UXE65554 VHA65536:VHA65554 VQW65536:VQW65554 WAS65536:WAS65554 WKO65536:WKO65554 WUK65536:WUK65554 HY131072:HY131090 RU131072:RU131090 ABQ131072:ABQ131090 ALM131072:ALM131090 AVI131072:AVI131090 BFE131072:BFE131090 BPA131072:BPA131090 BYW131072:BYW131090 CIS131072:CIS131090 CSO131072:CSO131090 DCK131072:DCK131090 DMG131072:DMG131090 DWC131072:DWC131090 EFY131072:EFY131090 EPU131072:EPU131090 EZQ131072:EZQ131090 FJM131072:FJM131090 FTI131072:FTI131090 GDE131072:GDE131090 GNA131072:GNA131090 GWW131072:GWW131090 HGS131072:HGS131090 HQO131072:HQO131090 IAK131072:IAK131090 IKG131072:IKG131090 IUC131072:IUC131090 JDY131072:JDY131090 JNU131072:JNU131090 JXQ131072:JXQ131090 KHM131072:KHM131090 KRI131072:KRI131090 LBE131072:LBE131090 LLA131072:LLA131090 LUW131072:LUW131090 MES131072:MES131090 MOO131072:MOO131090 MYK131072:MYK131090 NIG131072:NIG131090 NSC131072:NSC131090 OBY131072:OBY131090 OLU131072:OLU131090 OVQ131072:OVQ131090 PFM131072:PFM131090 PPI131072:PPI131090 PZE131072:PZE131090 QJA131072:QJA131090 QSW131072:QSW131090 RCS131072:RCS131090 RMO131072:RMO131090 RWK131072:RWK131090 SGG131072:SGG131090 SQC131072:SQC131090 SZY131072:SZY131090 TJU131072:TJU131090 TTQ131072:TTQ131090 UDM131072:UDM131090 UNI131072:UNI131090 UXE131072:UXE131090 VHA131072:VHA131090 VQW131072:VQW131090 WAS131072:WAS131090 WKO131072:WKO131090 WUK131072:WUK131090 HY196608:HY196626 RU196608:RU196626 ABQ196608:ABQ196626 ALM196608:ALM196626 AVI196608:AVI196626 BFE196608:BFE196626 BPA196608:BPA196626 BYW196608:BYW196626 CIS196608:CIS196626 CSO196608:CSO196626 DCK196608:DCK196626 DMG196608:DMG196626 DWC196608:DWC196626 EFY196608:EFY196626 EPU196608:EPU196626 EZQ196608:EZQ196626 FJM196608:FJM196626 FTI196608:FTI196626 GDE196608:GDE196626 GNA196608:GNA196626 GWW196608:GWW196626 HGS196608:HGS196626 HQO196608:HQO196626 IAK196608:IAK196626 IKG196608:IKG196626 IUC196608:IUC196626 JDY196608:JDY196626 JNU196608:JNU196626 JXQ196608:JXQ196626 KHM196608:KHM196626 KRI196608:KRI196626 LBE196608:LBE196626 LLA196608:LLA196626 LUW196608:LUW196626 MES196608:MES196626 MOO196608:MOO196626 MYK196608:MYK196626 NIG196608:NIG196626 NSC196608:NSC196626 OBY196608:OBY196626 OLU196608:OLU196626 OVQ196608:OVQ196626 PFM196608:PFM196626 PPI196608:PPI196626 PZE196608:PZE196626 QJA196608:QJA196626 QSW196608:QSW196626 RCS196608:RCS196626 RMO196608:RMO196626 RWK196608:RWK196626 SGG196608:SGG196626 SQC196608:SQC196626 SZY196608:SZY196626 TJU196608:TJU196626 TTQ196608:TTQ196626 UDM196608:UDM196626 UNI196608:UNI196626 UXE196608:UXE196626 VHA196608:VHA196626 VQW196608:VQW196626 WAS196608:WAS196626 WKO196608:WKO196626 WUK196608:WUK196626 HY262144:HY262162 RU262144:RU262162 ABQ262144:ABQ262162 ALM262144:ALM262162 AVI262144:AVI262162 BFE262144:BFE262162 BPA262144:BPA262162 BYW262144:BYW262162 CIS262144:CIS262162 CSO262144:CSO262162 DCK262144:DCK262162 DMG262144:DMG262162 DWC262144:DWC262162 EFY262144:EFY262162 EPU262144:EPU262162 EZQ262144:EZQ262162 FJM262144:FJM262162 FTI262144:FTI262162 GDE262144:GDE262162 GNA262144:GNA262162 GWW262144:GWW262162 HGS262144:HGS262162 HQO262144:HQO262162 IAK262144:IAK262162 IKG262144:IKG262162 IUC262144:IUC262162 JDY262144:JDY262162 JNU262144:JNU262162 JXQ262144:JXQ262162 KHM262144:KHM262162 KRI262144:KRI262162 LBE262144:LBE262162 LLA262144:LLA262162 LUW262144:LUW262162 MES262144:MES262162 MOO262144:MOO262162 MYK262144:MYK262162 NIG262144:NIG262162 NSC262144:NSC262162 OBY262144:OBY262162 OLU262144:OLU262162 OVQ262144:OVQ262162 PFM262144:PFM262162 PPI262144:PPI262162 PZE262144:PZE262162 QJA262144:QJA262162 QSW262144:QSW262162 RCS262144:RCS262162 RMO262144:RMO262162 RWK262144:RWK262162 SGG262144:SGG262162 SQC262144:SQC262162 SZY262144:SZY262162 TJU262144:TJU262162 TTQ262144:TTQ262162 UDM262144:UDM262162 UNI262144:UNI262162 UXE262144:UXE262162 VHA262144:VHA262162 VQW262144:VQW262162 WAS262144:WAS262162 WKO262144:WKO262162 WUK262144:WUK262162 HY327680:HY327698 RU327680:RU327698 ABQ327680:ABQ327698 ALM327680:ALM327698 AVI327680:AVI327698 BFE327680:BFE327698 BPA327680:BPA327698 BYW327680:BYW327698 CIS327680:CIS327698 CSO327680:CSO327698 DCK327680:DCK327698 DMG327680:DMG327698 DWC327680:DWC327698 EFY327680:EFY327698 EPU327680:EPU327698 EZQ327680:EZQ327698 FJM327680:FJM327698 FTI327680:FTI327698 GDE327680:GDE327698 GNA327680:GNA327698 GWW327680:GWW327698 HGS327680:HGS327698 HQO327680:HQO327698 IAK327680:IAK327698 IKG327680:IKG327698 IUC327680:IUC327698 JDY327680:JDY327698 JNU327680:JNU327698 JXQ327680:JXQ327698 KHM327680:KHM327698 KRI327680:KRI327698 LBE327680:LBE327698 LLA327680:LLA327698 LUW327680:LUW327698 MES327680:MES327698 MOO327680:MOO327698 MYK327680:MYK327698 NIG327680:NIG327698 NSC327680:NSC327698 OBY327680:OBY327698 OLU327680:OLU327698 OVQ327680:OVQ327698 PFM327680:PFM327698 PPI327680:PPI327698 PZE327680:PZE327698 QJA327680:QJA327698 QSW327680:QSW327698 RCS327680:RCS327698 RMO327680:RMO327698 RWK327680:RWK327698 SGG327680:SGG327698 SQC327680:SQC327698 SZY327680:SZY327698 TJU327680:TJU327698 TTQ327680:TTQ327698 UDM327680:UDM327698 UNI327680:UNI327698 UXE327680:UXE327698 VHA327680:VHA327698 VQW327680:VQW327698 WAS327680:WAS327698 WKO327680:WKO327698 WUK327680:WUK327698 HY393216:HY393234 RU393216:RU393234 ABQ393216:ABQ393234 ALM393216:ALM393234 AVI393216:AVI393234 BFE393216:BFE393234 BPA393216:BPA393234 BYW393216:BYW393234 CIS393216:CIS393234 CSO393216:CSO393234 DCK393216:DCK393234 DMG393216:DMG393234 DWC393216:DWC393234 EFY393216:EFY393234 EPU393216:EPU393234 EZQ393216:EZQ393234 FJM393216:FJM393234 FTI393216:FTI393234 GDE393216:GDE393234 GNA393216:GNA393234 GWW393216:GWW393234 HGS393216:HGS393234 HQO393216:HQO393234 IAK393216:IAK393234 IKG393216:IKG393234 IUC393216:IUC393234 JDY393216:JDY393234 JNU393216:JNU393234 JXQ393216:JXQ393234 KHM393216:KHM393234 KRI393216:KRI393234 LBE393216:LBE393234 LLA393216:LLA393234 LUW393216:LUW393234 MES393216:MES393234 MOO393216:MOO393234 MYK393216:MYK393234 NIG393216:NIG393234 NSC393216:NSC393234 OBY393216:OBY393234 OLU393216:OLU393234 OVQ393216:OVQ393234 PFM393216:PFM393234 PPI393216:PPI393234 PZE393216:PZE393234 QJA393216:QJA393234 QSW393216:QSW393234 RCS393216:RCS393234 RMO393216:RMO393234 RWK393216:RWK393234 SGG393216:SGG393234 SQC393216:SQC393234 SZY393216:SZY393234 TJU393216:TJU393234 TTQ393216:TTQ393234 UDM393216:UDM393234 UNI393216:UNI393234 UXE393216:UXE393234 VHA393216:VHA393234 VQW393216:VQW393234 WAS393216:WAS393234 WKO393216:WKO393234 WUK393216:WUK393234 HY458752:HY458770 RU458752:RU458770 ABQ458752:ABQ458770 ALM458752:ALM458770 AVI458752:AVI458770 BFE458752:BFE458770 BPA458752:BPA458770 BYW458752:BYW458770 CIS458752:CIS458770 CSO458752:CSO458770 DCK458752:DCK458770 DMG458752:DMG458770 DWC458752:DWC458770 EFY458752:EFY458770 EPU458752:EPU458770 EZQ458752:EZQ458770 FJM458752:FJM458770 FTI458752:FTI458770 GDE458752:GDE458770 GNA458752:GNA458770 GWW458752:GWW458770 HGS458752:HGS458770 HQO458752:HQO458770 IAK458752:IAK458770 IKG458752:IKG458770 IUC458752:IUC458770 JDY458752:JDY458770 JNU458752:JNU458770 JXQ458752:JXQ458770 KHM458752:KHM458770 KRI458752:KRI458770 LBE458752:LBE458770 LLA458752:LLA458770 LUW458752:LUW458770 MES458752:MES458770 MOO458752:MOO458770 MYK458752:MYK458770 NIG458752:NIG458770 NSC458752:NSC458770 OBY458752:OBY458770 OLU458752:OLU458770 OVQ458752:OVQ458770 PFM458752:PFM458770 PPI458752:PPI458770 PZE458752:PZE458770 QJA458752:QJA458770 QSW458752:QSW458770 RCS458752:RCS458770 RMO458752:RMO458770 RWK458752:RWK458770 SGG458752:SGG458770 SQC458752:SQC458770 SZY458752:SZY458770 TJU458752:TJU458770 TTQ458752:TTQ458770 UDM458752:UDM458770 UNI458752:UNI458770 UXE458752:UXE458770 VHA458752:VHA458770 VQW458752:VQW458770 WAS458752:WAS458770 WKO458752:WKO458770 WUK458752:WUK458770 HY524288:HY524306 RU524288:RU524306 ABQ524288:ABQ524306 ALM524288:ALM524306 AVI524288:AVI524306 BFE524288:BFE524306 BPA524288:BPA524306 BYW524288:BYW524306 CIS524288:CIS524306 CSO524288:CSO524306 DCK524288:DCK524306 DMG524288:DMG524306 DWC524288:DWC524306 EFY524288:EFY524306 EPU524288:EPU524306 EZQ524288:EZQ524306 FJM524288:FJM524306 FTI524288:FTI524306 GDE524288:GDE524306 GNA524288:GNA524306 GWW524288:GWW524306 HGS524288:HGS524306 HQO524288:HQO524306 IAK524288:IAK524306 IKG524288:IKG524306 IUC524288:IUC524306 JDY524288:JDY524306 JNU524288:JNU524306 JXQ524288:JXQ524306 KHM524288:KHM524306 KRI524288:KRI524306 LBE524288:LBE524306 LLA524288:LLA524306 LUW524288:LUW524306 MES524288:MES524306 MOO524288:MOO524306 MYK524288:MYK524306 NIG524288:NIG524306 NSC524288:NSC524306 OBY524288:OBY524306 OLU524288:OLU524306 OVQ524288:OVQ524306 PFM524288:PFM524306 PPI524288:PPI524306 PZE524288:PZE524306 QJA524288:QJA524306 QSW524288:QSW524306 RCS524288:RCS524306 RMO524288:RMO524306 RWK524288:RWK524306 SGG524288:SGG524306 SQC524288:SQC524306 SZY524288:SZY524306 TJU524288:TJU524306 TTQ524288:TTQ524306 UDM524288:UDM524306 UNI524288:UNI524306 UXE524288:UXE524306 VHA524288:VHA524306 VQW524288:VQW524306 WAS524288:WAS524306 WKO524288:WKO524306 WUK524288:WUK524306 HY589824:HY589842 RU589824:RU589842 ABQ589824:ABQ589842 ALM589824:ALM589842 AVI589824:AVI589842 BFE589824:BFE589842 BPA589824:BPA589842 BYW589824:BYW589842 CIS589824:CIS589842 CSO589824:CSO589842 DCK589824:DCK589842 DMG589824:DMG589842 DWC589824:DWC589842 EFY589824:EFY589842 EPU589824:EPU589842 EZQ589824:EZQ589842 FJM589824:FJM589842 FTI589824:FTI589842 GDE589824:GDE589842 GNA589824:GNA589842 GWW589824:GWW589842 HGS589824:HGS589842 HQO589824:HQO589842 IAK589824:IAK589842 IKG589824:IKG589842 IUC589824:IUC589842 JDY589824:JDY589842 JNU589824:JNU589842 JXQ589824:JXQ589842 KHM589824:KHM589842 KRI589824:KRI589842 LBE589824:LBE589842 LLA589824:LLA589842 LUW589824:LUW589842 MES589824:MES589842 MOO589824:MOO589842 MYK589824:MYK589842 NIG589824:NIG589842 NSC589824:NSC589842 OBY589824:OBY589842 OLU589824:OLU589842 OVQ589824:OVQ589842 PFM589824:PFM589842 PPI589824:PPI589842 PZE589824:PZE589842 QJA589824:QJA589842 QSW589824:QSW589842 RCS589824:RCS589842 RMO589824:RMO589842 RWK589824:RWK589842 SGG589824:SGG589842 SQC589824:SQC589842 SZY589824:SZY589842 TJU589824:TJU589842 TTQ589824:TTQ589842 UDM589824:UDM589842 UNI589824:UNI589842 UXE589824:UXE589842 VHA589824:VHA589842 VQW589824:VQW589842 WAS589824:WAS589842 WKO589824:WKO589842 WUK589824:WUK589842 HY655360:HY655378 RU655360:RU655378 ABQ655360:ABQ655378 ALM655360:ALM655378 AVI655360:AVI655378 BFE655360:BFE655378 BPA655360:BPA655378 BYW655360:BYW655378 CIS655360:CIS655378 CSO655360:CSO655378 DCK655360:DCK655378 DMG655360:DMG655378 DWC655360:DWC655378 EFY655360:EFY655378 EPU655360:EPU655378 EZQ655360:EZQ655378 FJM655360:FJM655378 FTI655360:FTI655378 GDE655360:GDE655378 GNA655360:GNA655378 GWW655360:GWW655378 HGS655360:HGS655378 HQO655360:HQO655378 IAK655360:IAK655378 IKG655360:IKG655378 IUC655360:IUC655378 JDY655360:JDY655378 JNU655360:JNU655378 JXQ655360:JXQ655378 KHM655360:KHM655378 KRI655360:KRI655378 LBE655360:LBE655378 LLA655360:LLA655378 LUW655360:LUW655378 MES655360:MES655378 MOO655360:MOO655378 MYK655360:MYK655378 NIG655360:NIG655378 NSC655360:NSC655378 OBY655360:OBY655378 OLU655360:OLU655378 OVQ655360:OVQ655378 PFM655360:PFM655378 PPI655360:PPI655378 PZE655360:PZE655378 QJA655360:QJA655378 QSW655360:QSW655378 RCS655360:RCS655378 RMO655360:RMO655378 RWK655360:RWK655378 SGG655360:SGG655378 SQC655360:SQC655378 SZY655360:SZY655378 TJU655360:TJU655378 TTQ655360:TTQ655378 UDM655360:UDM655378 UNI655360:UNI655378 UXE655360:UXE655378 VHA655360:VHA655378 VQW655360:VQW655378 WAS655360:WAS655378 WKO655360:WKO655378 WUK655360:WUK655378 HY720896:HY720914 RU720896:RU720914 ABQ720896:ABQ720914 ALM720896:ALM720914 AVI720896:AVI720914 BFE720896:BFE720914 BPA720896:BPA720914 BYW720896:BYW720914 CIS720896:CIS720914 CSO720896:CSO720914 DCK720896:DCK720914 DMG720896:DMG720914 DWC720896:DWC720914 EFY720896:EFY720914 EPU720896:EPU720914 EZQ720896:EZQ720914 FJM720896:FJM720914 FTI720896:FTI720914 GDE720896:GDE720914 GNA720896:GNA720914 GWW720896:GWW720914 HGS720896:HGS720914 HQO720896:HQO720914 IAK720896:IAK720914 IKG720896:IKG720914 IUC720896:IUC720914 JDY720896:JDY720914 JNU720896:JNU720914 JXQ720896:JXQ720914 KHM720896:KHM720914 KRI720896:KRI720914 LBE720896:LBE720914 LLA720896:LLA720914 LUW720896:LUW720914 MES720896:MES720914 MOO720896:MOO720914 MYK720896:MYK720914 NIG720896:NIG720914 NSC720896:NSC720914 OBY720896:OBY720914 OLU720896:OLU720914 OVQ720896:OVQ720914 PFM720896:PFM720914 PPI720896:PPI720914 PZE720896:PZE720914 QJA720896:QJA720914 QSW720896:QSW720914 RCS720896:RCS720914 RMO720896:RMO720914 RWK720896:RWK720914 SGG720896:SGG720914 SQC720896:SQC720914 SZY720896:SZY720914 TJU720896:TJU720914 TTQ720896:TTQ720914 UDM720896:UDM720914 UNI720896:UNI720914 UXE720896:UXE720914 VHA720896:VHA720914 VQW720896:VQW720914 WAS720896:WAS720914 WKO720896:WKO720914 WUK720896:WUK720914 HY786432:HY786450 RU786432:RU786450 ABQ786432:ABQ786450 ALM786432:ALM786450 AVI786432:AVI786450 BFE786432:BFE786450 BPA786432:BPA786450 BYW786432:BYW786450 CIS786432:CIS786450 CSO786432:CSO786450 DCK786432:DCK786450 DMG786432:DMG786450 DWC786432:DWC786450 EFY786432:EFY786450 EPU786432:EPU786450 EZQ786432:EZQ786450 FJM786432:FJM786450 FTI786432:FTI786450 GDE786432:GDE786450 GNA786432:GNA786450 GWW786432:GWW786450 HGS786432:HGS786450 HQO786432:HQO786450 IAK786432:IAK786450 IKG786432:IKG786450 IUC786432:IUC786450 JDY786432:JDY786450 JNU786432:JNU786450 JXQ786432:JXQ786450 KHM786432:KHM786450 KRI786432:KRI786450 LBE786432:LBE786450 LLA786432:LLA786450 LUW786432:LUW786450 MES786432:MES786450 MOO786432:MOO786450 MYK786432:MYK786450 NIG786432:NIG786450 NSC786432:NSC786450 OBY786432:OBY786450 OLU786432:OLU786450 OVQ786432:OVQ786450 PFM786432:PFM786450 PPI786432:PPI786450 PZE786432:PZE786450 QJA786432:QJA786450 QSW786432:QSW786450 RCS786432:RCS786450 RMO786432:RMO786450 RWK786432:RWK786450 SGG786432:SGG786450 SQC786432:SQC786450 SZY786432:SZY786450 TJU786432:TJU786450 TTQ786432:TTQ786450 UDM786432:UDM786450 UNI786432:UNI786450 UXE786432:UXE786450 VHA786432:VHA786450 VQW786432:VQW786450 WAS786432:WAS786450 WKO786432:WKO786450 WUK786432:WUK786450 HY851968:HY851986 RU851968:RU851986 ABQ851968:ABQ851986 ALM851968:ALM851986 AVI851968:AVI851986 BFE851968:BFE851986 BPA851968:BPA851986 BYW851968:BYW851986 CIS851968:CIS851986 CSO851968:CSO851986 DCK851968:DCK851986 DMG851968:DMG851986 DWC851968:DWC851986 EFY851968:EFY851986 EPU851968:EPU851986 EZQ851968:EZQ851986 FJM851968:FJM851986 FTI851968:FTI851986 GDE851968:GDE851986 GNA851968:GNA851986 GWW851968:GWW851986 HGS851968:HGS851986 HQO851968:HQO851986 IAK851968:IAK851986 IKG851968:IKG851986 IUC851968:IUC851986 JDY851968:JDY851986 JNU851968:JNU851986 JXQ851968:JXQ851986 KHM851968:KHM851986 KRI851968:KRI851986 LBE851968:LBE851986 LLA851968:LLA851986 LUW851968:LUW851986 MES851968:MES851986 MOO851968:MOO851986 MYK851968:MYK851986 NIG851968:NIG851986 NSC851968:NSC851986 OBY851968:OBY851986 OLU851968:OLU851986 OVQ851968:OVQ851986 PFM851968:PFM851986 PPI851968:PPI851986 PZE851968:PZE851986 QJA851968:QJA851986 QSW851968:QSW851986 RCS851968:RCS851986 RMO851968:RMO851986 RWK851968:RWK851986 SGG851968:SGG851986 SQC851968:SQC851986 SZY851968:SZY851986 TJU851968:TJU851986 TTQ851968:TTQ851986 UDM851968:UDM851986 UNI851968:UNI851986 UXE851968:UXE851986 VHA851968:VHA851986 VQW851968:VQW851986 WAS851968:WAS851986 WKO851968:WKO851986 WUK851968:WUK851986 HY917504:HY917522 RU917504:RU917522 ABQ917504:ABQ917522 ALM917504:ALM917522 AVI917504:AVI917522 BFE917504:BFE917522 BPA917504:BPA917522 BYW917504:BYW917522 CIS917504:CIS917522 CSO917504:CSO917522 DCK917504:DCK917522 DMG917504:DMG917522 DWC917504:DWC917522 EFY917504:EFY917522 EPU917504:EPU917522 EZQ917504:EZQ917522 FJM917504:FJM917522 FTI917504:FTI917522 GDE917504:GDE917522 GNA917504:GNA917522 GWW917504:GWW917522 HGS917504:HGS917522 HQO917504:HQO917522 IAK917504:IAK917522 IKG917504:IKG917522 IUC917504:IUC917522 JDY917504:JDY917522 JNU917504:JNU917522 JXQ917504:JXQ917522 KHM917504:KHM917522 KRI917504:KRI917522 LBE917504:LBE917522 LLA917504:LLA917522 LUW917504:LUW917522 MES917504:MES917522 MOO917504:MOO917522 MYK917504:MYK917522 NIG917504:NIG917522 NSC917504:NSC917522 OBY917504:OBY917522 OLU917504:OLU917522 OVQ917504:OVQ917522 PFM917504:PFM917522 PPI917504:PPI917522 PZE917504:PZE917522 QJA917504:QJA917522 QSW917504:QSW917522 RCS917504:RCS917522 RMO917504:RMO917522 RWK917504:RWK917522 SGG917504:SGG917522 SQC917504:SQC917522 SZY917504:SZY917522 TJU917504:TJU917522 TTQ917504:TTQ917522 UDM917504:UDM917522 UNI917504:UNI917522 UXE917504:UXE917522 VHA917504:VHA917522 VQW917504:VQW917522 WAS917504:WAS917522 WKO917504:WKO917522 WUK917504:WUK917522 HY983040:HY983058 RU983040:RU983058 ABQ983040:ABQ983058 ALM983040:ALM983058 AVI983040:AVI983058 BFE983040:BFE983058 BPA983040:BPA983058 BYW983040:BYW983058 CIS983040:CIS983058 CSO983040:CSO983058 DCK983040:DCK983058 DMG983040:DMG983058 DWC983040:DWC983058 EFY983040:EFY983058 EPU983040:EPU983058 EZQ983040:EZQ983058 FJM983040:FJM983058 FTI983040:FTI983058 GDE983040:GDE983058 GNA983040:GNA983058 GWW983040:GWW983058 HGS983040:HGS983058 HQO983040:HQO983058 IAK983040:IAK983058 IKG983040:IKG983058 IUC983040:IUC983058 JDY983040:JDY983058 JNU983040:JNU983058 JXQ983040:JXQ983058 KHM983040:KHM983058 KRI983040:KRI983058 LBE983040:LBE983058 LLA983040:LLA983058 LUW983040:LUW983058 MES983040:MES983058 MOO983040:MOO983058 MYK983040:MYK983058 NIG983040:NIG983058 NSC983040:NSC983058 OBY983040:OBY983058 OLU983040:OLU983058 OVQ983040:OVQ983058 PFM983040:PFM983058 PPI983040:PPI983058 PZE983040:PZE983058 QJA983040:QJA983058 QSW983040:QSW983058 RCS983040:RCS983058 RMO983040:RMO983058 RWK983040:RWK983058 SGG983040:SGG983058 SQC983040:SQC983058 SZY983040:SZY983058 TJU983040:TJU983058 TTQ983040:TTQ983058 UDM983040:UDM983058 UNI983040:UNI983058 UXE983040:UXE983058 VHA983040:VHA983058 VQW983040:VQW983058 WAS983040:WAS983058 WKO983040:WKO983058 WUK983040:WUK983058 IM65536:IM65554 SI65536:SI65554 ACE65536:ACE65554 AMA65536:AMA65554 AVW65536:AVW65554 BFS65536:BFS65554 BPO65536:BPO65554 BZK65536:BZK65554 CJG65536:CJG65554 CTC65536:CTC65554 DCY65536:DCY65554 DMU65536:DMU65554 DWQ65536:DWQ65554 EGM65536:EGM65554 EQI65536:EQI65554 FAE65536:FAE65554 FKA65536:FKA65554 FTW65536:FTW65554 GDS65536:GDS65554 GNO65536:GNO65554 GXK65536:GXK65554 HHG65536:HHG65554 HRC65536:HRC65554 IAY65536:IAY65554 IKU65536:IKU65554 IUQ65536:IUQ65554 JEM65536:JEM65554 JOI65536:JOI65554 JYE65536:JYE65554 KIA65536:KIA65554 KRW65536:KRW65554 LBS65536:LBS65554 LLO65536:LLO65554 LVK65536:LVK65554 MFG65536:MFG65554 MPC65536:MPC65554 MYY65536:MYY65554 NIU65536:NIU65554 NSQ65536:NSQ65554 OCM65536:OCM65554 OMI65536:OMI65554 OWE65536:OWE65554 PGA65536:PGA65554 PPW65536:PPW65554 PZS65536:PZS65554 QJO65536:QJO65554 QTK65536:QTK65554 RDG65536:RDG65554 RNC65536:RNC65554 RWY65536:RWY65554 SGU65536:SGU65554 SQQ65536:SQQ65554 TAM65536:TAM65554 TKI65536:TKI65554 TUE65536:TUE65554 UEA65536:UEA65554 UNW65536:UNW65554 UXS65536:UXS65554 VHO65536:VHO65554 VRK65536:VRK65554 WBG65536:WBG65554 WLC65536:WLC65554 WUY65536:WUY65554 IM131072:IM131090 SI131072:SI131090 ACE131072:ACE131090 AMA131072:AMA131090 AVW131072:AVW131090 BFS131072:BFS131090 BPO131072:BPO131090 BZK131072:BZK131090 CJG131072:CJG131090 CTC131072:CTC131090 DCY131072:DCY131090 DMU131072:DMU131090 DWQ131072:DWQ131090 EGM131072:EGM131090 EQI131072:EQI131090 FAE131072:FAE131090 FKA131072:FKA131090 FTW131072:FTW131090 GDS131072:GDS131090 GNO131072:GNO131090 GXK131072:GXK131090 HHG131072:HHG131090 HRC131072:HRC131090 IAY131072:IAY131090 IKU131072:IKU131090 IUQ131072:IUQ131090 JEM131072:JEM131090 JOI131072:JOI131090 JYE131072:JYE131090 KIA131072:KIA131090 KRW131072:KRW131090 LBS131072:LBS131090 LLO131072:LLO131090 LVK131072:LVK131090 MFG131072:MFG131090 MPC131072:MPC131090 MYY131072:MYY131090 NIU131072:NIU131090 NSQ131072:NSQ131090 OCM131072:OCM131090 OMI131072:OMI131090 OWE131072:OWE131090 PGA131072:PGA131090 PPW131072:PPW131090 PZS131072:PZS131090 QJO131072:QJO131090 QTK131072:QTK131090 RDG131072:RDG131090 RNC131072:RNC131090 RWY131072:RWY131090 SGU131072:SGU131090 SQQ131072:SQQ131090 TAM131072:TAM131090 TKI131072:TKI131090 TUE131072:TUE131090 UEA131072:UEA131090 UNW131072:UNW131090 UXS131072:UXS131090 VHO131072:VHO131090 VRK131072:VRK131090 WBG131072:WBG131090 WLC131072:WLC131090 WUY131072:WUY131090 IM196608:IM196626 SI196608:SI196626 ACE196608:ACE196626 AMA196608:AMA196626 AVW196608:AVW196626 BFS196608:BFS196626 BPO196608:BPO196626 BZK196608:BZK196626 CJG196608:CJG196626 CTC196608:CTC196626 DCY196608:DCY196626 DMU196608:DMU196626 DWQ196608:DWQ196626 EGM196608:EGM196626 EQI196608:EQI196626 FAE196608:FAE196626 FKA196608:FKA196626 FTW196608:FTW196626 GDS196608:GDS196626 GNO196608:GNO196626 GXK196608:GXK196626 HHG196608:HHG196626 HRC196608:HRC196626 IAY196608:IAY196626 IKU196608:IKU196626 IUQ196608:IUQ196626 JEM196608:JEM196626 JOI196608:JOI196626 JYE196608:JYE196626 KIA196608:KIA196626 KRW196608:KRW196626 LBS196608:LBS196626 LLO196608:LLO196626 LVK196608:LVK196626 MFG196608:MFG196626 MPC196608:MPC196626 MYY196608:MYY196626 NIU196608:NIU196626 NSQ196608:NSQ196626 OCM196608:OCM196626 OMI196608:OMI196626 OWE196608:OWE196626 PGA196608:PGA196626 PPW196608:PPW196626 PZS196608:PZS196626 QJO196608:QJO196626 QTK196608:QTK196626 RDG196608:RDG196626 RNC196608:RNC196626 RWY196608:RWY196626 SGU196608:SGU196626 SQQ196608:SQQ196626 TAM196608:TAM196626 TKI196608:TKI196626 TUE196608:TUE196626 UEA196608:UEA196626 UNW196608:UNW196626 UXS196608:UXS196626 VHO196608:VHO196626 VRK196608:VRK196626 WBG196608:WBG196626 WLC196608:WLC196626 WUY196608:WUY196626 IM262144:IM262162 SI262144:SI262162 ACE262144:ACE262162 AMA262144:AMA262162 AVW262144:AVW262162 BFS262144:BFS262162 BPO262144:BPO262162 BZK262144:BZK262162 CJG262144:CJG262162 CTC262144:CTC262162 DCY262144:DCY262162 DMU262144:DMU262162 DWQ262144:DWQ262162 EGM262144:EGM262162 EQI262144:EQI262162 FAE262144:FAE262162 FKA262144:FKA262162 FTW262144:FTW262162 GDS262144:GDS262162 GNO262144:GNO262162 GXK262144:GXK262162 HHG262144:HHG262162 HRC262144:HRC262162 IAY262144:IAY262162 IKU262144:IKU262162 IUQ262144:IUQ262162 JEM262144:JEM262162 JOI262144:JOI262162 JYE262144:JYE262162 KIA262144:KIA262162 KRW262144:KRW262162 LBS262144:LBS262162 LLO262144:LLO262162 LVK262144:LVK262162 MFG262144:MFG262162 MPC262144:MPC262162 MYY262144:MYY262162 NIU262144:NIU262162 NSQ262144:NSQ262162 OCM262144:OCM262162 OMI262144:OMI262162 OWE262144:OWE262162 PGA262144:PGA262162 PPW262144:PPW262162 PZS262144:PZS262162 QJO262144:QJO262162 QTK262144:QTK262162 RDG262144:RDG262162 RNC262144:RNC262162 RWY262144:RWY262162 SGU262144:SGU262162 SQQ262144:SQQ262162 TAM262144:TAM262162 TKI262144:TKI262162 TUE262144:TUE262162 UEA262144:UEA262162 UNW262144:UNW262162 UXS262144:UXS262162 VHO262144:VHO262162 VRK262144:VRK262162 WBG262144:WBG262162 WLC262144:WLC262162 WUY262144:WUY262162 IM327680:IM327698 SI327680:SI327698 ACE327680:ACE327698 AMA327680:AMA327698 AVW327680:AVW327698 BFS327680:BFS327698 BPO327680:BPO327698 BZK327680:BZK327698 CJG327680:CJG327698 CTC327680:CTC327698 DCY327680:DCY327698 DMU327680:DMU327698 DWQ327680:DWQ327698 EGM327680:EGM327698 EQI327680:EQI327698 FAE327680:FAE327698 FKA327680:FKA327698 FTW327680:FTW327698 GDS327680:GDS327698 GNO327680:GNO327698 GXK327680:GXK327698 HHG327680:HHG327698 HRC327680:HRC327698 IAY327680:IAY327698 IKU327680:IKU327698 IUQ327680:IUQ327698 JEM327680:JEM327698 JOI327680:JOI327698 JYE327680:JYE327698 KIA327680:KIA327698 KRW327680:KRW327698 LBS327680:LBS327698 LLO327680:LLO327698 LVK327680:LVK327698 MFG327680:MFG327698 MPC327680:MPC327698 MYY327680:MYY327698 NIU327680:NIU327698 NSQ327680:NSQ327698 OCM327680:OCM327698 OMI327680:OMI327698 OWE327680:OWE327698 PGA327680:PGA327698 PPW327680:PPW327698 PZS327680:PZS327698 QJO327680:QJO327698 QTK327680:QTK327698 RDG327680:RDG327698 RNC327680:RNC327698 RWY327680:RWY327698 SGU327680:SGU327698 SQQ327680:SQQ327698 TAM327680:TAM327698 TKI327680:TKI327698 TUE327680:TUE327698 UEA327680:UEA327698 UNW327680:UNW327698 UXS327680:UXS327698 VHO327680:VHO327698 VRK327680:VRK327698 WBG327680:WBG327698 WLC327680:WLC327698 WUY327680:WUY327698 IM393216:IM393234 SI393216:SI393234 ACE393216:ACE393234 AMA393216:AMA393234 AVW393216:AVW393234 BFS393216:BFS393234 BPO393216:BPO393234 BZK393216:BZK393234 CJG393216:CJG393234 CTC393216:CTC393234 DCY393216:DCY393234 DMU393216:DMU393234 DWQ393216:DWQ393234 EGM393216:EGM393234 EQI393216:EQI393234 FAE393216:FAE393234 FKA393216:FKA393234 FTW393216:FTW393234 GDS393216:GDS393234 GNO393216:GNO393234 GXK393216:GXK393234 HHG393216:HHG393234 HRC393216:HRC393234 IAY393216:IAY393234 IKU393216:IKU393234 IUQ393216:IUQ393234 JEM393216:JEM393234 JOI393216:JOI393234 JYE393216:JYE393234 KIA393216:KIA393234 KRW393216:KRW393234 LBS393216:LBS393234 LLO393216:LLO393234 LVK393216:LVK393234 MFG393216:MFG393234 MPC393216:MPC393234 MYY393216:MYY393234 NIU393216:NIU393234 NSQ393216:NSQ393234 OCM393216:OCM393234 OMI393216:OMI393234 OWE393216:OWE393234 PGA393216:PGA393234 PPW393216:PPW393234 PZS393216:PZS393234 QJO393216:QJO393234 QTK393216:QTK393234 RDG393216:RDG393234 RNC393216:RNC393234 RWY393216:RWY393234 SGU393216:SGU393234 SQQ393216:SQQ393234 TAM393216:TAM393234 TKI393216:TKI393234 TUE393216:TUE393234 UEA393216:UEA393234 UNW393216:UNW393234 UXS393216:UXS393234 VHO393216:VHO393234 VRK393216:VRK393234 WBG393216:WBG393234 WLC393216:WLC393234 WUY393216:WUY393234 IM458752:IM458770 SI458752:SI458770 ACE458752:ACE458770 AMA458752:AMA458770 AVW458752:AVW458770 BFS458752:BFS458770 BPO458752:BPO458770 BZK458752:BZK458770 CJG458752:CJG458770 CTC458752:CTC458770 DCY458752:DCY458770 DMU458752:DMU458770 DWQ458752:DWQ458770 EGM458752:EGM458770 EQI458752:EQI458770 FAE458752:FAE458770 FKA458752:FKA458770 FTW458752:FTW458770 GDS458752:GDS458770 GNO458752:GNO458770 GXK458752:GXK458770 HHG458752:HHG458770 HRC458752:HRC458770 IAY458752:IAY458770 IKU458752:IKU458770 IUQ458752:IUQ458770 JEM458752:JEM458770 JOI458752:JOI458770 JYE458752:JYE458770 KIA458752:KIA458770 KRW458752:KRW458770 LBS458752:LBS458770 LLO458752:LLO458770 LVK458752:LVK458770 MFG458752:MFG458770 MPC458752:MPC458770 MYY458752:MYY458770 NIU458752:NIU458770 NSQ458752:NSQ458770 OCM458752:OCM458770 OMI458752:OMI458770 OWE458752:OWE458770 PGA458752:PGA458770 PPW458752:PPW458770 PZS458752:PZS458770 QJO458752:QJO458770 QTK458752:QTK458770 RDG458752:RDG458770 RNC458752:RNC458770 RWY458752:RWY458770 SGU458752:SGU458770 SQQ458752:SQQ458770 TAM458752:TAM458770 TKI458752:TKI458770 TUE458752:TUE458770 UEA458752:UEA458770 UNW458752:UNW458770 UXS458752:UXS458770 VHO458752:VHO458770 VRK458752:VRK458770 WBG458752:WBG458770 WLC458752:WLC458770 WUY458752:WUY458770 IM524288:IM524306 SI524288:SI524306 ACE524288:ACE524306 AMA524288:AMA524306 AVW524288:AVW524306 BFS524288:BFS524306 BPO524288:BPO524306 BZK524288:BZK524306 CJG524288:CJG524306 CTC524288:CTC524306 DCY524288:DCY524306 DMU524288:DMU524306 DWQ524288:DWQ524306 EGM524288:EGM524306 EQI524288:EQI524306 FAE524288:FAE524306 FKA524288:FKA524306 FTW524288:FTW524306 GDS524288:GDS524306 GNO524288:GNO524306 GXK524288:GXK524306 HHG524288:HHG524306 HRC524288:HRC524306 IAY524288:IAY524306 IKU524288:IKU524306 IUQ524288:IUQ524306 JEM524288:JEM524306 JOI524288:JOI524306 JYE524288:JYE524306 KIA524288:KIA524306 KRW524288:KRW524306 LBS524288:LBS524306 LLO524288:LLO524306 LVK524288:LVK524306 MFG524288:MFG524306 MPC524288:MPC524306 MYY524288:MYY524306 NIU524288:NIU524306 NSQ524288:NSQ524306 OCM524288:OCM524306 OMI524288:OMI524306 OWE524288:OWE524306 PGA524288:PGA524306 PPW524288:PPW524306 PZS524288:PZS524306 QJO524288:QJO524306 QTK524288:QTK524306 RDG524288:RDG524306 RNC524288:RNC524306 RWY524288:RWY524306 SGU524288:SGU524306 SQQ524288:SQQ524306 TAM524288:TAM524306 TKI524288:TKI524306 TUE524288:TUE524306 UEA524288:UEA524306 UNW524288:UNW524306 UXS524288:UXS524306 VHO524288:VHO524306 VRK524288:VRK524306 WBG524288:WBG524306 WLC524288:WLC524306 WUY524288:WUY524306 IM589824:IM589842 SI589824:SI589842 ACE589824:ACE589842 AMA589824:AMA589842 AVW589824:AVW589842 BFS589824:BFS589842 BPO589824:BPO589842 BZK589824:BZK589842 CJG589824:CJG589842 CTC589824:CTC589842 DCY589824:DCY589842 DMU589824:DMU589842 DWQ589824:DWQ589842 EGM589824:EGM589842 EQI589824:EQI589842 FAE589824:FAE589842 FKA589824:FKA589842 FTW589824:FTW589842 GDS589824:GDS589842 GNO589824:GNO589842 GXK589824:GXK589842 HHG589824:HHG589842 HRC589824:HRC589842 IAY589824:IAY589842 IKU589824:IKU589842 IUQ589824:IUQ589842 JEM589824:JEM589842 JOI589824:JOI589842 JYE589824:JYE589842 KIA589824:KIA589842 KRW589824:KRW589842 LBS589824:LBS589842 LLO589824:LLO589842 LVK589824:LVK589842 MFG589824:MFG589842 MPC589824:MPC589842 MYY589824:MYY589842 NIU589824:NIU589842 NSQ589824:NSQ589842 OCM589824:OCM589842 OMI589824:OMI589842 OWE589824:OWE589842 PGA589824:PGA589842 PPW589824:PPW589842 PZS589824:PZS589842 QJO589824:QJO589842 QTK589824:QTK589842 RDG589824:RDG589842 RNC589824:RNC589842 RWY589824:RWY589842 SGU589824:SGU589842 SQQ589824:SQQ589842 TAM589824:TAM589842 TKI589824:TKI589842 TUE589824:TUE589842 UEA589824:UEA589842 UNW589824:UNW589842 UXS589824:UXS589842 VHO589824:VHO589842 VRK589824:VRK589842 WBG589824:WBG589842 WLC589824:WLC589842 WUY589824:WUY589842 IM655360:IM655378 SI655360:SI655378 ACE655360:ACE655378 AMA655360:AMA655378 AVW655360:AVW655378 BFS655360:BFS655378 BPO655360:BPO655378 BZK655360:BZK655378 CJG655360:CJG655378 CTC655360:CTC655378 DCY655360:DCY655378 DMU655360:DMU655378 DWQ655360:DWQ655378 EGM655360:EGM655378 EQI655360:EQI655378 FAE655360:FAE655378 FKA655360:FKA655378 FTW655360:FTW655378 GDS655360:GDS655378 GNO655360:GNO655378 GXK655360:GXK655378 HHG655360:HHG655378 HRC655360:HRC655378 IAY655360:IAY655378 IKU655360:IKU655378 IUQ655360:IUQ655378 JEM655360:JEM655378 JOI655360:JOI655378 JYE655360:JYE655378 KIA655360:KIA655378 KRW655360:KRW655378 LBS655360:LBS655378 LLO655360:LLO655378 LVK655360:LVK655378 MFG655360:MFG655378 MPC655360:MPC655378 MYY655360:MYY655378 NIU655360:NIU655378 NSQ655360:NSQ655378 OCM655360:OCM655378 OMI655360:OMI655378 OWE655360:OWE655378 PGA655360:PGA655378 PPW655360:PPW655378 PZS655360:PZS655378 QJO655360:QJO655378 QTK655360:QTK655378 RDG655360:RDG655378 RNC655360:RNC655378 RWY655360:RWY655378 SGU655360:SGU655378 SQQ655360:SQQ655378 TAM655360:TAM655378 TKI655360:TKI655378 TUE655360:TUE655378 UEA655360:UEA655378 UNW655360:UNW655378 UXS655360:UXS655378 VHO655360:VHO655378 VRK655360:VRK655378 WBG655360:WBG655378 WLC655360:WLC655378 WUY655360:WUY655378 IM720896:IM720914 SI720896:SI720914 ACE720896:ACE720914 AMA720896:AMA720914 AVW720896:AVW720914 BFS720896:BFS720914 BPO720896:BPO720914 BZK720896:BZK720914 CJG720896:CJG720914 CTC720896:CTC720914 DCY720896:DCY720914 DMU720896:DMU720914 DWQ720896:DWQ720914 EGM720896:EGM720914 EQI720896:EQI720914 FAE720896:FAE720914 FKA720896:FKA720914 FTW720896:FTW720914 GDS720896:GDS720914 GNO720896:GNO720914 GXK720896:GXK720914 HHG720896:HHG720914 HRC720896:HRC720914 IAY720896:IAY720914 IKU720896:IKU720914 IUQ720896:IUQ720914 JEM720896:JEM720914 JOI720896:JOI720914 JYE720896:JYE720914 KIA720896:KIA720914 KRW720896:KRW720914 LBS720896:LBS720914 LLO720896:LLO720914 LVK720896:LVK720914 MFG720896:MFG720914 MPC720896:MPC720914 MYY720896:MYY720914 NIU720896:NIU720914 NSQ720896:NSQ720914 OCM720896:OCM720914 OMI720896:OMI720914 OWE720896:OWE720914 PGA720896:PGA720914 PPW720896:PPW720914 PZS720896:PZS720914 QJO720896:QJO720914 QTK720896:QTK720914 RDG720896:RDG720914 RNC720896:RNC720914 RWY720896:RWY720914 SGU720896:SGU720914 SQQ720896:SQQ720914 TAM720896:TAM720914 TKI720896:TKI720914 TUE720896:TUE720914 UEA720896:UEA720914 UNW720896:UNW720914 UXS720896:UXS720914 VHO720896:VHO720914 VRK720896:VRK720914 WBG720896:WBG720914 WLC720896:WLC720914 WUY720896:WUY720914 IM786432:IM786450 SI786432:SI786450 ACE786432:ACE786450 AMA786432:AMA786450 AVW786432:AVW786450 BFS786432:BFS786450 BPO786432:BPO786450 BZK786432:BZK786450 CJG786432:CJG786450 CTC786432:CTC786450 DCY786432:DCY786450 DMU786432:DMU786450 DWQ786432:DWQ786450 EGM786432:EGM786450 EQI786432:EQI786450 FAE786432:FAE786450 FKA786432:FKA786450 FTW786432:FTW786450 GDS786432:GDS786450 GNO786432:GNO786450 GXK786432:GXK786450 HHG786432:HHG786450 HRC786432:HRC786450 IAY786432:IAY786450 IKU786432:IKU786450 IUQ786432:IUQ786450 JEM786432:JEM786450 JOI786432:JOI786450 JYE786432:JYE786450 KIA786432:KIA786450 KRW786432:KRW786450 LBS786432:LBS786450 LLO786432:LLO786450 LVK786432:LVK786450 MFG786432:MFG786450 MPC786432:MPC786450 MYY786432:MYY786450 NIU786432:NIU786450 NSQ786432:NSQ786450 OCM786432:OCM786450 OMI786432:OMI786450 OWE786432:OWE786450 PGA786432:PGA786450 PPW786432:PPW786450 PZS786432:PZS786450 QJO786432:QJO786450 QTK786432:QTK786450 RDG786432:RDG786450 RNC786432:RNC786450 RWY786432:RWY786450 SGU786432:SGU786450 SQQ786432:SQQ786450 TAM786432:TAM786450 TKI786432:TKI786450 TUE786432:TUE786450 UEA786432:UEA786450 UNW786432:UNW786450 UXS786432:UXS786450 VHO786432:VHO786450 VRK786432:VRK786450 WBG786432:WBG786450 WLC786432:WLC786450 WUY786432:WUY786450 IM851968:IM851986 SI851968:SI851986 ACE851968:ACE851986 AMA851968:AMA851986 AVW851968:AVW851986 BFS851968:BFS851986 BPO851968:BPO851986 BZK851968:BZK851986 CJG851968:CJG851986 CTC851968:CTC851986 DCY851968:DCY851986 DMU851968:DMU851986 DWQ851968:DWQ851986 EGM851968:EGM851986 EQI851968:EQI851986 FAE851968:FAE851986 FKA851968:FKA851986 FTW851968:FTW851986 GDS851968:GDS851986 GNO851968:GNO851986 GXK851968:GXK851986 HHG851968:HHG851986 HRC851968:HRC851986 IAY851968:IAY851986 IKU851968:IKU851986 IUQ851968:IUQ851986 JEM851968:JEM851986 JOI851968:JOI851986 JYE851968:JYE851986 KIA851968:KIA851986 KRW851968:KRW851986 LBS851968:LBS851986 LLO851968:LLO851986 LVK851968:LVK851986 MFG851968:MFG851986 MPC851968:MPC851986 MYY851968:MYY851986 NIU851968:NIU851986 NSQ851968:NSQ851986 OCM851968:OCM851986 OMI851968:OMI851986 OWE851968:OWE851986 PGA851968:PGA851986 PPW851968:PPW851986 PZS851968:PZS851986 QJO851968:QJO851986 QTK851968:QTK851986 RDG851968:RDG851986 RNC851968:RNC851986 RWY851968:RWY851986 SGU851968:SGU851986 SQQ851968:SQQ851986 TAM851968:TAM851986 TKI851968:TKI851986 TUE851968:TUE851986 UEA851968:UEA851986 UNW851968:UNW851986 UXS851968:UXS851986 VHO851968:VHO851986 VRK851968:VRK851986 WBG851968:WBG851986 WLC851968:WLC851986 WUY851968:WUY851986 IM917504:IM917522 SI917504:SI917522 ACE917504:ACE917522 AMA917504:AMA917522 AVW917504:AVW917522 BFS917504:BFS917522 BPO917504:BPO917522 BZK917504:BZK917522 CJG917504:CJG917522 CTC917504:CTC917522 DCY917504:DCY917522 DMU917504:DMU917522 DWQ917504:DWQ917522 EGM917504:EGM917522 EQI917504:EQI917522 FAE917504:FAE917522 FKA917504:FKA917522 FTW917504:FTW917522 GDS917504:GDS917522 GNO917504:GNO917522 GXK917504:GXK917522 HHG917504:HHG917522 HRC917504:HRC917522 IAY917504:IAY917522 IKU917504:IKU917522 IUQ917504:IUQ917522 JEM917504:JEM917522 JOI917504:JOI917522 JYE917504:JYE917522 KIA917504:KIA917522 KRW917504:KRW917522 LBS917504:LBS917522 LLO917504:LLO917522 LVK917504:LVK917522 MFG917504:MFG917522 MPC917504:MPC917522 MYY917504:MYY917522 NIU917504:NIU917522 NSQ917504:NSQ917522 OCM917504:OCM917522 OMI917504:OMI917522 OWE917504:OWE917522 PGA917504:PGA917522 PPW917504:PPW917522 PZS917504:PZS917522 QJO917504:QJO917522 QTK917504:QTK917522 RDG917504:RDG917522 RNC917504:RNC917522 RWY917504:RWY917522 SGU917504:SGU917522 SQQ917504:SQQ917522 TAM917504:TAM917522 TKI917504:TKI917522 TUE917504:TUE917522 UEA917504:UEA917522 UNW917504:UNW917522 UXS917504:UXS917522 VHO917504:VHO917522 VRK917504:VRK917522 WBG917504:WBG917522 WLC917504:WLC917522 WUY917504:WUY917522 IM983040:IM983058 SI983040:SI983058 ACE983040:ACE983058 AMA983040:AMA983058 AVW983040:AVW983058 BFS983040:BFS983058 BPO983040:BPO983058 BZK983040:BZK983058 CJG983040:CJG983058 CTC983040:CTC983058 DCY983040:DCY983058 DMU983040:DMU983058 DWQ983040:DWQ983058 EGM983040:EGM983058 EQI983040:EQI983058 FAE983040:FAE983058 FKA983040:FKA983058 FTW983040:FTW983058 GDS983040:GDS983058 GNO983040:GNO983058 GXK983040:GXK983058 HHG983040:HHG983058 HRC983040:HRC983058 IAY983040:IAY983058 IKU983040:IKU983058 IUQ983040:IUQ983058 JEM983040:JEM983058 JOI983040:JOI983058 JYE983040:JYE983058 KIA983040:KIA983058 KRW983040:KRW983058 LBS983040:LBS983058 LLO983040:LLO983058 LVK983040:LVK983058 MFG983040:MFG983058 MPC983040:MPC983058 MYY983040:MYY983058 NIU983040:NIU983058 NSQ983040:NSQ983058 OCM983040:OCM983058 OMI983040:OMI983058 OWE983040:OWE983058 PGA983040:PGA983058 PPW983040:PPW983058 PZS983040:PZS983058 QJO983040:QJO983058 QTK983040:QTK983058 RDG983040:RDG983058 RNC983040:RNC983058 RWY983040:RWY983058 SGU983040:SGU983058 SQQ983040:SQQ983058 TAM983040:TAM983058 TKI983040:TKI983058 TUE983040:TUE983058 UEA983040:UEA983058 UNW983040:UNW983058 UXS983040:UXS983058 VHO983040:VHO983058 VRK983040:VRK983058 WBG983040:WBG983058 WLC983040:WLC983058 WUY983040:WUY983058 WUY2:WUY18 WLC2:WLC18 WBG2:WBG18 VRK2:VRK18 VHO2:VHO18 UXS2:UXS18 UNW2:UNW18 UEA2:UEA18 TUE2:TUE18 TKI2:TKI18 TAM2:TAM18 SQQ2:SQQ18 SGU2:SGU18 RWY2:RWY18 RNC2:RNC18 RDG2:RDG18 QTK2:QTK18 QJO2:QJO18 PZS2:PZS18 PPW2:PPW18 PGA2:PGA18 OWE2:OWE18 OMI2:OMI18 OCM2:OCM18 NSQ2:NSQ18 NIU2:NIU18 MYY2:MYY18 MPC2:MPC18 MFG2:MFG18 LVK2:LVK18 LLO2:LLO18 LBS2:LBS18 KRW2:KRW18 KIA2:KIA18 JYE2:JYE18 JOI2:JOI18 JEM2:JEM18 IUQ2:IUQ18 IKU2:IKU18 IAY2:IAY18 HRC2:HRC18 HHG2:HHG18 GXK2:GXK18 GNO2:GNO18 GDS2:GDS18 FTW2:FTW18 FKA2:FKA18 FAE2:FAE18 EQI2:EQI18 EGM2:EGM18 DWQ2:DWQ18 DMU2:DMU18 DCY2:DCY18 CTC2:CTC18 CJG2:CJG18 BZK2:BZK18 BPO2:BPO18 BFS2:BFS18 AVW2:AVW18 AMA2:AMA18 ACE2:ACE18 SI2:SI18 IM2:IM18 WUK2:WUK18 WKO2:WKO18 WAS2:WAS18 VQW2:VQW18 VHA2:VHA18 UXE2:UXE18 UNI2:UNI18 UDM2:UDM18 TTQ2:TTQ18 TJU2:TJU18 SZY2:SZY18 SQC2:SQC18 SGG2:SGG18 RWK2:RWK18 RMO2:RMO18 RCS2:RCS18 QSW2:QSW18 QJA2:QJA18 PZE2:PZE18 PPI2:PPI18 PFM2:PFM18 OVQ2:OVQ18 OLU2:OLU18 OBY2:OBY18 NSC2:NSC18 NIG2:NIG18 MYK2:MYK18 MOO2:MOO18 MES2:MES18 LUW2:LUW18 LLA2:LLA18 LBE2:LBE18 KRI2:KRI18 KHM2:KHM18 JXQ2:JXQ18 JNU2:JNU18 JDY2:JDY18 IUC2:IUC18 IKG2:IKG18 IAK2:IAK18 HQO2:HQO18 HGS2:HGS18 GWW2:GWW18 GNA2:GNA18 GDE2:GDE18 FTI2:FTI18 FJM2:FJM18 EZQ2:EZQ18 EPU2:EPU18 EFY2:EFY18 DWC2:DWC18 DMG2:DMG18 DCK2:DCK18 CSO2:CSO18 CIS2:CIS18 BYW2:BYW18 BPA2:BPA18 BFE2:BFE18 AVI2:AVI18 ALM2:ALM18 ABQ2:ABQ18 RU2:RU18 HY2:HY18 WVB2:WVB18 WLF2:WLF18 WBJ2:WBJ18 VRN2:VRN18 VHR2:VHR18 UXV2:UXV18 UNZ2:UNZ18 UED2:UED18 TUH2:TUH18 TKL2:TKL18 TAP2:TAP18 SQT2:SQT18 SGX2:SGX18 RXB2:RXB18 RNF2:RNF18 RDJ2:RDJ18 QTN2:QTN18 QJR2:QJR18 PZV2:PZV18 PPZ2:PPZ18 PGD2:PGD18 OWH2:OWH18 OML2:OML18 OCP2:OCP18 NST2:NST18 NIX2:NIX18 MZB2:MZB18 MPF2:MPF18 MFJ2:MFJ18 LVN2:LVN18 LLR2:LLR18 LBV2:LBV18 KRZ2:KRZ18 KID2:KID18 JYH2:JYH18 JOL2:JOL18 JEP2:JEP18 IUT2:IUT18 IKX2:IKX18 IBB2:IBB18 HRF2:HRF18 HHJ2:HHJ18 GXN2:GXN18 GNR2:GNR18 GDV2:GDV18 FTZ2:FTZ18 FKD2:FKD18 FAH2:FAH18 EQL2:EQL18 EGP2:EGP18 DWT2:DWT18 DMX2:DMX18 DDB2:DDB18 CTF2:CTF18 CJJ2:CJJ18 BZN2:BZN18 BPR2:BPR18 BFV2:BFV18 AVZ2:AVZ18 AMD2:AMD18 ACH2:ACH18 SL2:SL18 IP2:IP18">
      <formula1>#REF!</formula1>
    </dataValidation>
  </dataValidations>
  <pageMargins left="0.7" right="0.7" top="0.75" bottom="0.75" header="0.3" footer="0.3"/>
  <pageSetup scale="80" orientation="landscape" horizontalDpi="0" verticalDpi="0" r:id="rId1"/>
  <headerFooter>
    <oddHeader>&amp;C&amp;"-,Bold"Central IRL Basin Management Action Plan (BMAP)
Melbourne Beach Projects</oddHeader>
    <oddFooter>&amp;C&amp;P of &amp;P&amp;ROctober 2011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5.7109375" customWidth="1"/>
    <col min="13" max="13" width="1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1.7402845111</v>
      </c>
      <c r="D2" s="10">
        <v>0.22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41116.300000000003</v>
      </c>
      <c r="L2" s="9">
        <f>E2*D2*C2/12</f>
        <v>1.4886973802786434</v>
      </c>
      <c r="M2">
        <f>ROUND(E2*D2*C2*102.79,0)</f>
        <v>1836</v>
      </c>
      <c r="N2">
        <f>ROUND(I2*M2*0.002205,0)</f>
        <v>9</v>
      </c>
      <c r="O2">
        <f>ROUND(J2*M2*0.002205,1)</f>
        <v>1.3</v>
      </c>
    </row>
    <row r="3" spans="1:15">
      <c r="A3" s="9" t="s">
        <v>62</v>
      </c>
      <c r="B3" s="9">
        <v>1200</v>
      </c>
      <c r="C3" s="24">
        <v>1.1020899400000001E-2</v>
      </c>
      <c r="D3" s="10">
        <v>0.22</v>
      </c>
      <c r="E3" s="10">
        <v>46.66</v>
      </c>
      <c r="F3" s="10">
        <v>2.23</v>
      </c>
      <c r="G3" s="10">
        <v>0.316</v>
      </c>
      <c r="H3" s="9">
        <v>0</v>
      </c>
      <c r="I3" s="10">
        <f>F3*0.7</f>
        <v>1.5609999999999999</v>
      </c>
      <c r="J3" s="10">
        <f>G3*0.5</f>
        <v>0.158</v>
      </c>
      <c r="K3" s="10">
        <v>53.6</v>
      </c>
      <c r="L3" s="9">
        <f t="shared" ref="L3:L4" si="0">E3*D3*C3/12</f>
        <v>9.4276447100733341E-3</v>
      </c>
      <c r="M3">
        <f t="shared" ref="M3:M4" si="1">ROUND(E3*D3*C3*102.79,0)</f>
        <v>12</v>
      </c>
      <c r="N3">
        <f t="shared" ref="N3:N4" si="2">ROUND(I3*M3*0.002205,0)</f>
        <v>0</v>
      </c>
      <c r="O3">
        <f t="shared" ref="O3:O4" si="3">ROUND(J3*M3*0.002205,1)</f>
        <v>0</v>
      </c>
    </row>
    <row r="4" spans="1:15">
      <c r="A4" s="9" t="s">
        <v>62</v>
      </c>
      <c r="B4" s="9">
        <v>1200</v>
      </c>
      <c r="C4" s="24">
        <v>1.2632991999999999E-3</v>
      </c>
      <c r="D4" s="10">
        <v>0.22</v>
      </c>
      <c r="E4" s="10">
        <v>46.66</v>
      </c>
      <c r="F4" s="10">
        <v>2.23</v>
      </c>
      <c r="G4" s="10">
        <v>0.316</v>
      </c>
      <c r="H4" s="9">
        <v>0</v>
      </c>
      <c r="I4" s="10">
        <f>F4*0.7</f>
        <v>1.5609999999999999</v>
      </c>
      <c r="J4" s="10">
        <f>G4*0.5</f>
        <v>0.158</v>
      </c>
      <c r="K4" s="10">
        <v>169.1</v>
      </c>
      <c r="L4" s="9">
        <f t="shared" si="0"/>
        <v>1.0806682456533333E-3</v>
      </c>
      <c r="M4">
        <f t="shared" si="1"/>
        <v>1</v>
      </c>
      <c r="N4">
        <f t="shared" si="2"/>
        <v>0</v>
      </c>
      <c r="O4">
        <f t="shared" si="3"/>
        <v>0</v>
      </c>
    </row>
    <row r="5" spans="1:15">
      <c r="C5" s="24">
        <f>SUM(C2:C4)</f>
        <v>1.7525687097</v>
      </c>
      <c r="N5">
        <f>SUM(N2:N4)</f>
        <v>9</v>
      </c>
      <c r="O5">
        <f>SUM(O2:O4)</f>
        <v>1.3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3.85546875" bestFit="1" customWidth="1"/>
    <col min="13" max="13" width="13.855468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14.9337993189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116046.6</v>
      </c>
      <c r="L2" s="9">
        <f>E2*D2*C2/12</f>
        <v>22.588292387460914</v>
      </c>
      <c r="M2">
        <f>ROUND(E2*D2*C2*102.79,0)</f>
        <v>27862</v>
      </c>
      <c r="N2">
        <f>ROUND(I2*M2*0.002205,0)</f>
        <v>137</v>
      </c>
      <c r="O2">
        <f>ROUND(J2*M2*0.002205,1)</f>
        <v>19.399999999999999</v>
      </c>
    </row>
    <row r="3" spans="1:15">
      <c r="A3" s="9" t="s">
        <v>62</v>
      </c>
      <c r="B3" s="9">
        <v>1200</v>
      </c>
      <c r="C3" s="24">
        <v>24.4886700791</v>
      </c>
      <c r="D3" s="10">
        <v>0.38900000000000001</v>
      </c>
      <c r="E3" s="10">
        <v>46.66</v>
      </c>
      <c r="F3" s="10">
        <v>2.23</v>
      </c>
      <c r="G3" s="10">
        <v>0.316</v>
      </c>
      <c r="H3" s="9">
        <v>1</v>
      </c>
      <c r="I3" s="10">
        <f t="shared" ref="I3:I8" si="0">F3</f>
        <v>2.23</v>
      </c>
      <c r="J3" s="10">
        <f t="shared" ref="J3:J8" si="1">G3</f>
        <v>0.316</v>
      </c>
      <c r="K3" s="10">
        <v>706948.4</v>
      </c>
      <c r="L3" s="9">
        <f t="shared" ref="L3:L28" si="2">E3*D3*C3/12</f>
        <v>37.040623629293627</v>
      </c>
      <c r="M3">
        <f t="shared" ref="M3:M28" si="3">ROUND(E3*D3*C3*102.79,0)</f>
        <v>45689</v>
      </c>
      <c r="N3">
        <f t="shared" ref="N3:N28" si="4">ROUND(I3*M3*0.002205,0)</f>
        <v>225</v>
      </c>
      <c r="O3">
        <f t="shared" ref="O3:O28" si="5">ROUND(J3*M3*0.002205,1)</f>
        <v>31.8</v>
      </c>
    </row>
    <row r="4" spans="1:15">
      <c r="A4" s="9" t="s">
        <v>62</v>
      </c>
      <c r="B4" s="9">
        <v>1200</v>
      </c>
      <c r="C4" s="24">
        <v>6.533568E-3</v>
      </c>
      <c r="D4" s="10">
        <v>0.38900000000000001</v>
      </c>
      <c r="E4" s="10">
        <v>46.66</v>
      </c>
      <c r="F4" s="10">
        <v>2.23</v>
      </c>
      <c r="G4" s="10">
        <v>0.316</v>
      </c>
      <c r="H4" s="9">
        <v>1</v>
      </c>
      <c r="I4" s="10">
        <f t="shared" si="0"/>
        <v>2.23</v>
      </c>
      <c r="J4" s="10">
        <f t="shared" si="1"/>
        <v>0.316</v>
      </c>
      <c r="K4" s="10">
        <v>75.599999999999994</v>
      </c>
      <c r="L4" s="9">
        <f t="shared" si="2"/>
        <v>9.8824245033599985E-3</v>
      </c>
      <c r="M4">
        <f t="shared" si="3"/>
        <v>12</v>
      </c>
      <c r="N4">
        <f t="shared" si="4"/>
        <v>0</v>
      </c>
      <c r="O4">
        <f t="shared" si="5"/>
        <v>0</v>
      </c>
    </row>
    <row r="5" spans="1:15">
      <c r="A5" s="9" t="s">
        <v>62</v>
      </c>
      <c r="B5" s="9">
        <v>1200</v>
      </c>
      <c r="C5" s="24">
        <v>1.8747809999999999E-4</v>
      </c>
      <c r="D5" s="10">
        <v>0.34699999999999998</v>
      </c>
      <c r="E5" s="10">
        <v>46.66</v>
      </c>
      <c r="F5" s="10">
        <v>2.23</v>
      </c>
      <c r="G5" s="10">
        <v>0.316</v>
      </c>
      <c r="H5" s="9">
        <v>1</v>
      </c>
      <c r="I5" s="10">
        <f t="shared" si="0"/>
        <v>2.23</v>
      </c>
      <c r="J5" s="10">
        <f t="shared" si="1"/>
        <v>0.316</v>
      </c>
      <c r="K5" s="10">
        <v>1638.9</v>
      </c>
      <c r="L5" s="9">
        <f t="shared" si="2"/>
        <v>2.5295513888849995E-4</v>
      </c>
      <c r="M5">
        <f t="shared" si="3"/>
        <v>0</v>
      </c>
      <c r="N5">
        <f t="shared" si="4"/>
        <v>0</v>
      </c>
      <c r="O5">
        <f t="shared" si="5"/>
        <v>0</v>
      </c>
    </row>
    <row r="6" spans="1:15">
      <c r="A6" s="9" t="s">
        <v>62</v>
      </c>
      <c r="B6" s="9">
        <v>1200</v>
      </c>
      <c r="C6" s="24">
        <v>0.109146852</v>
      </c>
      <c r="D6" s="10">
        <v>0.38900000000000001</v>
      </c>
      <c r="E6" s="10">
        <v>46.66</v>
      </c>
      <c r="F6" s="10">
        <v>2.23</v>
      </c>
      <c r="G6" s="10">
        <v>0.316</v>
      </c>
      <c r="H6" s="9">
        <v>1</v>
      </c>
      <c r="I6" s="10">
        <f t="shared" si="0"/>
        <v>2.23</v>
      </c>
      <c r="J6" s="10">
        <f t="shared" si="1"/>
        <v>0.316</v>
      </c>
      <c r="K6" s="10">
        <v>74.5</v>
      </c>
      <c r="L6" s="9">
        <f t="shared" si="2"/>
        <v>0.16509134437254</v>
      </c>
      <c r="M6">
        <f t="shared" si="3"/>
        <v>204</v>
      </c>
      <c r="N6">
        <f t="shared" si="4"/>
        <v>1</v>
      </c>
      <c r="O6">
        <f t="shared" si="5"/>
        <v>0.1</v>
      </c>
    </row>
    <row r="7" spans="1:15">
      <c r="A7" s="9" t="s">
        <v>62</v>
      </c>
      <c r="B7" s="9">
        <v>1200</v>
      </c>
      <c r="C7" s="24">
        <v>3.8681426200000001E-2</v>
      </c>
      <c r="D7" s="10">
        <v>0.38900000000000001</v>
      </c>
      <c r="E7" s="10">
        <v>46.66</v>
      </c>
      <c r="F7" s="10">
        <v>2.23</v>
      </c>
      <c r="G7" s="10">
        <v>0.316</v>
      </c>
      <c r="H7" s="9">
        <v>1</v>
      </c>
      <c r="I7" s="10">
        <f t="shared" si="0"/>
        <v>2.23</v>
      </c>
      <c r="J7" s="10">
        <f t="shared" si="1"/>
        <v>0.316</v>
      </c>
      <c r="K7" s="10">
        <v>43.5</v>
      </c>
      <c r="L7" s="9">
        <f t="shared" si="2"/>
        <v>5.8508042482115663E-2</v>
      </c>
      <c r="M7">
        <f t="shared" si="3"/>
        <v>72</v>
      </c>
      <c r="N7">
        <f t="shared" si="4"/>
        <v>0</v>
      </c>
      <c r="O7">
        <f t="shared" si="5"/>
        <v>0.1</v>
      </c>
    </row>
    <row r="8" spans="1:15">
      <c r="A8" s="9" t="s">
        <v>62</v>
      </c>
      <c r="B8" s="9">
        <v>1400</v>
      </c>
      <c r="C8" s="24">
        <v>11.169148917699999</v>
      </c>
      <c r="D8" s="10">
        <v>0.88800000000000001</v>
      </c>
      <c r="E8" s="10">
        <v>46.66</v>
      </c>
      <c r="F8" s="10">
        <v>1.93</v>
      </c>
      <c r="G8" s="10">
        <v>0.497</v>
      </c>
      <c r="H8" s="9">
        <v>1</v>
      </c>
      <c r="I8" s="10">
        <f t="shared" si="0"/>
        <v>1.93</v>
      </c>
      <c r="J8" s="10">
        <f t="shared" si="1"/>
        <v>0.497</v>
      </c>
      <c r="K8" s="10">
        <v>51289</v>
      </c>
      <c r="L8" s="9">
        <f t="shared" si="2"/>
        <v>38.56528414899126</v>
      </c>
      <c r="M8">
        <f t="shared" si="3"/>
        <v>47570</v>
      </c>
      <c r="N8">
        <f t="shared" si="4"/>
        <v>202</v>
      </c>
      <c r="O8">
        <f t="shared" si="5"/>
        <v>52.1</v>
      </c>
    </row>
    <row r="9" spans="1:15">
      <c r="A9" s="9" t="s">
        <v>62</v>
      </c>
      <c r="B9" s="9">
        <v>1200</v>
      </c>
      <c r="C9" s="24">
        <v>0.1017153029</v>
      </c>
      <c r="D9" s="10">
        <v>0.38900000000000001</v>
      </c>
      <c r="E9" s="10">
        <v>46.66</v>
      </c>
      <c r="F9" s="10">
        <v>2.23</v>
      </c>
      <c r="G9" s="10">
        <v>0.316</v>
      </c>
      <c r="H9" s="9">
        <v>0</v>
      </c>
      <c r="I9" s="10">
        <f>F9*0.7</f>
        <v>1.5609999999999999</v>
      </c>
      <c r="J9" s="10">
        <f>G9*0.5</f>
        <v>0.158</v>
      </c>
      <c r="K9" s="10">
        <v>76.7</v>
      </c>
      <c r="L9" s="9">
        <f t="shared" si="2"/>
        <v>0.15385066807992884</v>
      </c>
      <c r="M9">
        <f t="shared" si="3"/>
        <v>190</v>
      </c>
      <c r="N9">
        <f t="shared" si="4"/>
        <v>1</v>
      </c>
      <c r="O9">
        <f t="shared" si="5"/>
        <v>0.1</v>
      </c>
    </row>
    <row r="10" spans="1:15">
      <c r="A10" s="9" t="s">
        <v>62</v>
      </c>
      <c r="B10" s="9">
        <v>1810</v>
      </c>
      <c r="C10" s="24">
        <v>2.9781664000000001E-3</v>
      </c>
      <c r="D10" s="10">
        <v>0.182</v>
      </c>
      <c r="E10" s="10">
        <v>46.66</v>
      </c>
      <c r="F10" s="10">
        <v>1.25</v>
      </c>
      <c r="G10" s="10">
        <v>7.5999999999999998E-2</v>
      </c>
      <c r="H10" s="9">
        <v>1</v>
      </c>
      <c r="I10" s="10">
        <f t="shared" ref="I10:I13" si="6">F10</f>
        <v>1.25</v>
      </c>
      <c r="J10" s="10">
        <f t="shared" ref="J10:J13" si="7">G10</f>
        <v>7.5999999999999998E-2</v>
      </c>
      <c r="K10" s="10">
        <v>9.9</v>
      </c>
      <c r="L10" s="9">
        <f t="shared" si="2"/>
        <v>2.1075788707306665E-3</v>
      </c>
      <c r="M10">
        <f t="shared" si="3"/>
        <v>3</v>
      </c>
      <c r="N10">
        <f t="shared" si="4"/>
        <v>0</v>
      </c>
      <c r="O10">
        <f t="shared" si="5"/>
        <v>0</v>
      </c>
    </row>
    <row r="11" spans="1:15">
      <c r="A11" s="9" t="s">
        <v>62</v>
      </c>
      <c r="B11" s="9">
        <v>1810</v>
      </c>
      <c r="C11" s="24">
        <v>0.6003686962</v>
      </c>
      <c r="D11" s="10">
        <v>0.182</v>
      </c>
      <c r="E11" s="10">
        <v>46.66</v>
      </c>
      <c r="F11" s="10">
        <v>1.25</v>
      </c>
      <c r="G11" s="10">
        <v>7.5999999999999998E-2</v>
      </c>
      <c r="H11" s="9">
        <v>1</v>
      </c>
      <c r="I11" s="10">
        <f t="shared" si="6"/>
        <v>1.25</v>
      </c>
      <c r="J11" s="10">
        <f t="shared" si="7"/>
        <v>7.5999999999999998E-2</v>
      </c>
      <c r="K11" s="10">
        <v>224.9</v>
      </c>
      <c r="L11" s="9">
        <f t="shared" si="2"/>
        <v>0.42486691769782864</v>
      </c>
      <c r="M11">
        <f t="shared" si="3"/>
        <v>524</v>
      </c>
      <c r="N11">
        <f t="shared" si="4"/>
        <v>1</v>
      </c>
      <c r="O11">
        <f t="shared" si="5"/>
        <v>0.1</v>
      </c>
    </row>
    <row r="12" spans="1:15">
      <c r="A12" s="9" t="s">
        <v>62</v>
      </c>
      <c r="B12" s="9">
        <v>1400</v>
      </c>
      <c r="C12" s="24">
        <v>4.3287854258999996</v>
      </c>
      <c r="D12" s="10">
        <v>0.88800000000000001</v>
      </c>
      <c r="E12" s="10">
        <v>46.66</v>
      </c>
      <c r="F12" s="10">
        <v>1.93</v>
      </c>
      <c r="G12" s="10">
        <v>0.497</v>
      </c>
      <c r="H12" s="9">
        <v>1</v>
      </c>
      <c r="I12" s="10">
        <f t="shared" si="6"/>
        <v>1.93</v>
      </c>
      <c r="J12" s="10">
        <f t="shared" si="7"/>
        <v>0.497</v>
      </c>
      <c r="K12" s="10">
        <v>6456.1</v>
      </c>
      <c r="L12" s="9">
        <f t="shared" si="2"/>
        <v>14.946603469964552</v>
      </c>
      <c r="M12">
        <f t="shared" si="3"/>
        <v>18436</v>
      </c>
      <c r="N12">
        <f t="shared" si="4"/>
        <v>78</v>
      </c>
      <c r="O12">
        <f t="shared" si="5"/>
        <v>20.2</v>
      </c>
    </row>
    <row r="13" spans="1:15">
      <c r="A13" s="9" t="s">
        <v>62</v>
      </c>
      <c r="B13" s="9">
        <v>1810</v>
      </c>
      <c r="C13" s="24">
        <v>2.2349693300000001E-2</v>
      </c>
      <c r="D13" s="10">
        <v>0.182</v>
      </c>
      <c r="E13" s="10">
        <v>46.66</v>
      </c>
      <c r="F13" s="10">
        <v>1.25</v>
      </c>
      <c r="G13" s="10">
        <v>7.5999999999999998E-2</v>
      </c>
      <c r="H13" s="9">
        <v>1</v>
      </c>
      <c r="I13" s="10">
        <f t="shared" si="6"/>
        <v>1.25</v>
      </c>
      <c r="J13" s="10">
        <f t="shared" si="7"/>
        <v>7.5999999999999998E-2</v>
      </c>
      <c r="K13" s="10">
        <v>6.8</v>
      </c>
      <c r="L13" s="9">
        <f t="shared" si="2"/>
        <v>1.5816356455566335E-2</v>
      </c>
      <c r="M13">
        <f t="shared" si="3"/>
        <v>20</v>
      </c>
      <c r="N13">
        <f t="shared" si="4"/>
        <v>0</v>
      </c>
      <c r="O13">
        <f t="shared" si="5"/>
        <v>0</v>
      </c>
    </row>
    <row r="14" spans="1:15">
      <c r="A14" s="9" t="s">
        <v>62</v>
      </c>
      <c r="B14" s="9">
        <v>1400</v>
      </c>
      <c r="C14" s="24">
        <v>0.25784779759999998</v>
      </c>
      <c r="D14" s="10">
        <v>0.88800000000000001</v>
      </c>
      <c r="E14" s="10">
        <v>46.66</v>
      </c>
      <c r="F14" s="10">
        <v>1.93</v>
      </c>
      <c r="G14" s="10">
        <v>0.497</v>
      </c>
      <c r="H14" s="9">
        <v>0</v>
      </c>
      <c r="I14" s="10">
        <f>F14*0.7</f>
        <v>1.351</v>
      </c>
      <c r="J14" s="10">
        <f>G14*0.5</f>
        <v>0.2485</v>
      </c>
      <c r="K14" s="10">
        <v>384.5</v>
      </c>
      <c r="L14" s="9">
        <f t="shared" si="2"/>
        <v>0.89030718946518383</v>
      </c>
      <c r="M14">
        <f t="shared" si="3"/>
        <v>1098</v>
      </c>
      <c r="N14">
        <f t="shared" si="4"/>
        <v>3</v>
      </c>
      <c r="O14">
        <f t="shared" si="5"/>
        <v>0.6</v>
      </c>
    </row>
    <row r="15" spans="1:15">
      <c r="A15" s="9" t="s">
        <v>62</v>
      </c>
      <c r="B15" s="9">
        <v>1900</v>
      </c>
      <c r="C15" s="24">
        <v>3.9825507999999999E-3</v>
      </c>
      <c r="D15" s="10">
        <v>0.23400000000000001</v>
      </c>
      <c r="E15" s="10">
        <v>46.66</v>
      </c>
      <c r="F15" s="10">
        <v>1.2</v>
      </c>
      <c r="G15" s="10">
        <v>7.5999999999999998E-2</v>
      </c>
      <c r="H15" s="9">
        <v>1</v>
      </c>
      <c r="I15" s="10">
        <f t="shared" ref="I15:I16" si="8">F15</f>
        <v>1.2</v>
      </c>
      <c r="J15" s="10">
        <f t="shared" ref="J15:J16" si="9">G15</f>
        <v>7.5999999999999998E-2</v>
      </c>
      <c r="K15" s="10">
        <v>1.6</v>
      </c>
      <c r="L15" s="9">
        <f t="shared" si="2"/>
        <v>3.6236034963960002E-3</v>
      </c>
      <c r="M15">
        <f t="shared" si="3"/>
        <v>4</v>
      </c>
      <c r="N15">
        <f t="shared" si="4"/>
        <v>0</v>
      </c>
      <c r="O15">
        <f t="shared" si="5"/>
        <v>0</v>
      </c>
    </row>
    <row r="16" spans="1:15">
      <c r="A16" s="9" t="s">
        <v>62</v>
      </c>
      <c r="B16" s="9">
        <v>1200</v>
      </c>
      <c r="C16" s="24">
        <v>0.93314412199999996</v>
      </c>
      <c r="D16" s="10">
        <v>0.38900000000000001</v>
      </c>
      <c r="E16" s="10">
        <v>46.66</v>
      </c>
      <c r="F16" s="10">
        <v>2.23</v>
      </c>
      <c r="G16" s="10">
        <v>0.316</v>
      </c>
      <c r="H16" s="9">
        <v>1</v>
      </c>
      <c r="I16" s="10">
        <f t="shared" si="8"/>
        <v>2.23</v>
      </c>
      <c r="J16" s="10">
        <f t="shared" si="9"/>
        <v>0.316</v>
      </c>
      <c r="K16" s="10">
        <v>4873.7</v>
      </c>
      <c r="L16" s="9">
        <f t="shared" si="2"/>
        <v>1.4114380284125232</v>
      </c>
      <c r="M16">
        <f t="shared" si="3"/>
        <v>1741</v>
      </c>
      <c r="N16">
        <f t="shared" si="4"/>
        <v>9</v>
      </c>
      <c r="O16">
        <f t="shared" si="5"/>
        <v>1.2</v>
      </c>
    </row>
    <row r="17" spans="1:15">
      <c r="A17" s="9" t="s">
        <v>62</v>
      </c>
      <c r="B17" s="9">
        <v>1400</v>
      </c>
      <c r="C17" s="24">
        <v>5.2448967000000004E-3</v>
      </c>
      <c r="D17" s="10">
        <v>0.88800000000000001</v>
      </c>
      <c r="E17" s="10">
        <v>46.66</v>
      </c>
      <c r="F17" s="10">
        <v>1.93</v>
      </c>
      <c r="G17" s="10">
        <v>0.497</v>
      </c>
      <c r="H17" s="9">
        <v>0</v>
      </c>
      <c r="I17" s="10">
        <f>F17*0.7</f>
        <v>1.351</v>
      </c>
      <c r="J17" s="10">
        <f>G17*0.5</f>
        <v>0.2485</v>
      </c>
      <c r="K17" s="10">
        <v>7.8</v>
      </c>
      <c r="L17" s="9">
        <f t="shared" si="2"/>
        <v>1.8109789121627997E-2</v>
      </c>
      <c r="M17">
        <f t="shared" si="3"/>
        <v>22</v>
      </c>
      <c r="N17">
        <f t="shared" si="4"/>
        <v>0</v>
      </c>
      <c r="O17">
        <f t="shared" si="5"/>
        <v>0</v>
      </c>
    </row>
    <row r="18" spans="1:15">
      <c r="A18" s="9" t="s">
        <v>62</v>
      </c>
      <c r="B18" s="9">
        <v>1900</v>
      </c>
      <c r="C18" s="24">
        <v>0.83764640280000002</v>
      </c>
      <c r="D18" s="10">
        <v>0.23400000000000001</v>
      </c>
      <c r="E18" s="10">
        <v>46.66</v>
      </c>
      <c r="F18" s="10">
        <v>1.2</v>
      </c>
      <c r="G18" s="10">
        <v>7.5999999999999998E-2</v>
      </c>
      <c r="H18" s="9">
        <v>1</v>
      </c>
      <c r="I18" s="10">
        <f t="shared" ref="I18" si="10">F18</f>
        <v>1.2</v>
      </c>
      <c r="J18" s="10">
        <f t="shared" ref="J18" si="11">G18</f>
        <v>7.5999999999999998E-2</v>
      </c>
      <c r="K18" s="10">
        <v>504</v>
      </c>
      <c r="L18" s="9">
        <f t="shared" si="2"/>
        <v>0.76214933251563599</v>
      </c>
      <c r="M18">
        <f t="shared" si="3"/>
        <v>940</v>
      </c>
      <c r="N18">
        <f t="shared" si="4"/>
        <v>2</v>
      </c>
      <c r="O18">
        <f t="shared" si="5"/>
        <v>0.2</v>
      </c>
    </row>
    <row r="19" spans="1:15">
      <c r="A19" s="9" t="s">
        <v>62</v>
      </c>
      <c r="B19" s="9">
        <v>1400</v>
      </c>
      <c r="C19" s="24">
        <v>0.1209676809</v>
      </c>
      <c r="D19" s="10">
        <v>0.88800000000000001</v>
      </c>
      <c r="E19" s="10">
        <v>46.66</v>
      </c>
      <c r="F19" s="10">
        <v>1.93</v>
      </c>
      <c r="G19" s="10">
        <v>0.497</v>
      </c>
      <c r="H19" s="9">
        <v>0</v>
      </c>
      <c r="I19" s="10">
        <f>F19*0.7</f>
        <v>1.351</v>
      </c>
      <c r="J19" s="10">
        <f>G19*0.5</f>
        <v>0.2485</v>
      </c>
      <c r="K19" s="10">
        <v>180.4</v>
      </c>
      <c r="L19" s="9">
        <f t="shared" si="2"/>
        <v>0.41768204731875591</v>
      </c>
      <c r="M19">
        <f t="shared" si="3"/>
        <v>515</v>
      </c>
      <c r="N19">
        <f t="shared" si="4"/>
        <v>2</v>
      </c>
      <c r="O19">
        <f t="shared" si="5"/>
        <v>0.3</v>
      </c>
    </row>
    <row r="20" spans="1:15">
      <c r="A20" s="9" t="s">
        <v>62</v>
      </c>
      <c r="B20" s="9">
        <v>1810</v>
      </c>
      <c r="C20" s="24">
        <v>3.0578399999999998E-5</v>
      </c>
      <c r="D20" s="10">
        <v>0.182</v>
      </c>
      <c r="E20" s="10">
        <v>46.66</v>
      </c>
      <c r="F20" s="10">
        <v>1.25</v>
      </c>
      <c r="G20" s="10">
        <v>7.5999999999999998E-2</v>
      </c>
      <c r="H20" s="9">
        <v>1</v>
      </c>
      <c r="I20" s="10">
        <f t="shared" ref="I20:I22" si="12">F20</f>
        <v>1.25</v>
      </c>
      <c r="J20" s="10">
        <f t="shared" ref="J20:J22" si="13">G20</f>
        <v>7.5999999999999998E-2</v>
      </c>
      <c r="K20" s="10">
        <v>2.2000000000000002</v>
      </c>
      <c r="L20" s="9">
        <f t="shared" si="2"/>
        <v>2.1639620183999998E-5</v>
      </c>
      <c r="M20">
        <f t="shared" si="3"/>
        <v>0</v>
      </c>
      <c r="N20">
        <f t="shared" si="4"/>
        <v>0</v>
      </c>
      <c r="O20">
        <f t="shared" si="5"/>
        <v>0</v>
      </c>
    </row>
    <row r="21" spans="1:15">
      <c r="A21" s="9" t="s">
        <v>62</v>
      </c>
      <c r="B21" s="9">
        <v>1900</v>
      </c>
      <c r="C21" s="24">
        <v>2.1742743700000001E-2</v>
      </c>
      <c r="D21" s="10">
        <v>0.23400000000000001</v>
      </c>
      <c r="E21" s="10">
        <v>46.66</v>
      </c>
      <c r="F21" s="10">
        <v>1.2</v>
      </c>
      <c r="G21" s="10">
        <v>7.5999999999999998E-2</v>
      </c>
      <c r="H21" s="9">
        <v>1</v>
      </c>
      <c r="I21" s="10">
        <f t="shared" si="12"/>
        <v>1.2</v>
      </c>
      <c r="J21" s="10">
        <f t="shared" si="13"/>
        <v>7.5999999999999998E-2</v>
      </c>
      <c r="K21" s="10">
        <v>8.5</v>
      </c>
      <c r="L21" s="9">
        <f t="shared" si="2"/>
        <v>1.9783070210319002E-2</v>
      </c>
      <c r="M21">
        <f t="shared" si="3"/>
        <v>24</v>
      </c>
      <c r="N21">
        <f t="shared" si="4"/>
        <v>0</v>
      </c>
      <c r="O21">
        <f t="shared" si="5"/>
        <v>0</v>
      </c>
    </row>
    <row r="22" spans="1:15">
      <c r="A22" s="9" t="s">
        <v>62</v>
      </c>
      <c r="B22" s="9">
        <v>1400</v>
      </c>
      <c r="C22" s="24">
        <v>1.67811696E-2</v>
      </c>
      <c r="D22" s="10">
        <v>0.88800000000000001</v>
      </c>
      <c r="E22" s="10">
        <v>46.66</v>
      </c>
      <c r="F22" s="10">
        <v>1.93</v>
      </c>
      <c r="G22" s="10">
        <v>0.497</v>
      </c>
      <c r="H22" s="9">
        <v>1</v>
      </c>
      <c r="I22" s="10">
        <f t="shared" si="12"/>
        <v>1.93</v>
      </c>
      <c r="J22" s="10">
        <f t="shared" si="13"/>
        <v>0.497</v>
      </c>
      <c r="K22" s="10">
        <v>32.5</v>
      </c>
      <c r="L22" s="9">
        <f t="shared" si="2"/>
        <v>5.7942693641663989E-2</v>
      </c>
      <c r="M22">
        <f t="shared" si="3"/>
        <v>71</v>
      </c>
      <c r="N22">
        <f t="shared" si="4"/>
        <v>0</v>
      </c>
      <c r="O22">
        <f t="shared" si="5"/>
        <v>0.1</v>
      </c>
    </row>
    <row r="23" spans="1:15">
      <c r="A23" s="9" t="s">
        <v>62</v>
      </c>
      <c r="B23" s="9">
        <v>1400</v>
      </c>
      <c r="C23" s="24">
        <v>8.2141171099999993E-2</v>
      </c>
      <c r="D23" s="10">
        <v>0.88800000000000001</v>
      </c>
      <c r="E23" s="10">
        <v>46.66</v>
      </c>
      <c r="F23" s="10">
        <v>1.93</v>
      </c>
      <c r="G23" s="10">
        <v>0.497</v>
      </c>
      <c r="H23" s="9">
        <v>0</v>
      </c>
      <c r="I23" s="10">
        <f>F23*0.7</f>
        <v>1.351</v>
      </c>
      <c r="J23" s="10">
        <f>G23*0.5</f>
        <v>0.2485</v>
      </c>
      <c r="K23" s="10">
        <v>185.1</v>
      </c>
      <c r="L23" s="9">
        <f t="shared" si="2"/>
        <v>0.28362032122092395</v>
      </c>
      <c r="M23">
        <f t="shared" si="3"/>
        <v>350</v>
      </c>
      <c r="N23">
        <f t="shared" si="4"/>
        <v>1</v>
      </c>
      <c r="O23">
        <f t="shared" si="5"/>
        <v>0.2</v>
      </c>
    </row>
    <row r="24" spans="1:15">
      <c r="A24" s="9" t="s">
        <v>62</v>
      </c>
      <c r="B24" s="9">
        <v>1900</v>
      </c>
      <c r="C24" s="24">
        <v>0.106471593</v>
      </c>
      <c r="D24" s="10">
        <v>0.23400000000000001</v>
      </c>
      <c r="E24" s="10">
        <v>46.66</v>
      </c>
      <c r="F24" s="10">
        <v>1.2</v>
      </c>
      <c r="G24" s="10">
        <v>7.5999999999999998E-2</v>
      </c>
      <c r="H24" s="9">
        <v>1</v>
      </c>
      <c r="I24" s="10">
        <f t="shared" ref="I24:I25" si="14">F24</f>
        <v>1.2</v>
      </c>
      <c r="J24" s="10">
        <f t="shared" ref="J24:J25" si="15">G24</f>
        <v>7.5999999999999998E-2</v>
      </c>
      <c r="K24" s="10">
        <v>273</v>
      </c>
      <c r="L24" s="9">
        <f t="shared" si="2"/>
        <v>9.6875308322910011E-2</v>
      </c>
      <c r="M24">
        <f t="shared" si="3"/>
        <v>119</v>
      </c>
      <c r="N24">
        <f t="shared" si="4"/>
        <v>0</v>
      </c>
      <c r="O24">
        <f t="shared" si="5"/>
        <v>0</v>
      </c>
    </row>
    <row r="25" spans="1:15">
      <c r="A25" s="9" t="s">
        <v>62</v>
      </c>
      <c r="B25" s="9">
        <v>1900</v>
      </c>
      <c r="C25" s="24">
        <v>5.5968047600000001E-2</v>
      </c>
      <c r="D25" s="10">
        <v>0.23400000000000001</v>
      </c>
      <c r="E25" s="10">
        <v>46.66</v>
      </c>
      <c r="F25" s="10">
        <v>1.2</v>
      </c>
      <c r="G25" s="10">
        <v>7.5999999999999998E-2</v>
      </c>
      <c r="H25" s="9">
        <v>1</v>
      </c>
      <c r="I25" s="10">
        <f t="shared" si="14"/>
        <v>1.2</v>
      </c>
      <c r="J25" s="10">
        <f t="shared" si="15"/>
        <v>7.5999999999999998E-2</v>
      </c>
      <c r="K25" s="10">
        <v>373.3</v>
      </c>
      <c r="L25" s="9">
        <f t="shared" si="2"/>
        <v>5.0923647469812004E-2</v>
      </c>
      <c r="M25">
        <f t="shared" si="3"/>
        <v>63</v>
      </c>
      <c r="N25">
        <f t="shared" si="4"/>
        <v>0</v>
      </c>
      <c r="O25">
        <f t="shared" si="5"/>
        <v>0</v>
      </c>
    </row>
    <row r="26" spans="1:15">
      <c r="A26" s="9" t="s">
        <v>62</v>
      </c>
      <c r="B26" s="9">
        <v>1200</v>
      </c>
      <c r="C26" s="24">
        <v>2.12196747E-2</v>
      </c>
      <c r="D26" s="10">
        <v>0.38900000000000001</v>
      </c>
      <c r="E26" s="10">
        <v>46.66</v>
      </c>
      <c r="F26" s="10">
        <v>2.23</v>
      </c>
      <c r="G26" s="10">
        <v>0.316</v>
      </c>
      <c r="H26" s="9">
        <v>0</v>
      </c>
      <c r="I26" s="10">
        <f>F26*0.7</f>
        <v>1.5609999999999999</v>
      </c>
      <c r="J26" s="10">
        <f>G26*0.5</f>
        <v>0.158</v>
      </c>
      <c r="K26" s="10">
        <v>13.9</v>
      </c>
      <c r="L26" s="9">
        <f t="shared" si="2"/>
        <v>3.2096066530356494E-2</v>
      </c>
      <c r="M26">
        <f t="shared" si="3"/>
        <v>40</v>
      </c>
      <c r="N26">
        <f t="shared" si="4"/>
        <v>0</v>
      </c>
      <c r="O26">
        <f t="shared" si="5"/>
        <v>0</v>
      </c>
    </row>
    <row r="27" spans="1:15">
      <c r="A27" s="9" t="s">
        <v>62</v>
      </c>
      <c r="B27" s="9">
        <v>1200</v>
      </c>
      <c r="C27" s="24">
        <v>1.4926967100000001E-2</v>
      </c>
      <c r="D27" s="10">
        <v>0.38900000000000001</v>
      </c>
      <c r="E27" s="10">
        <v>46.66</v>
      </c>
      <c r="F27" s="10">
        <v>2.23</v>
      </c>
      <c r="G27" s="10">
        <v>0.316</v>
      </c>
      <c r="H27" s="9">
        <v>0</v>
      </c>
      <c r="I27" s="10">
        <f>F27*0.7</f>
        <v>1.5609999999999999</v>
      </c>
      <c r="J27" s="10">
        <f>G27*0.5</f>
        <v>0.158</v>
      </c>
      <c r="K27" s="10">
        <v>91.9</v>
      </c>
      <c r="L27" s="9">
        <f t="shared" si="2"/>
        <v>2.2577958235054499E-2</v>
      </c>
      <c r="M27">
        <f t="shared" si="3"/>
        <v>28</v>
      </c>
      <c r="N27">
        <f t="shared" si="4"/>
        <v>0</v>
      </c>
      <c r="O27">
        <f t="shared" si="5"/>
        <v>0</v>
      </c>
    </row>
    <row r="28" spans="1:15">
      <c r="A28" s="9" t="s">
        <v>62</v>
      </c>
      <c r="B28" s="9">
        <v>1400</v>
      </c>
      <c r="C28" s="24">
        <v>5.7942528E-3</v>
      </c>
      <c r="D28" s="10">
        <v>0.88800000000000001</v>
      </c>
      <c r="E28" s="10">
        <v>46.66</v>
      </c>
      <c r="F28" s="10">
        <v>1.93</v>
      </c>
      <c r="G28" s="10">
        <v>0.497</v>
      </c>
      <c r="H28" s="9">
        <v>1</v>
      </c>
      <c r="I28" s="10">
        <f t="shared" ref="I28" si="16">F28</f>
        <v>1.93</v>
      </c>
      <c r="J28" s="10">
        <f t="shared" ref="J28" si="17">G28</f>
        <v>0.497</v>
      </c>
      <c r="K28" s="10">
        <v>494.2</v>
      </c>
      <c r="L28" s="9">
        <f t="shared" si="2"/>
        <v>2.0006627837951999E-2</v>
      </c>
      <c r="M28">
        <f t="shared" si="3"/>
        <v>25</v>
      </c>
      <c r="N28">
        <f t="shared" si="4"/>
        <v>0</v>
      </c>
      <c r="O28">
        <f t="shared" si="5"/>
        <v>0</v>
      </c>
    </row>
    <row r="29" spans="1:15">
      <c r="C29" s="24">
        <f>SUM(C2:C28)</f>
        <v>58.286274573500016</v>
      </c>
      <c r="N29">
        <f>SUM(N2:N28)</f>
        <v>662</v>
      </c>
      <c r="O29">
        <f>SUM(O2:O28)</f>
        <v>126.49999999999999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39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3" width="13.85546875" bestFit="1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27.1783733372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41.108965672204128</v>
      </c>
      <c r="M2">
        <f>ROUND(E2*D2*C2*102.79,0)</f>
        <v>50707</v>
      </c>
      <c r="N2">
        <f>ROUND(I2*M2*0.002205,0)</f>
        <v>249</v>
      </c>
      <c r="O2">
        <f>ROUND(J2*M2*0.002205,1)</f>
        <v>35.299999999999997</v>
      </c>
    </row>
    <row r="3" spans="1:15">
      <c r="A3" s="9" t="s">
        <v>62</v>
      </c>
      <c r="B3" s="9">
        <v>1300</v>
      </c>
      <c r="C3" s="24">
        <v>5.7456548595000001</v>
      </c>
      <c r="D3" s="10">
        <v>0.63100000000000001</v>
      </c>
      <c r="E3" s="10">
        <v>46.66</v>
      </c>
      <c r="F3" s="10">
        <v>2.1</v>
      </c>
      <c r="G3" s="10">
        <v>0.51600000000000001</v>
      </c>
      <c r="H3" s="9">
        <v>1</v>
      </c>
      <c r="I3" s="10">
        <f t="shared" ref="I3:I7" si="0">F3</f>
        <v>2.1</v>
      </c>
      <c r="J3" s="10">
        <f t="shared" ref="J3:J7" si="1">G3</f>
        <v>0.51600000000000001</v>
      </c>
      <c r="K3" s="10">
        <v>12446.1</v>
      </c>
      <c r="L3" s="9">
        <f t="shared" ref="L3:L38" si="2">E3*D3*C3/12</f>
        <v>14.097184447886198</v>
      </c>
      <c r="M3">
        <f t="shared" ref="M3:M38" si="3">ROUND(E3*D3*C3*102.79,0)</f>
        <v>17389</v>
      </c>
      <c r="N3">
        <f t="shared" ref="N3:N38" si="4">ROUND(I3*M3*0.002205,0)</f>
        <v>81</v>
      </c>
      <c r="O3">
        <f t="shared" ref="O3:O38" si="5">ROUND(J3*M3*0.002205,1)</f>
        <v>19.8</v>
      </c>
    </row>
    <row r="4" spans="1:15">
      <c r="A4" s="9" t="s">
        <v>62</v>
      </c>
      <c r="B4" s="9">
        <v>1200</v>
      </c>
      <c r="C4" s="24">
        <v>0.51551911679999995</v>
      </c>
      <c r="D4" s="10">
        <v>0.22</v>
      </c>
      <c r="E4" s="10">
        <v>46.66</v>
      </c>
      <c r="F4" s="10">
        <v>2.23</v>
      </c>
      <c r="G4" s="10">
        <v>0.316</v>
      </c>
      <c r="H4" s="9">
        <v>1</v>
      </c>
      <c r="I4" s="10">
        <f t="shared" si="0"/>
        <v>2.23</v>
      </c>
      <c r="J4" s="10">
        <f t="shared" si="1"/>
        <v>0.316</v>
      </c>
      <c r="K4" s="10">
        <v>386.6</v>
      </c>
      <c r="L4" s="9">
        <f t="shared" si="2"/>
        <v>0.44099223648127994</v>
      </c>
      <c r="M4">
        <f t="shared" si="3"/>
        <v>544</v>
      </c>
      <c r="N4">
        <f t="shared" si="4"/>
        <v>3</v>
      </c>
      <c r="O4">
        <f t="shared" si="5"/>
        <v>0.4</v>
      </c>
    </row>
    <row r="5" spans="1:15">
      <c r="A5" s="9" t="s">
        <v>62</v>
      </c>
      <c r="B5" s="9">
        <v>1200</v>
      </c>
      <c r="C5" s="24">
        <v>0.71562234030000005</v>
      </c>
      <c r="D5" s="10">
        <v>0.22</v>
      </c>
      <c r="E5" s="10">
        <v>46.66</v>
      </c>
      <c r="F5" s="10">
        <v>2.23</v>
      </c>
      <c r="G5" s="10">
        <v>0.316</v>
      </c>
      <c r="H5" s="9">
        <v>1</v>
      </c>
      <c r="I5" s="10">
        <f t="shared" si="0"/>
        <v>2.23</v>
      </c>
      <c r="J5" s="10">
        <f t="shared" si="1"/>
        <v>0.316</v>
      </c>
      <c r="K5" s="10">
        <v>581.70000000000005</v>
      </c>
      <c r="L5" s="9">
        <f t="shared" si="2"/>
        <v>0.61216720397063007</v>
      </c>
      <c r="M5">
        <f t="shared" si="3"/>
        <v>755</v>
      </c>
      <c r="N5">
        <f t="shared" si="4"/>
        <v>4</v>
      </c>
      <c r="O5">
        <f t="shared" si="5"/>
        <v>0.5</v>
      </c>
    </row>
    <row r="6" spans="1:15">
      <c r="A6" s="9" t="s">
        <v>62</v>
      </c>
      <c r="B6" s="9">
        <v>1200</v>
      </c>
      <c r="C6" s="24">
        <v>1.2158002049000001</v>
      </c>
      <c r="D6" s="10">
        <v>0.38900000000000001</v>
      </c>
      <c r="E6" s="10">
        <v>46.66</v>
      </c>
      <c r="F6" s="10">
        <v>2.23</v>
      </c>
      <c r="G6" s="10">
        <v>0.316</v>
      </c>
      <c r="H6" s="9">
        <v>1</v>
      </c>
      <c r="I6" s="10">
        <f t="shared" si="0"/>
        <v>2.23</v>
      </c>
      <c r="J6" s="10">
        <f t="shared" si="1"/>
        <v>0.316</v>
      </c>
      <c r="K6" s="10">
        <v>794.2</v>
      </c>
      <c r="L6" s="9">
        <f t="shared" si="2"/>
        <v>1.838972784257219</v>
      </c>
      <c r="M6">
        <f t="shared" si="3"/>
        <v>2268</v>
      </c>
      <c r="N6">
        <f t="shared" si="4"/>
        <v>11</v>
      </c>
      <c r="O6">
        <f t="shared" si="5"/>
        <v>1.6</v>
      </c>
    </row>
    <row r="7" spans="1:15">
      <c r="A7" s="9" t="s">
        <v>62</v>
      </c>
      <c r="B7" s="9">
        <v>1300</v>
      </c>
      <c r="C7" s="24">
        <v>0.57857174560000002</v>
      </c>
      <c r="D7" s="10">
        <v>0.69199999999999995</v>
      </c>
      <c r="E7" s="10">
        <v>46.66</v>
      </c>
      <c r="F7" s="10">
        <v>2.1</v>
      </c>
      <c r="G7" s="10">
        <v>0.51600000000000001</v>
      </c>
      <c r="H7" s="9">
        <v>1</v>
      </c>
      <c r="I7" s="10">
        <f t="shared" si="0"/>
        <v>2.1</v>
      </c>
      <c r="J7" s="10">
        <f t="shared" si="1"/>
        <v>0.51600000000000001</v>
      </c>
      <c r="K7" s="10">
        <v>672.3</v>
      </c>
      <c r="L7" s="9">
        <f t="shared" si="2"/>
        <v>1.5567784244658025</v>
      </c>
      <c r="M7">
        <f t="shared" si="3"/>
        <v>1920</v>
      </c>
      <c r="N7">
        <f t="shared" si="4"/>
        <v>9</v>
      </c>
      <c r="O7">
        <f t="shared" si="5"/>
        <v>2.2000000000000002</v>
      </c>
    </row>
    <row r="8" spans="1:15">
      <c r="A8" s="9" t="s">
        <v>62</v>
      </c>
      <c r="B8" s="9">
        <v>1300</v>
      </c>
      <c r="C8" s="24">
        <v>4.2135979699999999E-2</v>
      </c>
      <c r="D8" s="10">
        <v>0.63100000000000001</v>
      </c>
      <c r="E8" s="10">
        <v>46.66</v>
      </c>
      <c r="F8" s="10">
        <v>2.1</v>
      </c>
      <c r="G8" s="10">
        <v>0.51600000000000001</v>
      </c>
      <c r="H8" s="9">
        <v>0</v>
      </c>
      <c r="I8" s="10">
        <f>F8*0.7</f>
        <v>1.47</v>
      </c>
      <c r="J8" s="10">
        <f>G8*0.5</f>
        <v>0.25800000000000001</v>
      </c>
      <c r="K8" s="10">
        <v>170.7</v>
      </c>
      <c r="L8" s="9">
        <f t="shared" si="2"/>
        <v>0.10338224140650515</v>
      </c>
      <c r="M8">
        <f t="shared" si="3"/>
        <v>128</v>
      </c>
      <c r="N8">
        <f t="shared" si="4"/>
        <v>0</v>
      </c>
      <c r="O8">
        <f t="shared" si="5"/>
        <v>0.1</v>
      </c>
    </row>
    <row r="9" spans="1:15">
      <c r="A9" s="9" t="s">
        <v>62</v>
      </c>
      <c r="B9" s="9">
        <v>1200</v>
      </c>
      <c r="C9" s="24">
        <v>19.398072069200001</v>
      </c>
      <c r="D9" s="10">
        <v>0.22</v>
      </c>
      <c r="E9" s="10">
        <v>46.66</v>
      </c>
      <c r="F9" s="10">
        <v>2.23</v>
      </c>
      <c r="G9" s="10">
        <v>0.316</v>
      </c>
      <c r="H9" s="9">
        <v>1</v>
      </c>
      <c r="I9" s="10">
        <f t="shared" ref="I9:I13" si="6">F9</f>
        <v>2.23</v>
      </c>
      <c r="J9" s="10">
        <f t="shared" ref="J9:J13" si="7">G9</f>
        <v>0.316</v>
      </c>
      <c r="K9" s="10">
        <v>41116.300000000003</v>
      </c>
      <c r="L9" s="9">
        <f t="shared" si="2"/>
        <v>16.593757450395987</v>
      </c>
      <c r="M9">
        <f t="shared" si="3"/>
        <v>20468</v>
      </c>
      <c r="N9">
        <f t="shared" si="4"/>
        <v>101</v>
      </c>
      <c r="O9">
        <f t="shared" si="5"/>
        <v>14.3</v>
      </c>
    </row>
    <row r="10" spans="1:15">
      <c r="A10" s="9" t="s">
        <v>62</v>
      </c>
      <c r="B10" s="9">
        <v>1200</v>
      </c>
      <c r="C10" s="24">
        <v>0.7783040578</v>
      </c>
      <c r="D10" s="10">
        <v>0.22</v>
      </c>
      <c r="E10" s="10">
        <v>46.66</v>
      </c>
      <c r="F10" s="10">
        <v>2.23</v>
      </c>
      <c r="G10" s="10">
        <v>0.316</v>
      </c>
      <c r="H10" s="9">
        <v>1</v>
      </c>
      <c r="I10" s="10">
        <f t="shared" si="6"/>
        <v>2.23</v>
      </c>
      <c r="J10" s="10">
        <f t="shared" si="7"/>
        <v>0.316</v>
      </c>
      <c r="K10" s="10">
        <v>287.5</v>
      </c>
      <c r="L10" s="9">
        <f t="shared" si="2"/>
        <v>0.66578723451071331</v>
      </c>
      <c r="M10">
        <f t="shared" si="3"/>
        <v>821</v>
      </c>
      <c r="N10">
        <f t="shared" si="4"/>
        <v>4</v>
      </c>
      <c r="O10">
        <f t="shared" si="5"/>
        <v>0.6</v>
      </c>
    </row>
    <row r="11" spans="1:15">
      <c r="A11" s="9" t="s">
        <v>62</v>
      </c>
      <c r="B11" s="9">
        <v>1200</v>
      </c>
      <c r="C11" s="24">
        <v>23.6633732554</v>
      </c>
      <c r="D11" s="10">
        <v>0.22</v>
      </c>
      <c r="E11" s="10">
        <v>46.66</v>
      </c>
      <c r="F11" s="10">
        <v>2.23</v>
      </c>
      <c r="G11" s="10">
        <v>0.316</v>
      </c>
      <c r="H11" s="9">
        <v>1</v>
      </c>
      <c r="I11" s="10">
        <f t="shared" si="6"/>
        <v>2.23</v>
      </c>
      <c r="J11" s="10">
        <f t="shared" si="7"/>
        <v>0.316</v>
      </c>
      <c r="K11" s="10">
        <v>18418.5</v>
      </c>
      <c r="L11" s="9">
        <f t="shared" si="2"/>
        <v>20.242438261777675</v>
      </c>
      <c r="M11">
        <f t="shared" si="3"/>
        <v>24969</v>
      </c>
      <c r="N11">
        <f t="shared" si="4"/>
        <v>123</v>
      </c>
      <c r="O11">
        <f t="shared" si="5"/>
        <v>17.399999999999999</v>
      </c>
    </row>
    <row r="12" spans="1:15">
      <c r="A12" s="9" t="s">
        <v>62</v>
      </c>
      <c r="B12" s="9">
        <v>1300</v>
      </c>
      <c r="C12" s="24">
        <v>5.097681E-4</v>
      </c>
      <c r="D12" s="10">
        <v>0.63100000000000001</v>
      </c>
      <c r="E12" s="10">
        <v>46.66</v>
      </c>
      <c r="F12" s="10">
        <v>2.1</v>
      </c>
      <c r="G12" s="10">
        <v>0.51600000000000001</v>
      </c>
      <c r="H12" s="9">
        <v>1</v>
      </c>
      <c r="I12" s="10">
        <f t="shared" si="6"/>
        <v>2.1</v>
      </c>
      <c r="J12" s="10">
        <f t="shared" si="7"/>
        <v>0.51600000000000001</v>
      </c>
      <c r="K12" s="10">
        <v>77.2</v>
      </c>
      <c r="L12" s="9">
        <f t="shared" si="2"/>
        <v>1.2507355744605E-3</v>
      </c>
      <c r="M12">
        <f t="shared" si="3"/>
        <v>2</v>
      </c>
      <c r="N12">
        <f t="shared" si="4"/>
        <v>0</v>
      </c>
      <c r="O12">
        <f t="shared" si="5"/>
        <v>0</v>
      </c>
    </row>
    <row r="13" spans="1:15">
      <c r="A13" s="9" t="s">
        <v>62</v>
      </c>
      <c r="B13" s="9">
        <v>1300</v>
      </c>
      <c r="C13" s="24">
        <v>4.9591213999999996E-3</v>
      </c>
      <c r="D13" s="10">
        <v>0.63100000000000001</v>
      </c>
      <c r="E13" s="10">
        <v>46.66</v>
      </c>
      <c r="F13" s="10">
        <v>2.1</v>
      </c>
      <c r="G13" s="10">
        <v>0.51600000000000001</v>
      </c>
      <c r="H13" s="9">
        <v>1</v>
      </c>
      <c r="I13" s="10">
        <f t="shared" si="6"/>
        <v>2.1</v>
      </c>
      <c r="J13" s="10">
        <f t="shared" si="7"/>
        <v>0.51600000000000001</v>
      </c>
      <c r="K13" s="10">
        <v>11.1</v>
      </c>
      <c r="L13" s="9">
        <f t="shared" si="2"/>
        <v>1.2167394454553664E-2</v>
      </c>
      <c r="M13">
        <f t="shared" si="3"/>
        <v>15</v>
      </c>
      <c r="N13">
        <f t="shared" si="4"/>
        <v>0</v>
      </c>
      <c r="O13">
        <f t="shared" si="5"/>
        <v>0</v>
      </c>
    </row>
    <row r="14" spans="1:15">
      <c r="A14" s="9" t="s">
        <v>62</v>
      </c>
      <c r="B14" s="9">
        <v>1300</v>
      </c>
      <c r="C14" s="24">
        <v>0.1645299918</v>
      </c>
      <c r="D14" s="10">
        <v>0.63100000000000001</v>
      </c>
      <c r="E14" s="10">
        <v>46.66</v>
      </c>
      <c r="F14" s="10">
        <v>2.1</v>
      </c>
      <c r="G14" s="10">
        <v>0.51600000000000001</v>
      </c>
      <c r="H14" s="9">
        <v>0</v>
      </c>
      <c r="I14" s="10">
        <f>F14*0.7</f>
        <v>1.47</v>
      </c>
      <c r="J14" s="10">
        <f>G14*0.5</f>
        <v>0.25800000000000001</v>
      </c>
      <c r="K14" s="10">
        <v>215.2</v>
      </c>
      <c r="L14" s="9">
        <f t="shared" si="2"/>
        <v>0.4036806418643189</v>
      </c>
      <c r="M14">
        <f t="shared" si="3"/>
        <v>498</v>
      </c>
      <c r="N14">
        <f t="shared" si="4"/>
        <v>2</v>
      </c>
      <c r="O14">
        <f t="shared" si="5"/>
        <v>0.3</v>
      </c>
    </row>
    <row r="15" spans="1:15">
      <c r="A15" s="9" t="s">
        <v>62</v>
      </c>
      <c r="B15" s="9">
        <v>1800</v>
      </c>
      <c r="C15" s="24">
        <v>5.1269761699999999E-2</v>
      </c>
      <c r="D15" s="10">
        <v>0.127</v>
      </c>
      <c r="E15" s="10">
        <v>46.66</v>
      </c>
      <c r="F15" s="10">
        <v>1.25</v>
      </c>
      <c r="G15" s="10">
        <v>7.5999999999999998E-2</v>
      </c>
      <c r="H15" s="9">
        <v>1</v>
      </c>
      <c r="I15" s="10">
        <f t="shared" ref="I15:I20" si="8">F15</f>
        <v>1.25</v>
      </c>
      <c r="J15" s="10">
        <f t="shared" ref="J15:J20" si="9">G15</f>
        <v>7.5999999999999998E-2</v>
      </c>
      <c r="K15" s="10">
        <v>23</v>
      </c>
      <c r="L15" s="9">
        <f t="shared" si="2"/>
        <v>2.5317948273091168E-2</v>
      </c>
      <c r="M15">
        <f t="shared" si="3"/>
        <v>31</v>
      </c>
      <c r="N15">
        <f t="shared" si="4"/>
        <v>0</v>
      </c>
      <c r="O15">
        <f t="shared" si="5"/>
        <v>0</v>
      </c>
    </row>
    <row r="16" spans="1:15">
      <c r="A16" s="9" t="s">
        <v>62</v>
      </c>
      <c r="B16" s="9">
        <v>1800</v>
      </c>
      <c r="C16" s="24">
        <v>4.1406389299999999E-2</v>
      </c>
      <c r="D16" s="10">
        <v>0.127</v>
      </c>
      <c r="E16" s="10">
        <v>46.66</v>
      </c>
      <c r="F16" s="10">
        <v>1.25</v>
      </c>
      <c r="G16" s="10">
        <v>7.5999999999999998E-2</v>
      </c>
      <c r="H16" s="9">
        <v>1</v>
      </c>
      <c r="I16" s="10">
        <f t="shared" si="8"/>
        <v>1.25</v>
      </c>
      <c r="J16" s="10">
        <f t="shared" si="9"/>
        <v>7.5999999999999998E-2</v>
      </c>
      <c r="K16" s="10">
        <v>8.8000000000000007</v>
      </c>
      <c r="L16" s="9">
        <f t="shared" si="2"/>
        <v>2.0447234153477167E-2</v>
      </c>
      <c r="M16">
        <f t="shared" si="3"/>
        <v>25</v>
      </c>
      <c r="N16">
        <f t="shared" si="4"/>
        <v>0</v>
      </c>
      <c r="O16">
        <f t="shared" si="5"/>
        <v>0</v>
      </c>
    </row>
    <row r="17" spans="1:15">
      <c r="A17" s="9" t="s">
        <v>62</v>
      </c>
      <c r="B17" s="9">
        <v>1800</v>
      </c>
      <c r="C17" s="24">
        <v>1.0930269047000001</v>
      </c>
      <c r="D17" s="10">
        <v>0.127</v>
      </c>
      <c r="E17" s="10">
        <v>46.66</v>
      </c>
      <c r="F17" s="10">
        <v>1.25</v>
      </c>
      <c r="G17" s="10">
        <v>7.5999999999999998E-2</v>
      </c>
      <c r="H17" s="9">
        <v>1</v>
      </c>
      <c r="I17" s="10">
        <f t="shared" si="8"/>
        <v>1.25</v>
      </c>
      <c r="J17" s="10">
        <f t="shared" si="9"/>
        <v>7.5999999999999998E-2</v>
      </c>
      <c r="K17" s="10">
        <v>233.1</v>
      </c>
      <c r="L17" s="9">
        <f t="shared" si="2"/>
        <v>0.53975672436744626</v>
      </c>
      <c r="M17">
        <f t="shared" si="3"/>
        <v>666</v>
      </c>
      <c r="N17">
        <f t="shared" si="4"/>
        <v>2</v>
      </c>
      <c r="O17">
        <f t="shared" si="5"/>
        <v>0.1</v>
      </c>
    </row>
    <row r="18" spans="1:15">
      <c r="A18" s="9" t="s">
        <v>62</v>
      </c>
      <c r="B18" s="9">
        <v>1300</v>
      </c>
      <c r="C18" s="24">
        <v>2.5033962999999999E-2</v>
      </c>
      <c r="D18" s="10">
        <v>0.63100000000000001</v>
      </c>
      <c r="E18" s="10">
        <v>46.66</v>
      </c>
      <c r="F18" s="10">
        <v>2.1</v>
      </c>
      <c r="G18" s="10">
        <v>0.51600000000000001</v>
      </c>
      <c r="H18" s="9">
        <v>1</v>
      </c>
      <c r="I18" s="10">
        <f t="shared" si="8"/>
        <v>2.1</v>
      </c>
      <c r="J18" s="10">
        <f t="shared" si="9"/>
        <v>0.51600000000000001</v>
      </c>
      <c r="K18" s="10">
        <v>131.80000000000001</v>
      </c>
      <c r="L18" s="9">
        <f t="shared" si="2"/>
        <v>6.1421787855748332E-2</v>
      </c>
      <c r="M18">
        <f t="shared" si="3"/>
        <v>76</v>
      </c>
      <c r="N18">
        <f t="shared" si="4"/>
        <v>0</v>
      </c>
      <c r="O18">
        <f t="shared" si="5"/>
        <v>0.1</v>
      </c>
    </row>
    <row r="19" spans="1:15">
      <c r="A19" s="9" t="s">
        <v>62</v>
      </c>
      <c r="B19" s="9">
        <v>1800</v>
      </c>
      <c r="C19" s="24">
        <v>0.19319270150000001</v>
      </c>
      <c r="D19" s="10">
        <v>0.127</v>
      </c>
      <c r="E19" s="10">
        <v>46.66</v>
      </c>
      <c r="F19" s="10">
        <v>1.25</v>
      </c>
      <c r="G19" s="10">
        <v>7.5999999999999998E-2</v>
      </c>
      <c r="H19" s="9">
        <v>1</v>
      </c>
      <c r="I19" s="10">
        <f t="shared" si="8"/>
        <v>1.25</v>
      </c>
      <c r="J19" s="10">
        <f t="shared" si="9"/>
        <v>7.5999999999999998E-2</v>
      </c>
      <c r="K19" s="10">
        <v>86.8</v>
      </c>
      <c r="L19" s="9">
        <f t="shared" si="2"/>
        <v>9.5402097866894173E-2</v>
      </c>
      <c r="M19">
        <f t="shared" si="3"/>
        <v>118</v>
      </c>
      <c r="N19">
        <f t="shared" si="4"/>
        <v>0</v>
      </c>
      <c r="O19">
        <f t="shared" si="5"/>
        <v>0</v>
      </c>
    </row>
    <row r="20" spans="1:15">
      <c r="A20" s="9" t="s">
        <v>62</v>
      </c>
      <c r="B20" s="9">
        <v>1800</v>
      </c>
      <c r="C20" s="24">
        <v>3.2809539899999997E-2</v>
      </c>
      <c r="D20" s="10">
        <v>0.127</v>
      </c>
      <c r="E20" s="10">
        <v>46.66</v>
      </c>
      <c r="F20" s="10">
        <v>1.25</v>
      </c>
      <c r="G20" s="10">
        <v>7.5999999999999998E-2</v>
      </c>
      <c r="H20" s="9">
        <v>1</v>
      </c>
      <c r="I20" s="10">
        <f t="shared" si="8"/>
        <v>1.25</v>
      </c>
      <c r="J20" s="10">
        <f t="shared" si="9"/>
        <v>7.5999999999999998E-2</v>
      </c>
      <c r="K20" s="10">
        <v>7</v>
      </c>
      <c r="L20" s="9">
        <f t="shared" si="2"/>
        <v>1.6201952310851499E-2</v>
      </c>
      <c r="M20">
        <f t="shared" si="3"/>
        <v>20</v>
      </c>
      <c r="N20">
        <f t="shared" si="4"/>
        <v>0</v>
      </c>
      <c r="O20">
        <f t="shared" si="5"/>
        <v>0</v>
      </c>
    </row>
    <row r="21" spans="1:15">
      <c r="A21" s="9" t="s">
        <v>62</v>
      </c>
      <c r="B21" s="9">
        <v>1200</v>
      </c>
      <c r="C21" s="24">
        <v>7.7669371200000004E-2</v>
      </c>
      <c r="D21" s="10">
        <v>0.22</v>
      </c>
      <c r="E21" s="10">
        <v>46.66</v>
      </c>
      <c r="F21" s="10">
        <v>2.23</v>
      </c>
      <c r="G21" s="10">
        <v>0.316</v>
      </c>
      <c r="H21" s="9">
        <v>0</v>
      </c>
      <c r="I21" s="10">
        <f t="shared" ref="I21:I22" si="10">F21*0.7</f>
        <v>1.5609999999999999</v>
      </c>
      <c r="J21" s="10">
        <f t="shared" ref="J21:J22" si="11">G21*0.5</f>
        <v>0.158</v>
      </c>
      <c r="K21" s="10">
        <v>60.5</v>
      </c>
      <c r="L21" s="9">
        <f t="shared" si="2"/>
        <v>6.6440969103520001E-2</v>
      </c>
      <c r="M21">
        <f t="shared" si="3"/>
        <v>82</v>
      </c>
      <c r="N21">
        <f t="shared" si="4"/>
        <v>0</v>
      </c>
      <c r="O21">
        <f t="shared" si="5"/>
        <v>0</v>
      </c>
    </row>
    <row r="22" spans="1:15">
      <c r="A22" s="9" t="s">
        <v>62</v>
      </c>
      <c r="B22" s="9">
        <v>1300</v>
      </c>
      <c r="C22" s="24">
        <v>8.7793784E-2</v>
      </c>
      <c r="D22" s="10">
        <v>0.63100000000000001</v>
      </c>
      <c r="E22" s="10">
        <v>46.66</v>
      </c>
      <c r="F22" s="10">
        <v>2.1</v>
      </c>
      <c r="G22" s="10">
        <v>0.51600000000000001</v>
      </c>
      <c r="H22" s="9">
        <v>0</v>
      </c>
      <c r="I22" s="10">
        <f t="shared" si="10"/>
        <v>1.47</v>
      </c>
      <c r="J22" s="10">
        <f t="shared" si="11"/>
        <v>0.25800000000000001</v>
      </c>
      <c r="K22" s="10">
        <v>182.1</v>
      </c>
      <c r="L22" s="9">
        <f t="shared" si="2"/>
        <v>0.21540541447238662</v>
      </c>
      <c r="M22">
        <f t="shared" si="3"/>
        <v>266</v>
      </c>
      <c r="N22">
        <f t="shared" si="4"/>
        <v>1</v>
      </c>
      <c r="O22">
        <f t="shared" si="5"/>
        <v>0.2</v>
      </c>
    </row>
    <row r="23" spans="1:15">
      <c r="A23" s="9" t="s">
        <v>62</v>
      </c>
      <c r="B23" s="9">
        <v>1300</v>
      </c>
      <c r="C23" s="24">
        <v>1.1735768000000001E-2</v>
      </c>
      <c r="D23" s="10">
        <v>0.63100000000000001</v>
      </c>
      <c r="E23" s="10">
        <v>46.66</v>
      </c>
      <c r="F23" s="10">
        <v>2.1</v>
      </c>
      <c r="G23" s="10">
        <v>0.51600000000000001</v>
      </c>
      <c r="H23" s="9">
        <v>1</v>
      </c>
      <c r="I23" s="10">
        <f t="shared" ref="I23:I29" si="12">F23</f>
        <v>2.1</v>
      </c>
      <c r="J23" s="10">
        <f t="shared" ref="J23:J29" si="13">G23</f>
        <v>0.51600000000000001</v>
      </c>
      <c r="K23" s="10">
        <v>122.8</v>
      </c>
      <c r="L23" s="9">
        <f t="shared" si="2"/>
        <v>2.8794156659106663E-2</v>
      </c>
      <c r="M23">
        <f t="shared" si="3"/>
        <v>36</v>
      </c>
      <c r="N23">
        <f t="shared" si="4"/>
        <v>0</v>
      </c>
      <c r="O23">
        <f t="shared" si="5"/>
        <v>0</v>
      </c>
    </row>
    <row r="24" spans="1:15">
      <c r="A24" s="9" t="s">
        <v>62</v>
      </c>
      <c r="B24" s="9">
        <v>1800</v>
      </c>
      <c r="C24" s="24">
        <v>5.2037510600000003E-2</v>
      </c>
      <c r="D24" s="10">
        <v>0.127</v>
      </c>
      <c r="E24" s="10">
        <v>46.66</v>
      </c>
      <c r="F24" s="10">
        <v>1.25</v>
      </c>
      <c r="G24" s="10">
        <v>7.5999999999999998E-2</v>
      </c>
      <c r="H24" s="9">
        <v>1</v>
      </c>
      <c r="I24" s="10">
        <f t="shared" si="12"/>
        <v>1.25</v>
      </c>
      <c r="J24" s="10">
        <f t="shared" si="13"/>
        <v>7.5999999999999998E-2</v>
      </c>
      <c r="K24" s="10">
        <v>23.4</v>
      </c>
      <c r="L24" s="9">
        <f t="shared" si="2"/>
        <v>2.5697076755307666E-2</v>
      </c>
      <c r="M24">
        <f t="shared" si="3"/>
        <v>32</v>
      </c>
      <c r="N24">
        <f t="shared" si="4"/>
        <v>0</v>
      </c>
      <c r="O24">
        <f t="shared" si="5"/>
        <v>0</v>
      </c>
    </row>
    <row r="25" spans="1:15">
      <c r="A25" s="9" t="s">
        <v>62</v>
      </c>
      <c r="B25" s="9">
        <v>1800</v>
      </c>
      <c r="C25" s="24">
        <v>1.0143193199999999E-2</v>
      </c>
      <c r="D25" s="10">
        <v>0.127</v>
      </c>
      <c r="E25" s="10">
        <v>46.66</v>
      </c>
      <c r="F25" s="10">
        <v>1.25</v>
      </c>
      <c r="G25" s="10">
        <v>7.5999999999999998E-2</v>
      </c>
      <c r="H25" s="9">
        <v>1</v>
      </c>
      <c r="I25" s="10">
        <f t="shared" si="12"/>
        <v>1.25</v>
      </c>
      <c r="J25" s="10">
        <f t="shared" si="13"/>
        <v>7.5999999999999998E-2</v>
      </c>
      <c r="K25" s="10">
        <v>2.2000000000000002</v>
      </c>
      <c r="L25" s="9">
        <f t="shared" si="2"/>
        <v>5.0088947607019995E-3</v>
      </c>
      <c r="M25">
        <f t="shared" si="3"/>
        <v>6</v>
      </c>
      <c r="N25">
        <f t="shared" si="4"/>
        <v>0</v>
      </c>
      <c r="O25">
        <f t="shared" si="5"/>
        <v>0</v>
      </c>
    </row>
    <row r="26" spans="1:15">
      <c r="A26" s="9" t="s">
        <v>62</v>
      </c>
      <c r="B26" s="9">
        <v>1300</v>
      </c>
      <c r="C26" s="24">
        <v>1.6238318495999999</v>
      </c>
      <c r="D26" s="10">
        <v>0.63100000000000001</v>
      </c>
      <c r="E26" s="10">
        <v>46.66</v>
      </c>
      <c r="F26" s="10">
        <v>2.1</v>
      </c>
      <c r="G26" s="10">
        <v>0.51600000000000001</v>
      </c>
      <c r="H26" s="9">
        <v>1</v>
      </c>
      <c r="I26" s="10">
        <f t="shared" si="12"/>
        <v>2.1</v>
      </c>
      <c r="J26" s="10">
        <f t="shared" si="13"/>
        <v>0.51600000000000001</v>
      </c>
      <c r="K26" s="10">
        <v>2299.4</v>
      </c>
      <c r="L26" s="9">
        <f t="shared" si="2"/>
        <v>3.9841336898811672</v>
      </c>
      <c r="M26">
        <f t="shared" si="3"/>
        <v>4914</v>
      </c>
      <c r="N26">
        <f t="shared" si="4"/>
        <v>23</v>
      </c>
      <c r="O26">
        <f t="shared" si="5"/>
        <v>5.6</v>
      </c>
    </row>
    <row r="27" spans="1:15">
      <c r="A27" s="9" t="s">
        <v>62</v>
      </c>
      <c r="B27" s="9">
        <v>1300</v>
      </c>
      <c r="C27" s="24">
        <v>2.3508268660999998</v>
      </c>
      <c r="D27" s="10">
        <v>0.63100000000000001</v>
      </c>
      <c r="E27" s="10">
        <v>46.66</v>
      </c>
      <c r="F27" s="10">
        <v>2.1</v>
      </c>
      <c r="G27" s="10">
        <v>0.51600000000000001</v>
      </c>
      <c r="H27" s="9">
        <v>1</v>
      </c>
      <c r="I27" s="10">
        <f t="shared" si="12"/>
        <v>2.1</v>
      </c>
      <c r="J27" s="10">
        <f t="shared" si="13"/>
        <v>0.51600000000000001</v>
      </c>
      <c r="K27" s="10">
        <v>5248.2</v>
      </c>
      <c r="L27" s="9">
        <f t="shared" si="2"/>
        <v>5.7678438310062168</v>
      </c>
      <c r="M27">
        <f t="shared" si="3"/>
        <v>7115</v>
      </c>
      <c r="N27">
        <f t="shared" si="4"/>
        <v>33</v>
      </c>
      <c r="O27">
        <f t="shared" si="5"/>
        <v>8.1</v>
      </c>
    </row>
    <row r="28" spans="1:15">
      <c r="A28" s="9" t="s">
        <v>62</v>
      </c>
      <c r="B28" s="9">
        <v>1200</v>
      </c>
      <c r="C28" s="24">
        <v>4.6661333499999999E-2</v>
      </c>
      <c r="D28" s="10">
        <v>0.38900000000000001</v>
      </c>
      <c r="E28" s="10">
        <v>46.66</v>
      </c>
      <c r="F28" s="10">
        <v>2.23</v>
      </c>
      <c r="G28" s="10">
        <v>0.316</v>
      </c>
      <c r="H28" s="9">
        <v>1</v>
      </c>
      <c r="I28" s="10">
        <f t="shared" si="12"/>
        <v>2.23</v>
      </c>
      <c r="J28" s="10">
        <f t="shared" si="13"/>
        <v>0.316</v>
      </c>
      <c r="K28" s="10">
        <v>26794.1</v>
      </c>
      <c r="L28" s="9">
        <f t="shared" si="2"/>
        <v>7.0578144367649157E-2</v>
      </c>
      <c r="M28">
        <f t="shared" si="3"/>
        <v>87</v>
      </c>
      <c r="N28">
        <f t="shared" si="4"/>
        <v>0</v>
      </c>
      <c r="O28">
        <f t="shared" si="5"/>
        <v>0.1</v>
      </c>
    </row>
    <row r="29" spans="1:15">
      <c r="A29" s="9" t="s">
        <v>62</v>
      </c>
      <c r="B29" s="9">
        <v>1300</v>
      </c>
      <c r="C29" s="24">
        <v>3.7013404000000001E-3</v>
      </c>
      <c r="D29" s="10">
        <v>0.63100000000000001</v>
      </c>
      <c r="E29" s="10">
        <v>46.66</v>
      </c>
      <c r="F29" s="10">
        <v>2.1</v>
      </c>
      <c r="G29" s="10">
        <v>0.51600000000000001</v>
      </c>
      <c r="H29" s="9">
        <v>1</v>
      </c>
      <c r="I29" s="10">
        <f t="shared" si="12"/>
        <v>2.1</v>
      </c>
      <c r="J29" s="10">
        <f t="shared" si="13"/>
        <v>0.51600000000000001</v>
      </c>
      <c r="K29" s="10">
        <v>114</v>
      </c>
      <c r="L29" s="9">
        <f t="shared" si="2"/>
        <v>9.0813805561153326E-3</v>
      </c>
      <c r="M29">
        <f t="shared" si="3"/>
        <v>11</v>
      </c>
      <c r="N29">
        <f t="shared" si="4"/>
        <v>0</v>
      </c>
      <c r="O29">
        <f t="shared" si="5"/>
        <v>0</v>
      </c>
    </row>
    <row r="30" spans="1:15">
      <c r="A30" s="9" t="s">
        <v>62</v>
      </c>
      <c r="B30" s="9">
        <v>1200</v>
      </c>
      <c r="C30" s="24">
        <v>1.2708582600000001E-2</v>
      </c>
      <c r="D30" s="10">
        <v>0.22</v>
      </c>
      <c r="E30" s="10">
        <v>46.66</v>
      </c>
      <c r="F30" s="10">
        <v>2.23</v>
      </c>
      <c r="G30" s="10">
        <v>0.316</v>
      </c>
      <c r="H30" s="9">
        <v>0</v>
      </c>
      <c r="I30" s="10">
        <f t="shared" ref="I30:I32" si="14">F30*0.7</f>
        <v>1.5609999999999999</v>
      </c>
      <c r="J30" s="10">
        <f t="shared" ref="J30:J32" si="15">G30*0.5</f>
        <v>0.158</v>
      </c>
      <c r="K30" s="10">
        <v>9.9</v>
      </c>
      <c r="L30" s="9">
        <f t="shared" si="2"/>
        <v>1.087134517546E-2</v>
      </c>
      <c r="M30">
        <f t="shared" si="3"/>
        <v>13</v>
      </c>
      <c r="N30">
        <f t="shared" si="4"/>
        <v>0</v>
      </c>
      <c r="O30">
        <f t="shared" si="5"/>
        <v>0</v>
      </c>
    </row>
    <row r="31" spans="1:15">
      <c r="A31" s="9" t="s">
        <v>62</v>
      </c>
      <c r="B31" s="9">
        <v>1300</v>
      </c>
      <c r="C31" s="24">
        <v>1.3402610299999999E-2</v>
      </c>
      <c r="D31" s="10">
        <v>0.63100000000000001</v>
      </c>
      <c r="E31" s="10">
        <v>46.66</v>
      </c>
      <c r="F31" s="10">
        <v>2.1</v>
      </c>
      <c r="G31" s="10">
        <v>0.51600000000000001</v>
      </c>
      <c r="H31" s="9">
        <v>0</v>
      </c>
      <c r="I31" s="10">
        <f t="shared" si="14"/>
        <v>1.47</v>
      </c>
      <c r="J31" s="10">
        <f t="shared" si="15"/>
        <v>0.25800000000000001</v>
      </c>
      <c r="K31" s="10">
        <v>29.9</v>
      </c>
      <c r="L31" s="9">
        <f t="shared" si="2"/>
        <v>3.2883818137778166E-2</v>
      </c>
      <c r="M31">
        <f t="shared" si="3"/>
        <v>41</v>
      </c>
      <c r="N31">
        <f t="shared" si="4"/>
        <v>0</v>
      </c>
      <c r="O31">
        <f t="shared" si="5"/>
        <v>0</v>
      </c>
    </row>
    <row r="32" spans="1:15">
      <c r="A32" s="9" t="s">
        <v>62</v>
      </c>
      <c r="B32" s="9">
        <v>1300</v>
      </c>
      <c r="C32" s="24">
        <v>6.9738319999999995E-4</v>
      </c>
      <c r="D32" s="10">
        <v>0.63100000000000001</v>
      </c>
      <c r="E32" s="10">
        <v>46.66</v>
      </c>
      <c r="F32" s="10">
        <v>2.1</v>
      </c>
      <c r="G32" s="10">
        <v>0.51600000000000001</v>
      </c>
      <c r="H32" s="9">
        <v>0</v>
      </c>
      <c r="I32" s="10">
        <f t="shared" si="14"/>
        <v>1.47</v>
      </c>
      <c r="J32" s="10">
        <f t="shared" si="15"/>
        <v>0.25800000000000001</v>
      </c>
      <c r="K32" s="10">
        <v>10.4</v>
      </c>
      <c r="L32" s="9">
        <f t="shared" si="2"/>
        <v>1.7110564142226664E-3</v>
      </c>
      <c r="M32">
        <f t="shared" si="3"/>
        <v>2</v>
      </c>
      <c r="N32">
        <f t="shared" si="4"/>
        <v>0</v>
      </c>
      <c r="O32">
        <f t="shared" si="5"/>
        <v>0</v>
      </c>
    </row>
    <row r="33" spans="1:15">
      <c r="A33" s="9" t="s">
        <v>62</v>
      </c>
      <c r="B33" s="9">
        <v>1900</v>
      </c>
      <c r="C33" s="24">
        <v>2.2136948900000002E-2</v>
      </c>
      <c r="D33" s="10">
        <v>0.151</v>
      </c>
      <c r="E33" s="10">
        <v>46.66</v>
      </c>
      <c r="F33" s="10">
        <v>1.2</v>
      </c>
      <c r="G33" s="10">
        <v>7.5999999999999998E-2</v>
      </c>
      <c r="H33" s="9">
        <v>1</v>
      </c>
      <c r="I33" s="10">
        <f t="shared" ref="I33:I37" si="16">F33</f>
        <v>1.2</v>
      </c>
      <c r="J33" s="10">
        <f t="shared" ref="J33:J37" si="17">G33</f>
        <v>7.5999999999999998E-2</v>
      </c>
      <c r="K33" s="10">
        <v>24.1</v>
      </c>
      <c r="L33" s="9">
        <f t="shared" si="2"/>
        <v>1.2997451282231164E-2</v>
      </c>
      <c r="M33">
        <f t="shared" si="3"/>
        <v>16</v>
      </c>
      <c r="N33">
        <f t="shared" si="4"/>
        <v>0</v>
      </c>
      <c r="O33">
        <f t="shared" si="5"/>
        <v>0</v>
      </c>
    </row>
    <row r="34" spans="1:15">
      <c r="A34" s="9" t="s">
        <v>62</v>
      </c>
      <c r="B34" s="9">
        <v>1900</v>
      </c>
      <c r="C34" s="24">
        <v>0.48834682509999999</v>
      </c>
      <c r="D34" s="10">
        <v>0.151</v>
      </c>
      <c r="E34" s="10">
        <v>46.66</v>
      </c>
      <c r="F34" s="10">
        <v>1.2</v>
      </c>
      <c r="G34" s="10">
        <v>7.5999999999999998E-2</v>
      </c>
      <c r="H34" s="9">
        <v>1</v>
      </c>
      <c r="I34" s="10">
        <f t="shared" si="16"/>
        <v>1.2</v>
      </c>
      <c r="J34" s="10">
        <f t="shared" si="17"/>
        <v>7.5999999999999998E-2</v>
      </c>
      <c r="K34" s="10">
        <v>395.8</v>
      </c>
      <c r="L34" s="9">
        <f t="shared" si="2"/>
        <v>0.2867271409778388</v>
      </c>
      <c r="M34">
        <f t="shared" si="3"/>
        <v>354</v>
      </c>
      <c r="N34">
        <f t="shared" si="4"/>
        <v>1</v>
      </c>
      <c r="O34">
        <f t="shared" si="5"/>
        <v>0.1</v>
      </c>
    </row>
    <row r="35" spans="1:15">
      <c r="A35" s="9" t="s">
        <v>62</v>
      </c>
      <c r="B35" s="9">
        <v>1900</v>
      </c>
      <c r="C35" s="24">
        <v>1.0964639300000001E-2</v>
      </c>
      <c r="D35" s="10">
        <v>0.151</v>
      </c>
      <c r="E35" s="10">
        <v>46.66</v>
      </c>
      <c r="F35" s="10">
        <v>1.2</v>
      </c>
      <c r="G35" s="10">
        <v>7.5999999999999998E-2</v>
      </c>
      <c r="H35" s="9">
        <v>1</v>
      </c>
      <c r="I35" s="10">
        <f t="shared" si="16"/>
        <v>1.2</v>
      </c>
      <c r="J35" s="10">
        <f t="shared" si="17"/>
        <v>7.5999999999999998E-2</v>
      </c>
      <c r="K35" s="10">
        <v>5.9</v>
      </c>
      <c r="L35" s="9">
        <f t="shared" si="2"/>
        <v>6.4377600442031661E-3</v>
      </c>
      <c r="M35">
        <f t="shared" si="3"/>
        <v>8</v>
      </c>
      <c r="N35">
        <f t="shared" si="4"/>
        <v>0</v>
      </c>
      <c r="O35">
        <f t="shared" si="5"/>
        <v>0</v>
      </c>
    </row>
    <row r="36" spans="1:15">
      <c r="A36" s="9" t="s">
        <v>62</v>
      </c>
      <c r="B36" s="9">
        <v>1700</v>
      </c>
      <c r="C36" s="24">
        <v>0.67517998570000004</v>
      </c>
      <c r="D36" s="10">
        <v>0.69599999999999995</v>
      </c>
      <c r="E36" s="10">
        <v>46.66</v>
      </c>
      <c r="F36" s="10">
        <v>1.8</v>
      </c>
      <c r="G36" s="10">
        <v>0.47799999999999998</v>
      </c>
      <c r="H36" s="9">
        <v>1</v>
      </c>
      <c r="I36" s="10">
        <f t="shared" si="16"/>
        <v>1.8</v>
      </c>
      <c r="J36" s="10">
        <f t="shared" si="17"/>
        <v>0.47799999999999998</v>
      </c>
      <c r="K36" s="10">
        <v>18107.8</v>
      </c>
      <c r="L36" s="9">
        <f t="shared" si="2"/>
        <v>1.8272260917001957</v>
      </c>
      <c r="M36">
        <f t="shared" si="3"/>
        <v>2254</v>
      </c>
      <c r="N36">
        <f t="shared" si="4"/>
        <v>9</v>
      </c>
      <c r="O36">
        <f t="shared" si="5"/>
        <v>2.4</v>
      </c>
    </row>
    <row r="37" spans="1:15">
      <c r="A37" s="9" t="s">
        <v>62</v>
      </c>
      <c r="B37" s="9">
        <v>1700</v>
      </c>
      <c r="C37" s="24">
        <v>0.47615425550000001</v>
      </c>
      <c r="D37" s="10">
        <v>0.69599999999999995</v>
      </c>
      <c r="E37" s="10">
        <v>46.66</v>
      </c>
      <c r="F37" s="10">
        <v>1.8</v>
      </c>
      <c r="G37" s="10">
        <v>0.47799999999999998</v>
      </c>
      <c r="H37" s="9">
        <v>1</v>
      </c>
      <c r="I37" s="10">
        <f t="shared" si="16"/>
        <v>1.8</v>
      </c>
      <c r="J37" s="10">
        <f t="shared" si="17"/>
        <v>0.47799999999999998</v>
      </c>
      <c r="K37" s="10">
        <v>14261</v>
      </c>
      <c r="L37" s="9">
        <f t="shared" si="2"/>
        <v>1.2886067385745399</v>
      </c>
      <c r="M37">
        <f t="shared" si="3"/>
        <v>1589</v>
      </c>
      <c r="N37">
        <f t="shared" si="4"/>
        <v>6</v>
      </c>
      <c r="O37">
        <f t="shared" si="5"/>
        <v>1.7</v>
      </c>
    </row>
    <row r="38" spans="1:15">
      <c r="A38" s="9" t="s">
        <v>62</v>
      </c>
      <c r="B38" s="9">
        <v>1700</v>
      </c>
      <c r="C38" s="24">
        <v>3.0164607199999999E-2</v>
      </c>
      <c r="D38" s="10">
        <v>0.69599999999999995</v>
      </c>
      <c r="E38" s="10">
        <v>46.66</v>
      </c>
      <c r="F38" s="10">
        <v>1.8</v>
      </c>
      <c r="G38" s="10">
        <v>0.47799999999999998</v>
      </c>
      <c r="H38" s="9">
        <v>0</v>
      </c>
      <c r="I38" s="10">
        <f>F38*0.7</f>
        <v>1.26</v>
      </c>
      <c r="J38" s="10">
        <f>G38*0.5</f>
        <v>0.23899999999999999</v>
      </c>
      <c r="K38" s="10">
        <v>314.2</v>
      </c>
      <c r="L38" s="9">
        <f t="shared" si="2"/>
        <v>8.1633873173215979E-2</v>
      </c>
      <c r="M38">
        <f t="shared" si="3"/>
        <v>101</v>
      </c>
      <c r="N38">
        <f t="shared" si="4"/>
        <v>0</v>
      </c>
      <c r="O38">
        <f t="shared" si="5"/>
        <v>0.1</v>
      </c>
    </row>
    <row r="39" spans="1:15">
      <c r="C39" s="24">
        <f>SUM(C2:C38)</f>
        <v>87.432321962199978</v>
      </c>
      <c r="N39">
        <f>SUM(N2:N38)</f>
        <v>662</v>
      </c>
      <c r="O39">
        <f>SUM(O2:O38)</f>
        <v>110.99999999999996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8" style="9" bestFit="1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8.85546875" style="10" bestFit="1" customWidth="1"/>
    <col min="12" max="12" width="14.5703125" customWidth="1"/>
    <col min="13" max="13" width="16.57031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2.4241001180000001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3.6666009146489436</v>
      </c>
      <c r="M2">
        <f>ROUND(E2*D2*C2*102.79,0)</f>
        <v>4523</v>
      </c>
      <c r="N2">
        <f>ROUND(I2*M2*0.002205,0)</f>
        <v>22</v>
      </c>
      <c r="O2">
        <f>ROUND(J2*M2*0.002205,1)</f>
        <v>3.2</v>
      </c>
    </row>
    <row r="3" spans="1:15">
      <c r="A3" s="9" t="s">
        <v>62</v>
      </c>
      <c r="B3" s="9">
        <v>1700</v>
      </c>
      <c r="C3" s="24">
        <v>1.07610625E-2</v>
      </c>
      <c r="D3" s="10">
        <v>0.78600000000000003</v>
      </c>
      <c r="E3" s="10">
        <v>46.66</v>
      </c>
      <c r="F3" s="10">
        <v>1.8</v>
      </c>
      <c r="G3" s="10">
        <v>0.47799999999999998</v>
      </c>
      <c r="H3" s="9">
        <v>1</v>
      </c>
      <c r="I3" s="10">
        <f t="shared" ref="I3:I4" si="0">F3</f>
        <v>1.8</v>
      </c>
      <c r="J3" s="10">
        <f t="shared" ref="J3:J4" si="1">G3</f>
        <v>0.47799999999999998</v>
      </c>
      <c r="K3" s="10">
        <v>10897.3</v>
      </c>
      <c r="L3" s="9">
        <f t="shared" ref="L3:L4" si="2">E3*D3*C3/12</f>
        <v>3.2888282044375002E-2</v>
      </c>
      <c r="M3">
        <f t="shared" ref="M3:M4" si="3">ROUND(E3*D3*C3*102.79,0)</f>
        <v>41</v>
      </c>
      <c r="N3">
        <f t="shared" ref="N3:N4" si="4">ROUND(I3*M3*0.002205,0)</f>
        <v>0</v>
      </c>
      <c r="O3">
        <f t="shared" ref="O3:O4" si="5">ROUND(J3*M3*0.002205,1)</f>
        <v>0</v>
      </c>
    </row>
    <row r="4" spans="1:15">
      <c r="A4" s="9" t="s">
        <v>62</v>
      </c>
      <c r="B4" s="9">
        <v>1200</v>
      </c>
      <c r="C4" s="24">
        <v>3.3212273698999999</v>
      </c>
      <c r="D4" s="10">
        <v>0.22</v>
      </c>
      <c r="E4" s="10">
        <v>46.66</v>
      </c>
      <c r="F4" s="10">
        <v>2.23</v>
      </c>
      <c r="G4" s="10">
        <v>0.316</v>
      </c>
      <c r="H4" s="9">
        <v>1</v>
      </c>
      <c r="I4" s="10">
        <f t="shared" si="0"/>
        <v>2.23</v>
      </c>
      <c r="J4" s="10">
        <f t="shared" si="1"/>
        <v>0.316</v>
      </c>
      <c r="K4" s="10">
        <v>41116.300000000003</v>
      </c>
      <c r="L4" s="9">
        <f t="shared" si="2"/>
        <v>2.8410885997914566</v>
      </c>
      <c r="M4">
        <f t="shared" si="3"/>
        <v>3504</v>
      </c>
      <c r="N4">
        <f t="shared" si="4"/>
        <v>17</v>
      </c>
      <c r="O4">
        <f t="shared" si="5"/>
        <v>2.4</v>
      </c>
    </row>
    <row r="5" spans="1:15">
      <c r="C5" s="24">
        <f>SUM(C2:C4)</f>
        <v>5.7560885503999994</v>
      </c>
      <c r="N5">
        <f>SUM(N2:N4)</f>
        <v>39</v>
      </c>
      <c r="O5">
        <f>SUM(O2:O4)</f>
        <v>5.6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3.7109375" customWidth="1"/>
    <col min="13" max="13" width="14.855468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0.98437202479999997</v>
      </c>
      <c r="D2" s="10">
        <v>0.22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41116.300000000003</v>
      </c>
      <c r="L2" s="9">
        <f>E2*D2*C2/12</f>
        <v>0.84206464241474654</v>
      </c>
      <c r="M2">
        <f>ROUND(E2*D2*C2*102.79,0)</f>
        <v>1039</v>
      </c>
      <c r="N2">
        <f>ROUND(I2*M2*0.002205,0)</f>
        <v>5</v>
      </c>
      <c r="O2">
        <f>ROUND(J2*M2*0.002205,1)</f>
        <v>0.7</v>
      </c>
    </row>
    <row r="3" spans="1:15">
      <c r="A3" s="9" t="s">
        <v>62</v>
      </c>
      <c r="B3" s="9">
        <v>1200</v>
      </c>
      <c r="C3" s="24">
        <v>6.7877633899999998E-2</v>
      </c>
      <c r="D3" s="10">
        <v>0.22</v>
      </c>
      <c r="E3" s="10">
        <v>46.66</v>
      </c>
      <c r="F3" s="10">
        <v>2.23</v>
      </c>
      <c r="G3" s="10">
        <v>0.316</v>
      </c>
      <c r="H3" s="9">
        <v>0</v>
      </c>
      <c r="I3" s="10">
        <f>F3*0.7</f>
        <v>1.5609999999999999</v>
      </c>
      <c r="J3" s="10">
        <f>G3*0.5</f>
        <v>0.158</v>
      </c>
      <c r="K3" s="10">
        <v>431.9</v>
      </c>
      <c r="L3" s="9">
        <f>E3*D3*C3/12</f>
        <v>5.806479062585667E-2</v>
      </c>
      <c r="M3">
        <f>ROUND(E3*D3*C3*102.79,0)</f>
        <v>72</v>
      </c>
      <c r="N3">
        <f>ROUND(I3*M3*0.002205,0)</f>
        <v>0</v>
      </c>
      <c r="O3">
        <f>ROUND(J3*M3*0.002205,1)</f>
        <v>0</v>
      </c>
    </row>
    <row r="4" spans="1:15">
      <c r="C4" s="24">
        <f>SUM(C2:C3)</f>
        <v>1.0522496586999999</v>
      </c>
      <c r="N4">
        <f>SUM(N2:N3)</f>
        <v>5</v>
      </c>
      <c r="O4">
        <f>SUM(O2:O3)</f>
        <v>0.7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4" customWidth="1"/>
    <col min="13" max="13" width="14.1406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5.8989957120999996</v>
      </c>
      <c r="D2" s="10">
        <v>0.22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41116.300000000003</v>
      </c>
      <c r="L2" s="9">
        <f>E2*D2*C2/12</f>
        <v>5.0461975653207434</v>
      </c>
      <c r="M2">
        <f>ROUND(E2*D2*C2*102.79,0)</f>
        <v>6224</v>
      </c>
      <c r="N2">
        <f>ROUND(I2*M2*0.002205,0)</f>
        <v>31</v>
      </c>
      <c r="O2">
        <f>ROUND(J2*M2*0.002205,1)</f>
        <v>4.3</v>
      </c>
    </row>
    <row r="3" spans="1:15">
      <c r="A3" s="9" t="s">
        <v>62</v>
      </c>
      <c r="B3" s="9">
        <v>1200</v>
      </c>
      <c r="C3" s="24">
        <v>9.3742948999999999E-3</v>
      </c>
      <c r="D3" s="10">
        <v>0.34699999999999998</v>
      </c>
      <c r="E3" s="10">
        <v>46.66</v>
      </c>
      <c r="F3" s="10">
        <v>2.23</v>
      </c>
      <c r="G3" s="10">
        <v>0.316</v>
      </c>
      <c r="H3" s="9">
        <v>1</v>
      </c>
      <c r="I3" s="10">
        <f>F3</f>
        <v>2.23</v>
      </c>
      <c r="J3" s="10">
        <f>G3</f>
        <v>0.316</v>
      </c>
      <c r="K3" s="10">
        <v>1600.5</v>
      </c>
      <c r="L3" s="9">
        <f>E3*D3*C3/12</f>
        <v>1.2648283017649831E-2</v>
      </c>
      <c r="M3">
        <f>ROUND(E3*D3*C3*102.79,0)</f>
        <v>16</v>
      </c>
      <c r="N3">
        <f>ROUND(I3*M3*0.002205,0)</f>
        <v>0</v>
      </c>
      <c r="O3">
        <f>ROUND(J3*M3*0.002205,1)</f>
        <v>0</v>
      </c>
    </row>
    <row r="4" spans="1:15">
      <c r="C4" s="24">
        <f>SUM(C2:C3)</f>
        <v>5.9083700069999994</v>
      </c>
      <c r="N4">
        <f>SUM(N2:N3)</f>
        <v>31</v>
      </c>
      <c r="O4">
        <f>SUM(O2:O3)</f>
        <v>4.3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pane ySplit="1" topLeftCell="A32" activePane="bottomLeft" state="frozen"/>
      <selection pane="bottomLeft"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4.85546875" customWidth="1"/>
    <col min="13" max="13" width="15.285156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3.8185355112999999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116046.6</v>
      </c>
      <c r="L2" s="9">
        <f>E2*D2*C2/12</f>
        <v>5.7757704371977789</v>
      </c>
      <c r="M2">
        <f>ROUND(E2*D2*C2*102.79,0)</f>
        <v>7124</v>
      </c>
      <c r="N2">
        <f>ROUND(I2*M2*0.002205,0)</f>
        <v>35</v>
      </c>
      <c r="O2">
        <f>ROUND(J2*M2*0.002205,1)</f>
        <v>5</v>
      </c>
    </row>
    <row r="3" spans="1:15">
      <c r="A3" s="9" t="s">
        <v>62</v>
      </c>
      <c r="B3" s="9">
        <v>1200</v>
      </c>
      <c r="C3" s="24">
        <v>56.087922109499999</v>
      </c>
      <c r="D3" s="10">
        <v>0.38900000000000001</v>
      </c>
      <c r="E3" s="10">
        <v>46.66</v>
      </c>
      <c r="F3" s="10">
        <v>2.23</v>
      </c>
      <c r="G3" s="10">
        <v>0.316</v>
      </c>
      <c r="H3" s="9">
        <v>1</v>
      </c>
      <c r="I3" s="10">
        <f>F3</f>
        <v>2.23</v>
      </c>
      <c r="J3" s="10">
        <f>G3</f>
        <v>0.316</v>
      </c>
      <c r="K3" s="10">
        <v>706948.4</v>
      </c>
      <c r="L3" s="9">
        <f t="shared" ref="L3:L42" si="0">E3*D3*C3/12</f>
        <v>84.836440945815497</v>
      </c>
      <c r="M3">
        <f t="shared" ref="M3:M42" si="1">ROUND(E3*D3*C3*102.79,0)</f>
        <v>104644</v>
      </c>
      <c r="N3">
        <f t="shared" ref="N3:N42" si="2">ROUND(I3*M3*0.002205,0)</f>
        <v>515</v>
      </c>
      <c r="O3">
        <f t="shared" ref="O3:O42" si="3">ROUND(J3*M3*0.002205,1)</f>
        <v>72.900000000000006</v>
      </c>
    </row>
    <row r="4" spans="1:15">
      <c r="A4" s="9" t="s">
        <v>62</v>
      </c>
      <c r="B4" s="9">
        <v>1200</v>
      </c>
      <c r="C4" s="24">
        <v>1.2290136E-2</v>
      </c>
      <c r="D4" s="10">
        <v>0.38900000000000001</v>
      </c>
      <c r="E4" s="10">
        <v>46.66</v>
      </c>
      <c r="F4" s="10">
        <v>2.23</v>
      </c>
      <c r="G4" s="10">
        <v>0.316</v>
      </c>
      <c r="H4" s="9">
        <v>0</v>
      </c>
      <c r="I4" s="10">
        <f>F4*0.7</f>
        <v>1.5609999999999999</v>
      </c>
      <c r="J4" s="10">
        <f>G4*0.5</f>
        <v>0.158</v>
      </c>
      <c r="K4" s="10">
        <v>83.1</v>
      </c>
      <c r="L4" s="9">
        <f t="shared" si="0"/>
        <v>1.858958859172E-2</v>
      </c>
      <c r="M4">
        <f t="shared" si="1"/>
        <v>23</v>
      </c>
      <c r="N4">
        <f t="shared" si="2"/>
        <v>0</v>
      </c>
      <c r="O4">
        <f t="shared" si="3"/>
        <v>0</v>
      </c>
    </row>
    <row r="5" spans="1:15">
      <c r="A5" s="9" t="s">
        <v>62</v>
      </c>
      <c r="B5" s="9">
        <v>1200</v>
      </c>
      <c r="C5" s="24">
        <v>6.9925641000000002E-3</v>
      </c>
      <c r="D5" s="10">
        <v>0.38900000000000001</v>
      </c>
      <c r="E5" s="10">
        <v>46.66</v>
      </c>
      <c r="F5" s="10">
        <v>2.23</v>
      </c>
      <c r="G5" s="10">
        <v>0.316</v>
      </c>
      <c r="H5" s="9">
        <v>0</v>
      </c>
      <c r="I5" s="10">
        <f t="shared" ref="I5:I6" si="4">F5*0.7</f>
        <v>1.5609999999999999</v>
      </c>
      <c r="J5" s="10">
        <f t="shared" ref="J5:J6" si="5">G5*0.5</f>
        <v>0.158</v>
      </c>
      <c r="K5" s="10">
        <v>127.1</v>
      </c>
      <c r="L5" s="9">
        <f t="shared" si="0"/>
        <v>1.0576684409369499E-2</v>
      </c>
      <c r="M5">
        <f t="shared" si="1"/>
        <v>13</v>
      </c>
      <c r="N5">
        <f t="shared" si="2"/>
        <v>0</v>
      </c>
      <c r="O5">
        <f t="shared" si="3"/>
        <v>0</v>
      </c>
    </row>
    <row r="6" spans="1:15">
      <c r="A6" s="9" t="s">
        <v>62</v>
      </c>
      <c r="B6" s="9">
        <v>1200</v>
      </c>
      <c r="C6" s="24">
        <v>2.1681995900000001E-2</v>
      </c>
      <c r="D6" s="10">
        <v>0.38900000000000001</v>
      </c>
      <c r="E6" s="10">
        <v>46.66</v>
      </c>
      <c r="F6" s="10">
        <v>2.23</v>
      </c>
      <c r="G6" s="10">
        <v>0.316</v>
      </c>
      <c r="H6" s="9">
        <v>0</v>
      </c>
      <c r="I6" s="10">
        <f t="shared" si="4"/>
        <v>1.5609999999999999</v>
      </c>
      <c r="J6" s="10">
        <f t="shared" si="5"/>
        <v>0.158</v>
      </c>
      <c r="K6" s="10">
        <v>133.30000000000001</v>
      </c>
      <c r="L6" s="9">
        <f t="shared" si="0"/>
        <v>3.2795355855163834E-2</v>
      </c>
      <c r="M6">
        <f t="shared" si="1"/>
        <v>40</v>
      </c>
      <c r="N6">
        <f t="shared" si="2"/>
        <v>0</v>
      </c>
      <c r="O6">
        <f t="shared" si="3"/>
        <v>0</v>
      </c>
    </row>
    <row r="7" spans="1:15">
      <c r="A7" s="9" t="s">
        <v>62</v>
      </c>
      <c r="B7" s="9">
        <v>1300</v>
      </c>
      <c r="C7" s="24">
        <v>5.7762744836</v>
      </c>
      <c r="D7" s="10">
        <v>0.63100000000000001</v>
      </c>
      <c r="E7" s="10">
        <v>46.66</v>
      </c>
      <c r="F7" s="10">
        <v>2.1</v>
      </c>
      <c r="G7" s="10">
        <v>0.51600000000000001</v>
      </c>
      <c r="H7" s="9">
        <v>1</v>
      </c>
      <c r="I7" s="10">
        <f t="shared" ref="I7:I11" si="6">F7</f>
        <v>2.1</v>
      </c>
      <c r="J7" s="10">
        <f t="shared" ref="J7:J11" si="7">G7</f>
        <v>0.51600000000000001</v>
      </c>
      <c r="K7" s="10">
        <v>12446.1</v>
      </c>
      <c r="L7" s="9">
        <f t="shared" si="0"/>
        <v>14.172310869367804</v>
      </c>
      <c r="M7">
        <f t="shared" si="1"/>
        <v>17481</v>
      </c>
      <c r="N7">
        <f t="shared" si="2"/>
        <v>81</v>
      </c>
      <c r="O7">
        <f t="shared" si="3"/>
        <v>19.899999999999999</v>
      </c>
    </row>
    <row r="8" spans="1:15">
      <c r="A8" s="9" t="s">
        <v>62</v>
      </c>
      <c r="B8" s="9">
        <v>1200</v>
      </c>
      <c r="C8" s="24">
        <v>0.51551911679999995</v>
      </c>
      <c r="D8" s="10">
        <v>0.22</v>
      </c>
      <c r="E8" s="10">
        <v>46.66</v>
      </c>
      <c r="F8" s="10">
        <v>2.23</v>
      </c>
      <c r="G8" s="10">
        <v>0.316</v>
      </c>
      <c r="H8" s="9">
        <v>1</v>
      </c>
      <c r="I8" s="10">
        <f t="shared" si="6"/>
        <v>2.23</v>
      </c>
      <c r="J8" s="10">
        <f t="shared" si="7"/>
        <v>0.316</v>
      </c>
      <c r="K8" s="10">
        <v>386.6</v>
      </c>
      <c r="L8" s="9">
        <f t="shared" si="0"/>
        <v>0.44099223648127994</v>
      </c>
      <c r="M8">
        <f t="shared" si="1"/>
        <v>544</v>
      </c>
      <c r="N8">
        <f t="shared" si="2"/>
        <v>3</v>
      </c>
      <c r="O8">
        <f t="shared" si="3"/>
        <v>0.4</v>
      </c>
    </row>
    <row r="9" spans="1:15">
      <c r="A9" s="9" t="s">
        <v>62</v>
      </c>
      <c r="B9" s="9">
        <v>1200</v>
      </c>
      <c r="C9" s="24">
        <v>0.71562234030000005</v>
      </c>
      <c r="D9" s="10">
        <v>0.22</v>
      </c>
      <c r="E9" s="10">
        <v>46.66</v>
      </c>
      <c r="F9" s="10">
        <v>2.23</v>
      </c>
      <c r="G9" s="10">
        <v>0.316</v>
      </c>
      <c r="H9" s="9">
        <v>1</v>
      </c>
      <c r="I9" s="10">
        <f t="shared" si="6"/>
        <v>2.23</v>
      </c>
      <c r="J9" s="10">
        <f t="shared" si="7"/>
        <v>0.316</v>
      </c>
      <c r="K9" s="10">
        <v>581.70000000000005</v>
      </c>
      <c r="L9" s="9">
        <f t="shared" si="0"/>
        <v>0.61216720397063007</v>
      </c>
      <c r="M9">
        <f t="shared" si="1"/>
        <v>755</v>
      </c>
      <c r="N9">
        <f t="shared" si="2"/>
        <v>4</v>
      </c>
      <c r="O9">
        <f t="shared" si="3"/>
        <v>0.5</v>
      </c>
    </row>
    <row r="10" spans="1:15">
      <c r="A10" s="9" t="s">
        <v>62</v>
      </c>
      <c r="B10" s="9">
        <v>1200</v>
      </c>
      <c r="C10" s="24">
        <v>1.2158002049000001</v>
      </c>
      <c r="D10" s="10">
        <v>0.38900000000000001</v>
      </c>
      <c r="E10" s="10">
        <v>46.66</v>
      </c>
      <c r="F10" s="10">
        <v>2.23</v>
      </c>
      <c r="G10" s="10">
        <v>0.316</v>
      </c>
      <c r="H10" s="9">
        <v>1</v>
      </c>
      <c r="I10" s="10">
        <f t="shared" si="6"/>
        <v>2.23</v>
      </c>
      <c r="J10" s="10">
        <f t="shared" si="7"/>
        <v>0.316</v>
      </c>
      <c r="K10" s="10">
        <v>794.2</v>
      </c>
      <c r="L10" s="9">
        <f t="shared" si="0"/>
        <v>1.838972784257219</v>
      </c>
      <c r="M10">
        <f t="shared" si="1"/>
        <v>2268</v>
      </c>
      <c r="N10">
        <f t="shared" si="2"/>
        <v>11</v>
      </c>
      <c r="O10">
        <f t="shared" si="3"/>
        <v>1.6</v>
      </c>
    </row>
    <row r="11" spans="1:15">
      <c r="A11" s="9" t="s">
        <v>62</v>
      </c>
      <c r="B11" s="9">
        <v>1300</v>
      </c>
      <c r="C11" s="24">
        <v>0.57857174560000002</v>
      </c>
      <c r="D11" s="10">
        <v>0.69199999999999995</v>
      </c>
      <c r="E11" s="10">
        <v>46.66</v>
      </c>
      <c r="F11" s="10">
        <v>2.1</v>
      </c>
      <c r="G11" s="10">
        <v>0.51600000000000001</v>
      </c>
      <c r="H11" s="9">
        <v>1</v>
      </c>
      <c r="I11" s="10">
        <f t="shared" si="6"/>
        <v>2.1</v>
      </c>
      <c r="J11" s="10">
        <f t="shared" si="7"/>
        <v>0.51600000000000001</v>
      </c>
      <c r="K11" s="10">
        <v>672.3</v>
      </c>
      <c r="L11" s="9">
        <f t="shared" si="0"/>
        <v>1.5567784244658025</v>
      </c>
      <c r="M11">
        <f t="shared" si="1"/>
        <v>1920</v>
      </c>
      <c r="N11">
        <f t="shared" si="2"/>
        <v>9</v>
      </c>
      <c r="O11">
        <f t="shared" si="3"/>
        <v>2.2000000000000002</v>
      </c>
    </row>
    <row r="12" spans="1:15">
      <c r="A12" s="9" t="s">
        <v>62</v>
      </c>
      <c r="B12" s="9">
        <v>1300</v>
      </c>
      <c r="C12" s="24">
        <v>4.62298035E-2</v>
      </c>
      <c r="D12" s="10">
        <v>0.63100000000000001</v>
      </c>
      <c r="E12" s="10">
        <v>46.66</v>
      </c>
      <c r="F12" s="10">
        <v>2.1</v>
      </c>
      <c r="G12" s="10">
        <v>0.51600000000000001</v>
      </c>
      <c r="H12" s="9">
        <v>0</v>
      </c>
      <c r="I12" s="10">
        <f>F12*0.7</f>
        <v>1.47</v>
      </c>
      <c r="J12" s="10">
        <f>G12*0.5</f>
        <v>0.25800000000000001</v>
      </c>
      <c r="K12" s="10">
        <v>170.7</v>
      </c>
      <c r="L12" s="9">
        <f t="shared" si="0"/>
        <v>0.11342659502971748</v>
      </c>
      <c r="M12">
        <f t="shared" si="1"/>
        <v>140</v>
      </c>
      <c r="N12">
        <f t="shared" si="2"/>
        <v>0</v>
      </c>
      <c r="O12">
        <f t="shared" si="3"/>
        <v>0.1</v>
      </c>
    </row>
    <row r="13" spans="1:15">
      <c r="A13" s="9" t="s">
        <v>62</v>
      </c>
      <c r="B13" s="9">
        <v>1700</v>
      </c>
      <c r="C13" s="24">
        <v>1.07610625E-2</v>
      </c>
      <c r="D13" s="10">
        <v>0.78600000000000003</v>
      </c>
      <c r="E13" s="10">
        <v>46.66</v>
      </c>
      <c r="F13" s="10">
        <v>1.8</v>
      </c>
      <c r="G13" s="10">
        <v>0.47799999999999998</v>
      </c>
      <c r="H13" s="9">
        <v>1</v>
      </c>
      <c r="I13" s="10">
        <f t="shared" ref="I13:I18" si="8">F13</f>
        <v>1.8</v>
      </c>
      <c r="J13" s="10">
        <f t="shared" ref="J13:J18" si="9">G13</f>
        <v>0.47799999999999998</v>
      </c>
      <c r="K13" s="10">
        <v>10897.3</v>
      </c>
      <c r="L13" s="9">
        <f t="shared" si="0"/>
        <v>3.2888282044375002E-2</v>
      </c>
      <c r="M13">
        <f t="shared" si="1"/>
        <v>41</v>
      </c>
      <c r="N13">
        <f t="shared" si="2"/>
        <v>0</v>
      </c>
      <c r="O13">
        <f t="shared" si="3"/>
        <v>0</v>
      </c>
    </row>
    <row r="14" spans="1:15">
      <c r="A14" s="9" t="s">
        <v>62</v>
      </c>
      <c r="B14" s="9">
        <v>1200</v>
      </c>
      <c r="C14" s="24">
        <v>17.5413909464</v>
      </c>
      <c r="D14" s="10">
        <v>0.22</v>
      </c>
      <c r="E14" s="10">
        <v>46.66</v>
      </c>
      <c r="F14" s="10">
        <v>2.23</v>
      </c>
      <c r="G14" s="10">
        <v>0.316</v>
      </c>
      <c r="H14" s="9">
        <v>1</v>
      </c>
      <c r="I14" s="10">
        <f t="shared" si="8"/>
        <v>2.23</v>
      </c>
      <c r="J14" s="10">
        <f t="shared" si="9"/>
        <v>0.316</v>
      </c>
      <c r="K14" s="10">
        <v>41116.300000000003</v>
      </c>
      <c r="L14" s="9">
        <f t="shared" si="0"/>
        <v>15.005490528582108</v>
      </c>
      <c r="M14">
        <f t="shared" si="1"/>
        <v>18509</v>
      </c>
      <c r="N14">
        <f t="shared" si="2"/>
        <v>91</v>
      </c>
      <c r="O14">
        <f t="shared" si="3"/>
        <v>12.9</v>
      </c>
    </row>
    <row r="15" spans="1:15">
      <c r="A15" s="9" t="s">
        <v>62</v>
      </c>
      <c r="B15" s="9">
        <v>1200</v>
      </c>
      <c r="C15" s="24">
        <v>0.7783040578</v>
      </c>
      <c r="D15" s="10">
        <v>0.22</v>
      </c>
      <c r="E15" s="10">
        <v>46.66</v>
      </c>
      <c r="F15" s="10">
        <v>2.23</v>
      </c>
      <c r="G15" s="10">
        <v>0.316</v>
      </c>
      <c r="H15" s="9">
        <v>1</v>
      </c>
      <c r="I15" s="10">
        <f t="shared" si="8"/>
        <v>2.23</v>
      </c>
      <c r="J15" s="10">
        <f t="shared" si="9"/>
        <v>0.316</v>
      </c>
      <c r="K15" s="10">
        <v>287.5</v>
      </c>
      <c r="L15" s="9">
        <f t="shared" si="0"/>
        <v>0.66578723451071331</v>
      </c>
      <c r="M15">
        <f t="shared" si="1"/>
        <v>821</v>
      </c>
      <c r="N15">
        <f t="shared" si="2"/>
        <v>4</v>
      </c>
      <c r="O15">
        <f t="shared" si="3"/>
        <v>0.6</v>
      </c>
    </row>
    <row r="16" spans="1:15">
      <c r="A16" s="9" t="s">
        <v>62</v>
      </c>
      <c r="B16" s="9">
        <v>1200</v>
      </c>
      <c r="C16" s="24">
        <v>23.6633732554</v>
      </c>
      <c r="D16" s="10">
        <v>0.22</v>
      </c>
      <c r="E16" s="10">
        <v>46.66</v>
      </c>
      <c r="F16" s="10">
        <v>2.23</v>
      </c>
      <c r="G16" s="10">
        <v>0.316</v>
      </c>
      <c r="H16" s="9">
        <v>1</v>
      </c>
      <c r="I16" s="10">
        <f t="shared" si="8"/>
        <v>2.23</v>
      </c>
      <c r="J16" s="10">
        <f t="shared" si="9"/>
        <v>0.316</v>
      </c>
      <c r="K16" s="10">
        <v>18418.5</v>
      </c>
      <c r="L16" s="9">
        <f t="shared" si="0"/>
        <v>20.242438261777675</v>
      </c>
      <c r="M16">
        <f t="shared" si="1"/>
        <v>24969</v>
      </c>
      <c r="N16">
        <f t="shared" si="2"/>
        <v>123</v>
      </c>
      <c r="O16">
        <f t="shared" si="3"/>
        <v>17.399999999999999</v>
      </c>
    </row>
    <row r="17" spans="1:15">
      <c r="A17" s="9" t="s">
        <v>62</v>
      </c>
      <c r="B17" s="9">
        <v>1300</v>
      </c>
      <c r="C17" s="24">
        <v>8.5317569999999998E-4</v>
      </c>
      <c r="D17" s="10">
        <v>0.63100000000000001</v>
      </c>
      <c r="E17" s="10">
        <v>46.66</v>
      </c>
      <c r="F17" s="10">
        <v>2.1</v>
      </c>
      <c r="G17" s="10">
        <v>0.51600000000000001</v>
      </c>
      <c r="H17" s="9">
        <v>1</v>
      </c>
      <c r="I17" s="10">
        <f t="shared" si="8"/>
        <v>2.1</v>
      </c>
      <c r="J17" s="10">
        <f t="shared" si="9"/>
        <v>0.51600000000000001</v>
      </c>
      <c r="K17" s="10">
        <v>77.2</v>
      </c>
      <c r="L17" s="9">
        <f t="shared" si="0"/>
        <v>2.0932992850184995E-3</v>
      </c>
      <c r="M17">
        <f t="shared" si="1"/>
        <v>3</v>
      </c>
      <c r="N17">
        <f t="shared" si="2"/>
        <v>0</v>
      </c>
      <c r="O17">
        <f t="shared" si="3"/>
        <v>0</v>
      </c>
    </row>
    <row r="18" spans="1:15">
      <c r="A18" s="9" t="s">
        <v>62</v>
      </c>
      <c r="B18" s="9">
        <v>1300</v>
      </c>
      <c r="C18" s="24">
        <v>4.9591213999999996E-3</v>
      </c>
      <c r="D18" s="10">
        <v>0.63100000000000001</v>
      </c>
      <c r="E18" s="10">
        <v>46.66</v>
      </c>
      <c r="F18" s="10">
        <v>2.1</v>
      </c>
      <c r="G18" s="10">
        <v>0.51600000000000001</v>
      </c>
      <c r="H18" s="9">
        <v>1</v>
      </c>
      <c r="I18" s="10">
        <f t="shared" si="8"/>
        <v>2.1</v>
      </c>
      <c r="J18" s="10">
        <f t="shared" si="9"/>
        <v>0.51600000000000001</v>
      </c>
      <c r="K18" s="10">
        <v>11.1</v>
      </c>
      <c r="L18" s="9">
        <f t="shared" si="0"/>
        <v>1.2167394454553664E-2</v>
      </c>
      <c r="M18">
        <f t="shared" si="1"/>
        <v>15</v>
      </c>
      <c r="N18">
        <f t="shared" si="2"/>
        <v>0</v>
      </c>
      <c r="O18">
        <f t="shared" si="3"/>
        <v>0</v>
      </c>
    </row>
    <row r="19" spans="1:15">
      <c r="A19" s="9" t="s">
        <v>62</v>
      </c>
      <c r="B19" s="9">
        <v>1300</v>
      </c>
      <c r="C19" s="24">
        <v>0.1671700877</v>
      </c>
      <c r="D19" s="10">
        <v>0.63100000000000001</v>
      </c>
      <c r="E19" s="10">
        <v>46.66</v>
      </c>
      <c r="F19" s="10">
        <v>2.1</v>
      </c>
      <c r="G19" s="10">
        <v>0.51600000000000001</v>
      </c>
      <c r="H19" s="9">
        <v>0</v>
      </c>
      <c r="I19" s="10">
        <f>F19*0.7</f>
        <v>1.47</v>
      </c>
      <c r="J19" s="10">
        <f>G19*0.5</f>
        <v>0.25800000000000001</v>
      </c>
      <c r="K19" s="10">
        <v>215.2</v>
      </c>
      <c r="L19" s="9">
        <f t="shared" si="0"/>
        <v>0.41015821835864513</v>
      </c>
      <c r="M19">
        <f t="shared" si="1"/>
        <v>506</v>
      </c>
      <c r="N19">
        <f t="shared" si="2"/>
        <v>2</v>
      </c>
      <c r="O19">
        <f t="shared" si="3"/>
        <v>0.3</v>
      </c>
    </row>
    <row r="20" spans="1:15">
      <c r="A20" s="9" t="s">
        <v>62</v>
      </c>
      <c r="B20" s="9">
        <v>1800</v>
      </c>
      <c r="C20" s="24">
        <v>5.1269761699999999E-2</v>
      </c>
      <c r="D20" s="10">
        <v>0.127</v>
      </c>
      <c r="E20" s="10">
        <v>46.66</v>
      </c>
      <c r="F20" s="10">
        <v>1.25</v>
      </c>
      <c r="G20" s="10">
        <v>7.5999999999999998E-2</v>
      </c>
      <c r="H20" s="9">
        <v>1</v>
      </c>
      <c r="I20" s="10">
        <f t="shared" ref="I20:I25" si="10">F20</f>
        <v>1.25</v>
      </c>
      <c r="J20" s="10">
        <f t="shared" ref="J20:J25" si="11">G20</f>
        <v>7.5999999999999998E-2</v>
      </c>
      <c r="K20" s="10">
        <v>23</v>
      </c>
      <c r="L20" s="9">
        <f t="shared" si="0"/>
        <v>2.5317948273091168E-2</v>
      </c>
      <c r="M20">
        <f t="shared" si="1"/>
        <v>31</v>
      </c>
      <c r="N20">
        <f t="shared" si="2"/>
        <v>0</v>
      </c>
      <c r="O20">
        <f t="shared" si="3"/>
        <v>0</v>
      </c>
    </row>
    <row r="21" spans="1:15">
      <c r="A21" s="9" t="s">
        <v>62</v>
      </c>
      <c r="B21" s="9">
        <v>1800</v>
      </c>
      <c r="C21" s="24">
        <v>4.1406389299999999E-2</v>
      </c>
      <c r="D21" s="10">
        <v>0.127</v>
      </c>
      <c r="E21" s="10">
        <v>46.66</v>
      </c>
      <c r="F21" s="10">
        <v>1.25</v>
      </c>
      <c r="G21" s="10">
        <v>7.5999999999999998E-2</v>
      </c>
      <c r="H21" s="9">
        <v>1</v>
      </c>
      <c r="I21" s="10">
        <f t="shared" si="10"/>
        <v>1.25</v>
      </c>
      <c r="J21" s="10">
        <f t="shared" si="11"/>
        <v>7.5999999999999998E-2</v>
      </c>
      <c r="K21" s="10">
        <v>8.8000000000000007</v>
      </c>
      <c r="L21" s="9">
        <f t="shared" si="0"/>
        <v>2.0447234153477167E-2</v>
      </c>
      <c r="M21">
        <f t="shared" si="1"/>
        <v>25</v>
      </c>
      <c r="N21">
        <f t="shared" si="2"/>
        <v>0</v>
      </c>
      <c r="O21">
        <f t="shared" si="3"/>
        <v>0</v>
      </c>
    </row>
    <row r="22" spans="1:15">
      <c r="A22" s="9" t="s">
        <v>62</v>
      </c>
      <c r="B22" s="9">
        <v>1800</v>
      </c>
      <c r="C22" s="24">
        <v>1.0930269047000001</v>
      </c>
      <c r="D22" s="10">
        <v>0.127</v>
      </c>
      <c r="E22" s="10">
        <v>46.66</v>
      </c>
      <c r="F22" s="10">
        <v>1.25</v>
      </c>
      <c r="G22" s="10">
        <v>7.5999999999999998E-2</v>
      </c>
      <c r="H22" s="9">
        <v>1</v>
      </c>
      <c r="I22" s="10">
        <f t="shared" si="10"/>
        <v>1.25</v>
      </c>
      <c r="J22" s="10">
        <f t="shared" si="11"/>
        <v>7.5999999999999998E-2</v>
      </c>
      <c r="K22" s="10">
        <v>233.1</v>
      </c>
      <c r="L22" s="9">
        <f t="shared" si="0"/>
        <v>0.53975672436744626</v>
      </c>
      <c r="M22">
        <f t="shared" si="1"/>
        <v>666</v>
      </c>
      <c r="N22">
        <f t="shared" si="2"/>
        <v>2</v>
      </c>
      <c r="O22">
        <f t="shared" si="3"/>
        <v>0.1</v>
      </c>
    </row>
    <row r="23" spans="1:15">
      <c r="A23" s="9" t="s">
        <v>62</v>
      </c>
      <c r="B23" s="9">
        <v>1300</v>
      </c>
      <c r="C23" s="24">
        <v>2.7769553999999998E-2</v>
      </c>
      <c r="D23" s="10">
        <v>0.63100000000000001</v>
      </c>
      <c r="E23" s="10">
        <v>46.66</v>
      </c>
      <c r="F23" s="10">
        <v>2.1</v>
      </c>
      <c r="G23" s="10">
        <v>0.51600000000000001</v>
      </c>
      <c r="H23" s="9">
        <v>1</v>
      </c>
      <c r="I23" s="10">
        <f t="shared" si="10"/>
        <v>2.1</v>
      </c>
      <c r="J23" s="10">
        <f t="shared" si="11"/>
        <v>0.51600000000000001</v>
      </c>
      <c r="K23" s="10">
        <v>131.80000000000001</v>
      </c>
      <c r="L23" s="9">
        <f t="shared" si="0"/>
        <v>6.8133665238569993E-2</v>
      </c>
      <c r="M23">
        <f t="shared" si="1"/>
        <v>84</v>
      </c>
      <c r="N23">
        <f t="shared" si="2"/>
        <v>0</v>
      </c>
      <c r="O23">
        <f t="shared" si="3"/>
        <v>0.1</v>
      </c>
    </row>
    <row r="24" spans="1:15">
      <c r="A24" s="9" t="s">
        <v>62</v>
      </c>
      <c r="B24" s="9">
        <v>1800</v>
      </c>
      <c r="C24" s="24">
        <v>0.19319270150000001</v>
      </c>
      <c r="D24" s="10">
        <v>0.127</v>
      </c>
      <c r="E24" s="10">
        <v>46.66</v>
      </c>
      <c r="F24" s="10">
        <v>1.25</v>
      </c>
      <c r="G24" s="10">
        <v>7.5999999999999998E-2</v>
      </c>
      <c r="H24" s="9">
        <v>1</v>
      </c>
      <c r="I24" s="10">
        <f t="shared" si="10"/>
        <v>1.25</v>
      </c>
      <c r="J24" s="10">
        <f t="shared" si="11"/>
        <v>7.5999999999999998E-2</v>
      </c>
      <c r="K24" s="10">
        <v>86.8</v>
      </c>
      <c r="L24" s="9">
        <f t="shared" si="0"/>
        <v>9.5402097866894173E-2</v>
      </c>
      <c r="M24">
        <f t="shared" si="1"/>
        <v>118</v>
      </c>
      <c r="N24">
        <f t="shared" si="2"/>
        <v>0</v>
      </c>
      <c r="O24">
        <f t="shared" si="3"/>
        <v>0</v>
      </c>
    </row>
    <row r="25" spans="1:15">
      <c r="A25" s="9" t="s">
        <v>62</v>
      </c>
      <c r="B25" s="9">
        <v>1800</v>
      </c>
      <c r="C25" s="24">
        <v>3.2809539899999997E-2</v>
      </c>
      <c r="D25" s="10">
        <v>0.127</v>
      </c>
      <c r="E25" s="10">
        <v>46.66</v>
      </c>
      <c r="F25" s="10">
        <v>1.25</v>
      </c>
      <c r="G25" s="10">
        <v>7.5999999999999998E-2</v>
      </c>
      <c r="H25" s="9">
        <v>1</v>
      </c>
      <c r="I25" s="10">
        <f t="shared" si="10"/>
        <v>1.25</v>
      </c>
      <c r="J25" s="10">
        <f t="shared" si="11"/>
        <v>7.5999999999999998E-2</v>
      </c>
      <c r="K25" s="10">
        <v>7</v>
      </c>
      <c r="L25" s="9">
        <f t="shared" si="0"/>
        <v>1.6201952310851499E-2</v>
      </c>
      <c r="M25">
        <f t="shared" si="1"/>
        <v>20</v>
      </c>
      <c r="N25">
        <f t="shared" si="2"/>
        <v>0</v>
      </c>
      <c r="O25">
        <f t="shared" si="3"/>
        <v>0</v>
      </c>
    </row>
    <row r="26" spans="1:15">
      <c r="A26" s="9" t="s">
        <v>62</v>
      </c>
      <c r="B26" s="9">
        <v>1200</v>
      </c>
      <c r="C26" s="24">
        <v>7.7669371200000004E-2</v>
      </c>
      <c r="D26" s="10">
        <v>0.22</v>
      </c>
      <c r="E26" s="10">
        <v>46.66</v>
      </c>
      <c r="F26" s="10">
        <v>2.23</v>
      </c>
      <c r="G26" s="10">
        <v>0.316</v>
      </c>
      <c r="H26" s="9">
        <v>0</v>
      </c>
      <c r="I26" s="10">
        <f t="shared" ref="I26:I27" si="12">F26*0.7</f>
        <v>1.5609999999999999</v>
      </c>
      <c r="J26" s="10">
        <f t="shared" ref="J26:J27" si="13">G26*0.5</f>
        <v>0.158</v>
      </c>
      <c r="K26" s="10">
        <v>60.5</v>
      </c>
      <c r="L26" s="9">
        <f t="shared" si="0"/>
        <v>6.6440969103520001E-2</v>
      </c>
      <c r="M26">
        <f t="shared" si="1"/>
        <v>82</v>
      </c>
      <c r="N26">
        <f t="shared" si="2"/>
        <v>0</v>
      </c>
      <c r="O26">
        <f t="shared" si="3"/>
        <v>0</v>
      </c>
    </row>
    <row r="27" spans="1:15">
      <c r="A27" s="9" t="s">
        <v>62</v>
      </c>
      <c r="B27" s="9">
        <v>1300</v>
      </c>
      <c r="C27" s="24">
        <v>9.0229783499999994E-2</v>
      </c>
      <c r="D27" s="10">
        <v>0.63100000000000001</v>
      </c>
      <c r="E27" s="10">
        <v>46.66</v>
      </c>
      <c r="F27" s="10">
        <v>2.1</v>
      </c>
      <c r="G27" s="10">
        <v>0.51600000000000001</v>
      </c>
      <c r="H27" s="9">
        <v>0</v>
      </c>
      <c r="I27" s="10">
        <f t="shared" si="12"/>
        <v>1.47</v>
      </c>
      <c r="J27" s="10">
        <f t="shared" si="13"/>
        <v>0.25800000000000001</v>
      </c>
      <c r="K27" s="10">
        <v>182.1</v>
      </c>
      <c r="L27" s="9">
        <f t="shared" si="0"/>
        <v>0.22138223262561749</v>
      </c>
      <c r="M27">
        <f t="shared" si="1"/>
        <v>273</v>
      </c>
      <c r="N27">
        <f t="shared" si="2"/>
        <v>1</v>
      </c>
      <c r="O27">
        <f t="shared" si="3"/>
        <v>0.2</v>
      </c>
    </row>
    <row r="28" spans="1:15">
      <c r="A28" s="9" t="s">
        <v>62</v>
      </c>
      <c r="B28" s="9">
        <v>1300</v>
      </c>
      <c r="C28" s="24">
        <v>1.27791625E-2</v>
      </c>
      <c r="D28" s="10">
        <v>0.63100000000000001</v>
      </c>
      <c r="E28" s="10">
        <v>46.66</v>
      </c>
      <c r="F28" s="10">
        <v>2.1</v>
      </c>
      <c r="G28" s="10">
        <v>0.51600000000000001</v>
      </c>
      <c r="H28" s="9">
        <v>1</v>
      </c>
      <c r="I28" s="10">
        <f t="shared" ref="I28:I33" si="14">F28</f>
        <v>2.1</v>
      </c>
      <c r="J28" s="10">
        <f t="shared" ref="J28:J33" si="15">G28</f>
        <v>0.51600000000000001</v>
      </c>
      <c r="K28" s="10">
        <v>122.8</v>
      </c>
      <c r="L28" s="9">
        <f t="shared" si="0"/>
        <v>3.1354165061645831E-2</v>
      </c>
      <c r="M28">
        <f t="shared" si="1"/>
        <v>39</v>
      </c>
      <c r="N28">
        <f t="shared" si="2"/>
        <v>0</v>
      </c>
      <c r="O28">
        <f t="shared" si="3"/>
        <v>0</v>
      </c>
    </row>
    <row r="29" spans="1:15">
      <c r="A29" s="9" t="s">
        <v>62</v>
      </c>
      <c r="B29" s="9">
        <v>1800</v>
      </c>
      <c r="C29" s="24">
        <v>5.2037510600000003E-2</v>
      </c>
      <c r="D29" s="10">
        <v>0.127</v>
      </c>
      <c r="E29" s="10">
        <v>46.66</v>
      </c>
      <c r="F29" s="10">
        <v>1.25</v>
      </c>
      <c r="G29" s="10">
        <v>7.5999999999999998E-2</v>
      </c>
      <c r="H29" s="9">
        <v>1</v>
      </c>
      <c r="I29" s="10">
        <f t="shared" si="14"/>
        <v>1.25</v>
      </c>
      <c r="J29" s="10">
        <f t="shared" si="15"/>
        <v>7.5999999999999998E-2</v>
      </c>
      <c r="K29" s="10">
        <v>23.4</v>
      </c>
      <c r="L29" s="9">
        <f t="shared" si="0"/>
        <v>2.5697076755307666E-2</v>
      </c>
      <c r="M29">
        <f t="shared" si="1"/>
        <v>32</v>
      </c>
      <c r="N29">
        <f t="shared" si="2"/>
        <v>0</v>
      </c>
      <c r="O29">
        <f t="shared" si="3"/>
        <v>0</v>
      </c>
    </row>
    <row r="30" spans="1:15">
      <c r="A30" s="9" t="s">
        <v>62</v>
      </c>
      <c r="B30" s="9">
        <v>1800</v>
      </c>
      <c r="C30" s="24">
        <v>1.0143193199999999E-2</v>
      </c>
      <c r="D30" s="10">
        <v>0.127</v>
      </c>
      <c r="E30" s="10">
        <v>46.66</v>
      </c>
      <c r="F30" s="10">
        <v>1.25</v>
      </c>
      <c r="G30" s="10">
        <v>7.5999999999999998E-2</v>
      </c>
      <c r="H30" s="9">
        <v>1</v>
      </c>
      <c r="I30" s="10">
        <f t="shared" si="14"/>
        <v>1.25</v>
      </c>
      <c r="J30" s="10">
        <f t="shared" si="15"/>
        <v>7.5999999999999998E-2</v>
      </c>
      <c r="K30" s="10">
        <v>2.2000000000000002</v>
      </c>
      <c r="L30" s="9">
        <f t="shared" si="0"/>
        <v>5.0088947607019995E-3</v>
      </c>
      <c r="M30">
        <f t="shared" si="1"/>
        <v>6</v>
      </c>
      <c r="N30">
        <f t="shared" si="2"/>
        <v>0</v>
      </c>
      <c r="O30">
        <f t="shared" si="3"/>
        <v>0</v>
      </c>
    </row>
    <row r="31" spans="1:15">
      <c r="A31" s="9" t="s">
        <v>62</v>
      </c>
      <c r="B31" s="9">
        <v>1300</v>
      </c>
      <c r="C31" s="24">
        <v>1.6313065180999999</v>
      </c>
      <c r="D31" s="10">
        <v>0.63100000000000001</v>
      </c>
      <c r="E31" s="10">
        <v>46.66</v>
      </c>
      <c r="F31" s="10">
        <v>2.1</v>
      </c>
      <c r="G31" s="10">
        <v>0.51600000000000001</v>
      </c>
      <c r="H31" s="9">
        <v>1</v>
      </c>
      <c r="I31" s="10">
        <f t="shared" si="14"/>
        <v>2.1</v>
      </c>
      <c r="J31" s="10">
        <f t="shared" si="15"/>
        <v>0.51600000000000001</v>
      </c>
      <c r="K31" s="10">
        <v>2299.4</v>
      </c>
      <c r="L31" s="9">
        <f t="shared" si="0"/>
        <v>4.0024730755748763</v>
      </c>
      <c r="M31">
        <f t="shared" si="1"/>
        <v>4937</v>
      </c>
      <c r="N31">
        <f t="shared" si="2"/>
        <v>23</v>
      </c>
      <c r="O31">
        <f t="shared" si="3"/>
        <v>5.6</v>
      </c>
    </row>
    <row r="32" spans="1:15">
      <c r="A32" s="9" t="s">
        <v>62</v>
      </c>
      <c r="B32" s="9">
        <v>1300</v>
      </c>
      <c r="C32" s="24">
        <v>2.3508268660999998</v>
      </c>
      <c r="D32" s="10">
        <v>0.63100000000000001</v>
      </c>
      <c r="E32" s="10">
        <v>46.66</v>
      </c>
      <c r="F32" s="10">
        <v>2.1</v>
      </c>
      <c r="G32" s="10">
        <v>0.51600000000000001</v>
      </c>
      <c r="H32" s="9">
        <v>1</v>
      </c>
      <c r="I32" s="10">
        <f t="shared" si="14"/>
        <v>2.1</v>
      </c>
      <c r="J32" s="10">
        <f t="shared" si="15"/>
        <v>0.51600000000000001</v>
      </c>
      <c r="K32" s="10">
        <v>5248.2</v>
      </c>
      <c r="L32" s="9">
        <f t="shared" si="0"/>
        <v>5.7678438310062168</v>
      </c>
      <c r="M32">
        <f t="shared" si="1"/>
        <v>7115</v>
      </c>
      <c r="N32">
        <f t="shared" si="2"/>
        <v>33</v>
      </c>
      <c r="O32">
        <f t="shared" si="3"/>
        <v>8.1</v>
      </c>
    </row>
    <row r="33" spans="1:15">
      <c r="A33" s="9" t="s">
        <v>62</v>
      </c>
      <c r="B33" s="9">
        <v>1300</v>
      </c>
      <c r="C33" s="24">
        <v>3.8506191E-3</v>
      </c>
      <c r="D33" s="10">
        <v>0.63100000000000001</v>
      </c>
      <c r="E33" s="10">
        <v>46.66</v>
      </c>
      <c r="F33" s="10">
        <v>2.1</v>
      </c>
      <c r="G33" s="10">
        <v>0.51600000000000001</v>
      </c>
      <c r="H33" s="9">
        <v>1</v>
      </c>
      <c r="I33" s="10">
        <f t="shared" si="14"/>
        <v>2.1</v>
      </c>
      <c r="J33" s="10">
        <f t="shared" si="15"/>
        <v>0.51600000000000001</v>
      </c>
      <c r="K33" s="10">
        <v>114</v>
      </c>
      <c r="L33" s="9">
        <f t="shared" si="0"/>
        <v>9.4476415689154995E-3</v>
      </c>
      <c r="M33">
        <f t="shared" si="1"/>
        <v>12</v>
      </c>
      <c r="N33">
        <f t="shared" si="2"/>
        <v>0</v>
      </c>
      <c r="O33">
        <f t="shared" si="3"/>
        <v>0</v>
      </c>
    </row>
    <row r="34" spans="1:15">
      <c r="A34" s="9" t="s">
        <v>62</v>
      </c>
      <c r="B34" s="9">
        <v>1200</v>
      </c>
      <c r="C34" s="24">
        <v>1.2708582600000001E-2</v>
      </c>
      <c r="D34" s="10">
        <v>0.22</v>
      </c>
      <c r="E34" s="10">
        <v>46.66</v>
      </c>
      <c r="F34" s="10">
        <v>2.23</v>
      </c>
      <c r="G34" s="10">
        <v>0.316</v>
      </c>
      <c r="H34" s="9">
        <v>0</v>
      </c>
      <c r="I34" s="10">
        <f t="shared" ref="I34:I36" si="16">F34*0.7</f>
        <v>1.5609999999999999</v>
      </c>
      <c r="J34" s="10">
        <f t="shared" ref="J34:J36" si="17">G34*0.5</f>
        <v>0.158</v>
      </c>
      <c r="K34" s="10">
        <v>9.9</v>
      </c>
      <c r="L34" s="9">
        <f t="shared" si="0"/>
        <v>1.087134517546E-2</v>
      </c>
      <c r="M34">
        <f t="shared" si="1"/>
        <v>13</v>
      </c>
      <c r="N34">
        <f t="shared" si="2"/>
        <v>0</v>
      </c>
      <c r="O34">
        <f t="shared" si="3"/>
        <v>0</v>
      </c>
    </row>
    <row r="35" spans="1:15">
      <c r="A35" s="9" t="s">
        <v>62</v>
      </c>
      <c r="B35" s="9">
        <v>1300</v>
      </c>
      <c r="C35" s="24">
        <v>1.3402610299999999E-2</v>
      </c>
      <c r="D35" s="10">
        <v>0.63100000000000001</v>
      </c>
      <c r="E35" s="10">
        <v>46.66</v>
      </c>
      <c r="F35" s="10">
        <v>2.1</v>
      </c>
      <c r="G35" s="10">
        <v>0.51600000000000001</v>
      </c>
      <c r="H35" s="9">
        <v>0</v>
      </c>
      <c r="I35" s="10">
        <f t="shared" si="16"/>
        <v>1.47</v>
      </c>
      <c r="J35" s="10">
        <f t="shared" si="17"/>
        <v>0.25800000000000001</v>
      </c>
      <c r="K35" s="10">
        <v>29.9</v>
      </c>
      <c r="L35" s="9">
        <f t="shared" si="0"/>
        <v>3.2883818137778166E-2</v>
      </c>
      <c r="M35">
        <f t="shared" si="1"/>
        <v>41</v>
      </c>
      <c r="N35">
        <f t="shared" si="2"/>
        <v>0</v>
      </c>
      <c r="O35">
        <f t="shared" si="3"/>
        <v>0</v>
      </c>
    </row>
    <row r="36" spans="1:15">
      <c r="A36" s="9" t="s">
        <v>62</v>
      </c>
      <c r="B36" s="9">
        <v>1300</v>
      </c>
      <c r="C36" s="24">
        <v>6.9969159999999999E-4</v>
      </c>
      <c r="D36" s="10">
        <v>0.63100000000000001</v>
      </c>
      <c r="E36" s="10">
        <v>46.66</v>
      </c>
      <c r="F36" s="10">
        <v>2.1</v>
      </c>
      <c r="G36" s="10">
        <v>0.51600000000000001</v>
      </c>
      <c r="H36" s="9">
        <v>0</v>
      </c>
      <c r="I36" s="10">
        <f t="shared" si="16"/>
        <v>1.47</v>
      </c>
      <c r="J36" s="10">
        <f t="shared" si="17"/>
        <v>0.25800000000000001</v>
      </c>
      <c r="K36" s="10">
        <v>10.4</v>
      </c>
      <c r="L36" s="9">
        <f t="shared" si="0"/>
        <v>1.716720162111333E-3</v>
      </c>
      <c r="M36">
        <f t="shared" si="1"/>
        <v>2</v>
      </c>
      <c r="N36">
        <f t="shared" si="2"/>
        <v>0</v>
      </c>
      <c r="O36">
        <f t="shared" si="3"/>
        <v>0</v>
      </c>
    </row>
    <row r="37" spans="1:15">
      <c r="A37" s="9" t="s">
        <v>62</v>
      </c>
      <c r="B37" s="9">
        <v>1900</v>
      </c>
      <c r="C37" s="24">
        <v>2.2194965600000002E-2</v>
      </c>
      <c r="D37" s="10">
        <v>0.151</v>
      </c>
      <c r="E37" s="10">
        <v>46.66</v>
      </c>
      <c r="F37" s="10">
        <v>1.2</v>
      </c>
      <c r="G37" s="10">
        <v>7.5999999999999998E-2</v>
      </c>
      <c r="H37" s="9">
        <v>1</v>
      </c>
      <c r="I37" s="10">
        <f t="shared" ref="I37:I41" si="18">F37</f>
        <v>1.2</v>
      </c>
      <c r="J37" s="10">
        <f t="shared" ref="J37:J41" si="19">G37</f>
        <v>7.5999999999999998E-2</v>
      </c>
      <c r="K37" s="10">
        <v>24.1</v>
      </c>
      <c r="L37" s="9">
        <f t="shared" si="0"/>
        <v>1.3031515110774666E-2</v>
      </c>
      <c r="M37">
        <f t="shared" si="1"/>
        <v>16</v>
      </c>
      <c r="N37">
        <f t="shared" si="2"/>
        <v>0</v>
      </c>
      <c r="O37">
        <f t="shared" si="3"/>
        <v>0</v>
      </c>
    </row>
    <row r="38" spans="1:15">
      <c r="A38" s="9" t="s">
        <v>62</v>
      </c>
      <c r="B38" s="9">
        <v>1900</v>
      </c>
      <c r="C38" s="24">
        <v>0.48834682509999999</v>
      </c>
      <c r="D38" s="10">
        <v>0.151</v>
      </c>
      <c r="E38" s="10">
        <v>46.66</v>
      </c>
      <c r="F38" s="10">
        <v>1.2</v>
      </c>
      <c r="G38" s="10">
        <v>7.5999999999999998E-2</v>
      </c>
      <c r="H38" s="9">
        <v>1</v>
      </c>
      <c r="I38" s="10">
        <f t="shared" si="18"/>
        <v>1.2</v>
      </c>
      <c r="J38" s="10">
        <f t="shared" si="19"/>
        <v>7.5999999999999998E-2</v>
      </c>
      <c r="K38" s="10">
        <v>395.8</v>
      </c>
      <c r="L38" s="9">
        <f t="shared" si="0"/>
        <v>0.2867271409778388</v>
      </c>
      <c r="M38">
        <f t="shared" si="1"/>
        <v>354</v>
      </c>
      <c r="N38">
        <f t="shared" si="2"/>
        <v>1</v>
      </c>
      <c r="O38">
        <f t="shared" si="3"/>
        <v>0.1</v>
      </c>
    </row>
    <row r="39" spans="1:15">
      <c r="A39" s="9" t="s">
        <v>62</v>
      </c>
      <c r="B39" s="9">
        <v>1900</v>
      </c>
      <c r="C39" s="24">
        <v>1.0964639300000001E-2</v>
      </c>
      <c r="D39" s="10">
        <v>0.151</v>
      </c>
      <c r="E39" s="10">
        <v>46.66</v>
      </c>
      <c r="F39" s="10">
        <v>1.2</v>
      </c>
      <c r="G39" s="10">
        <v>7.5999999999999998E-2</v>
      </c>
      <c r="H39" s="9">
        <v>1</v>
      </c>
      <c r="I39" s="10">
        <f t="shared" si="18"/>
        <v>1.2</v>
      </c>
      <c r="J39" s="10">
        <f t="shared" si="19"/>
        <v>7.5999999999999998E-2</v>
      </c>
      <c r="K39" s="10">
        <v>5.9</v>
      </c>
      <c r="L39" s="9">
        <f t="shared" si="0"/>
        <v>6.4377600442031661E-3</v>
      </c>
      <c r="M39">
        <f t="shared" si="1"/>
        <v>8</v>
      </c>
      <c r="N39">
        <f t="shared" si="2"/>
        <v>0</v>
      </c>
      <c r="O39">
        <f t="shared" si="3"/>
        <v>0</v>
      </c>
    </row>
    <row r="40" spans="1:15">
      <c r="A40" s="9" t="s">
        <v>62</v>
      </c>
      <c r="B40" s="9">
        <v>1700</v>
      </c>
      <c r="C40" s="24">
        <v>0.67517998570000004</v>
      </c>
      <c r="D40" s="10">
        <v>0.69599999999999995</v>
      </c>
      <c r="E40" s="10">
        <v>46.66</v>
      </c>
      <c r="F40" s="10">
        <v>1.8</v>
      </c>
      <c r="G40" s="10">
        <v>0.47799999999999998</v>
      </c>
      <c r="H40" s="9">
        <v>1</v>
      </c>
      <c r="I40" s="10">
        <f t="shared" si="18"/>
        <v>1.8</v>
      </c>
      <c r="J40" s="10">
        <f t="shared" si="19"/>
        <v>0.47799999999999998</v>
      </c>
      <c r="K40" s="10">
        <v>18107.8</v>
      </c>
      <c r="L40" s="9">
        <f t="shared" si="0"/>
        <v>1.8272260917001957</v>
      </c>
      <c r="M40">
        <f t="shared" si="1"/>
        <v>2254</v>
      </c>
      <c r="N40">
        <f t="shared" si="2"/>
        <v>9</v>
      </c>
      <c r="O40">
        <f t="shared" si="3"/>
        <v>2.4</v>
      </c>
    </row>
    <row r="41" spans="1:15">
      <c r="A41" s="9" t="s">
        <v>62</v>
      </c>
      <c r="B41" s="9">
        <v>1700</v>
      </c>
      <c r="C41" s="24">
        <v>0.26437605860000002</v>
      </c>
      <c r="D41" s="10">
        <v>0.69599999999999995</v>
      </c>
      <c r="E41" s="10">
        <v>46.66</v>
      </c>
      <c r="F41" s="10">
        <v>1.8</v>
      </c>
      <c r="G41" s="10">
        <v>0.47799999999999998</v>
      </c>
      <c r="H41" s="9">
        <v>1</v>
      </c>
      <c r="I41" s="10">
        <f t="shared" si="18"/>
        <v>1.8</v>
      </c>
      <c r="J41" s="10">
        <f t="shared" si="19"/>
        <v>0.47799999999999998</v>
      </c>
      <c r="K41" s="10">
        <v>14261</v>
      </c>
      <c r="L41" s="9">
        <f t="shared" si="0"/>
        <v>0.715475639868008</v>
      </c>
      <c r="M41">
        <f t="shared" si="1"/>
        <v>883</v>
      </c>
      <c r="N41">
        <f t="shared" si="2"/>
        <v>4</v>
      </c>
      <c r="O41">
        <f t="shared" si="3"/>
        <v>0.9</v>
      </c>
    </row>
    <row r="42" spans="1:15">
      <c r="A42" s="9" t="s">
        <v>62</v>
      </c>
      <c r="B42" s="9">
        <v>1700</v>
      </c>
      <c r="C42" s="24">
        <v>3.0164607199999999E-2</v>
      </c>
      <c r="D42" s="10">
        <v>0.69599999999999995</v>
      </c>
      <c r="E42" s="10">
        <v>46.66</v>
      </c>
      <c r="F42" s="10">
        <v>1.8</v>
      </c>
      <c r="G42" s="10">
        <v>0.47799999999999998</v>
      </c>
      <c r="H42" s="9">
        <v>0</v>
      </c>
      <c r="I42" s="10">
        <f>F42*0.7</f>
        <v>1.26</v>
      </c>
      <c r="J42" s="10">
        <f>G42*0.5</f>
        <v>0.23899999999999999</v>
      </c>
      <c r="K42" s="10">
        <v>314.2</v>
      </c>
      <c r="L42" s="9">
        <f t="shared" si="0"/>
        <v>8.1633873173215979E-2</v>
      </c>
      <c r="M42">
        <f t="shared" si="1"/>
        <v>101</v>
      </c>
      <c r="N42">
        <f t="shared" si="2"/>
        <v>0</v>
      </c>
      <c r="O42">
        <f t="shared" si="3"/>
        <v>0.1</v>
      </c>
    </row>
    <row r="43" spans="1:15">
      <c r="C43">
        <f>SUM(C2:C42)</f>
        <v>118.14860755980001</v>
      </c>
      <c r="N43">
        <f>SUM(N2:N42)</f>
        <v>951</v>
      </c>
      <c r="O43">
        <f>SUM(O2:O42)</f>
        <v>151.39999999999998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8" style="9" bestFit="1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7.85546875" style="10" bestFit="1" customWidth="1"/>
    <col min="12" max="12" width="14.5703125" customWidth="1"/>
    <col min="13" max="13" width="13.85546875" customWidth="1"/>
    <col min="14" max="14" width="10.855468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1400</v>
      </c>
      <c r="C2" s="24">
        <v>0.62707745810000004</v>
      </c>
      <c r="D2" s="10">
        <v>0.88800000000000001</v>
      </c>
      <c r="E2" s="10">
        <v>46.66</v>
      </c>
      <c r="F2" s="10">
        <v>1.93</v>
      </c>
      <c r="G2" s="10">
        <v>0.497</v>
      </c>
      <c r="H2" s="9">
        <v>1</v>
      </c>
      <c r="I2" s="10">
        <f>F2</f>
        <v>1.93</v>
      </c>
      <c r="J2" s="10">
        <f>G2</f>
        <v>0.497</v>
      </c>
      <c r="K2" s="10">
        <v>51289</v>
      </c>
      <c r="L2" s="9">
        <f>E2*D2*C2/12</f>
        <v>2.165198130426004</v>
      </c>
      <c r="M2">
        <f>ROUND(E2*D2*C2*102.79,0)</f>
        <v>2671</v>
      </c>
      <c r="N2">
        <f>ROUND(I2*M2*0.002205,0)</f>
        <v>11</v>
      </c>
      <c r="O2">
        <f>ROUND(J2*M2*0.002205,1)</f>
        <v>2.9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8" style="9" bestFit="1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8.85546875" style="10" bestFit="1" customWidth="1"/>
    <col min="12" max="12" width="14.140625" customWidth="1"/>
    <col min="13" max="13" width="14.285156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0.2247478896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0.33994504247319202</v>
      </c>
      <c r="M2">
        <f>ROUND(E2*D2*C2*102.79,0)</f>
        <v>419</v>
      </c>
      <c r="N2">
        <f>ROUND(I2*M2*0.002205,0)</f>
        <v>2</v>
      </c>
      <c r="O2">
        <f>ROUND(J2*M2*0.002205,1)</f>
        <v>0.3</v>
      </c>
    </row>
    <row r="3" spans="1:15">
      <c r="A3" s="9" t="s">
        <v>62</v>
      </c>
      <c r="B3" s="9">
        <v>1400</v>
      </c>
      <c r="C3" s="24">
        <v>1.2457722332000001</v>
      </c>
      <c r="D3" s="10">
        <v>0.88800000000000001</v>
      </c>
      <c r="E3" s="10">
        <v>46.66</v>
      </c>
      <c r="F3" s="10">
        <v>1.93</v>
      </c>
      <c r="G3" s="10">
        <v>0.497</v>
      </c>
      <c r="H3" s="9">
        <v>1</v>
      </c>
      <c r="I3" s="10">
        <f>F3</f>
        <v>1.93</v>
      </c>
      <c r="J3" s="10">
        <f>G3</f>
        <v>0.497</v>
      </c>
      <c r="K3" s="10">
        <v>51289</v>
      </c>
      <c r="L3" s="9">
        <f>E3*D3*C3/12</f>
        <v>4.3014521976822877</v>
      </c>
      <c r="M3">
        <f>ROUND(E3*D3*C3*102.79,0)</f>
        <v>5306</v>
      </c>
      <c r="N3">
        <f>ROUND(I3*M3*0.002205,0)</f>
        <v>23</v>
      </c>
      <c r="O3">
        <f>ROUND(J3*M3*0.002205,1)</f>
        <v>5.8</v>
      </c>
    </row>
    <row r="4" spans="1:15">
      <c r="C4" s="24">
        <f>SUM(C2:C3)</f>
        <v>1.4705201228</v>
      </c>
      <c r="N4">
        <f>SUM(N2:N3)</f>
        <v>25</v>
      </c>
      <c r="O4">
        <f>SUM(O2:O3)</f>
        <v>6.1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N2" sqref="N2:N4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5.28515625" customWidth="1"/>
    <col min="13" max="13" width="13.855468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2.8673697500000001E-2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4.3370735680095834E-2</v>
      </c>
      <c r="M2">
        <f>ROUND(E2*D2*C2*102.79,0)</f>
        <v>53</v>
      </c>
      <c r="N2">
        <f>ROUND(I2*M2*0.002205,0)</f>
        <v>0</v>
      </c>
      <c r="O2">
        <f>ROUND(J2*M2*0.002205,1)</f>
        <v>0</v>
      </c>
    </row>
    <row r="3" spans="1:15">
      <c r="A3" s="9" t="s">
        <v>62</v>
      </c>
      <c r="B3" s="9">
        <v>1400</v>
      </c>
      <c r="C3" s="24">
        <v>1.7902181029999999</v>
      </c>
      <c r="D3" s="10">
        <v>0.88800000000000001</v>
      </c>
      <c r="E3" s="10">
        <v>46.66</v>
      </c>
      <c r="F3" s="10">
        <v>1.93</v>
      </c>
      <c r="G3" s="10">
        <v>0.497</v>
      </c>
      <c r="H3" s="9">
        <v>1</v>
      </c>
      <c r="I3" s="10">
        <f>F3</f>
        <v>1.93</v>
      </c>
      <c r="J3" s="10">
        <f>G3</f>
        <v>0.497</v>
      </c>
      <c r="K3" s="10">
        <v>51289</v>
      </c>
      <c r="L3" s="9">
        <f>E3*D3*C3/12</f>
        <v>6.1813366747625196</v>
      </c>
      <c r="M3">
        <f>ROUND(E3*D3*C3*102.79,0)</f>
        <v>7625</v>
      </c>
      <c r="N3">
        <f>ROUND(I3*M3*0.002205,0)</f>
        <v>32</v>
      </c>
      <c r="O3">
        <f>ROUND(J3*M3*0.002205,1)</f>
        <v>8.4</v>
      </c>
    </row>
    <row r="4" spans="1:15">
      <c r="C4" s="24">
        <f>SUM(C2:C3)</f>
        <v>1.8188918004999999</v>
      </c>
      <c r="N4">
        <f>SUM(N2:N3)</f>
        <v>32</v>
      </c>
      <c r="O4">
        <f>SUM(O2:O3)</f>
        <v>8.4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A10" sqref="A10"/>
    </sheetView>
  </sheetViews>
  <sheetFormatPr defaultRowHeight="15"/>
  <sheetData>
    <row r="1" spans="1:3">
      <c r="A1" t="s">
        <v>27</v>
      </c>
    </row>
    <row r="2" spans="1:3">
      <c r="A2" t="s">
        <v>70</v>
      </c>
      <c r="B2">
        <v>2</v>
      </c>
      <c r="C2" t="s">
        <v>71</v>
      </c>
    </row>
    <row r="3" spans="1:3">
      <c r="A3" t="s">
        <v>72</v>
      </c>
      <c r="B3">
        <f>ROUND((0.8656*B2^0.5403)*100,0)</f>
        <v>126</v>
      </c>
      <c r="C3" t="s">
        <v>26</v>
      </c>
    </row>
    <row r="5" spans="1:3">
      <c r="A5" t="s">
        <v>45</v>
      </c>
    </row>
    <row r="6" spans="1:3">
      <c r="A6" t="s">
        <v>70</v>
      </c>
      <c r="B6">
        <v>2</v>
      </c>
      <c r="C6" t="s">
        <v>71</v>
      </c>
    </row>
    <row r="7" spans="1:3">
      <c r="A7" t="s">
        <v>72</v>
      </c>
      <c r="B7">
        <f>ROUND((0.8656*B6^0.5403)*100,0)</f>
        <v>126</v>
      </c>
      <c r="C7" t="s">
        <v>26</v>
      </c>
    </row>
    <row r="9" spans="1:3">
      <c r="A9" t="s">
        <v>73</v>
      </c>
    </row>
    <row r="10" spans="1:3">
      <c r="A10" t="s">
        <v>70</v>
      </c>
      <c r="B10">
        <v>2</v>
      </c>
      <c r="C10" t="s">
        <v>71</v>
      </c>
    </row>
    <row r="11" spans="1:3">
      <c r="A11" t="s">
        <v>72</v>
      </c>
      <c r="B11">
        <f>ROUND((0.8656*B10^0.5403)*100,0)</f>
        <v>126</v>
      </c>
      <c r="C11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8" style="9" bestFit="1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9" width="7.7109375" style="11" bestFit="1" customWidth="1"/>
    <col min="10" max="10" width="7.42578125" style="11" bestFit="1" customWidth="1"/>
    <col min="11" max="11" width="19.7109375" style="10" customWidth="1"/>
    <col min="12" max="12" width="15.28515625" customWidth="1"/>
    <col min="13" max="13" width="13.85546875" customWidth="1"/>
    <col min="14" max="14" width="11" customWidth="1"/>
    <col min="15" max="15" width="10.57031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1" t="s">
        <v>20</v>
      </c>
      <c r="J1" s="11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10.4626047868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1">
        <f>F2</f>
        <v>2.23</v>
      </c>
      <c r="J2" s="11">
        <f>G2</f>
        <v>0.316</v>
      </c>
      <c r="K2" s="10">
        <v>706948.4</v>
      </c>
      <c r="L2" s="9">
        <f>E2*D2*C2/12</f>
        <v>15.825334933996851</v>
      </c>
      <c r="M2">
        <f>ROUND(E2*D2*C2*102.79,0)</f>
        <v>19520</v>
      </c>
      <c r="N2">
        <f>ROUND(I2*M2*0.002205,0)</f>
        <v>96</v>
      </c>
      <c r="O2">
        <f>ROUND(J2*M2*0.002205,1)</f>
        <v>13.6</v>
      </c>
    </row>
    <row r="3" spans="1:15">
      <c r="A3" s="9" t="s">
        <v>62</v>
      </c>
      <c r="B3" s="9">
        <v>1300</v>
      </c>
      <c r="C3" s="24">
        <v>3.3759704299999999E-2</v>
      </c>
      <c r="D3" s="10">
        <v>0.63100000000000001</v>
      </c>
      <c r="E3" s="10">
        <v>46.66</v>
      </c>
      <c r="F3" s="10">
        <v>2.1</v>
      </c>
      <c r="G3" s="10">
        <v>0.51600000000000001</v>
      </c>
      <c r="H3" s="9">
        <v>1</v>
      </c>
      <c r="I3" s="11">
        <f t="shared" ref="I3:I8" si="0">F3</f>
        <v>2.1</v>
      </c>
      <c r="J3" s="11">
        <f t="shared" ref="J3:J8" si="1">G3</f>
        <v>0.51600000000000001</v>
      </c>
      <c r="K3" s="10">
        <v>131.9</v>
      </c>
      <c r="L3" s="9">
        <f t="shared" ref="L3:L8" si="2">E3*D3*C3/12</f>
        <v>8.2830728622048155E-2</v>
      </c>
      <c r="M3">
        <f t="shared" ref="M3:M8" si="3">ROUND(E3*D3*C3*102.79,0)</f>
        <v>102</v>
      </c>
      <c r="N3">
        <f t="shared" ref="N3:N8" si="4">ROUND(I3*M3*0.002205,0)</f>
        <v>0</v>
      </c>
      <c r="O3">
        <f t="shared" ref="O3:O8" si="5">ROUND(J3*M3*0.002205,1)</f>
        <v>0.1</v>
      </c>
    </row>
    <row r="4" spans="1:15">
      <c r="A4" s="9" t="s">
        <v>62</v>
      </c>
      <c r="B4" s="9">
        <v>1200</v>
      </c>
      <c r="C4" s="24">
        <v>0.26579513510000002</v>
      </c>
      <c r="D4" s="10">
        <v>0.22</v>
      </c>
      <c r="E4" s="10">
        <v>46.66</v>
      </c>
      <c r="F4" s="10">
        <v>2.23</v>
      </c>
      <c r="G4" s="10">
        <v>0.316</v>
      </c>
      <c r="H4" s="9">
        <v>1</v>
      </c>
      <c r="I4" s="11">
        <f t="shared" si="0"/>
        <v>2.23</v>
      </c>
      <c r="J4" s="11">
        <f t="shared" si="1"/>
        <v>0.316</v>
      </c>
      <c r="K4" s="10">
        <v>5531.3</v>
      </c>
      <c r="L4" s="9">
        <f t="shared" si="2"/>
        <v>0.22737001840237669</v>
      </c>
      <c r="M4">
        <f t="shared" si="3"/>
        <v>280</v>
      </c>
      <c r="N4">
        <f t="shared" si="4"/>
        <v>1</v>
      </c>
      <c r="O4">
        <f t="shared" si="5"/>
        <v>0.2</v>
      </c>
    </row>
    <row r="5" spans="1:15">
      <c r="A5" s="9" t="s">
        <v>62</v>
      </c>
      <c r="B5" s="9">
        <v>1300</v>
      </c>
      <c r="C5" s="24">
        <v>1.6434397894999999</v>
      </c>
      <c r="D5" s="10">
        <v>0.63100000000000001</v>
      </c>
      <c r="E5" s="10">
        <v>46.66</v>
      </c>
      <c r="F5" s="10">
        <v>2.1</v>
      </c>
      <c r="G5" s="10">
        <v>0.51600000000000001</v>
      </c>
      <c r="H5" s="9">
        <v>1</v>
      </c>
      <c r="I5" s="11">
        <f t="shared" si="0"/>
        <v>2.1</v>
      </c>
      <c r="J5" s="11">
        <f t="shared" si="1"/>
        <v>0.51600000000000001</v>
      </c>
      <c r="K5" s="10">
        <v>12446.1</v>
      </c>
      <c r="L5" s="9">
        <f t="shared" si="2"/>
        <v>4.0322425220635134</v>
      </c>
      <c r="M5">
        <f t="shared" si="3"/>
        <v>4974</v>
      </c>
      <c r="N5">
        <f t="shared" si="4"/>
        <v>23</v>
      </c>
      <c r="O5">
        <f t="shared" si="5"/>
        <v>5.7</v>
      </c>
    </row>
    <row r="6" spans="1:15">
      <c r="A6" s="9" t="s">
        <v>62</v>
      </c>
      <c r="B6" s="9">
        <v>1200</v>
      </c>
      <c r="C6" s="24">
        <v>0.3532670752</v>
      </c>
      <c r="D6" s="10">
        <v>0.38900000000000001</v>
      </c>
      <c r="E6" s="10">
        <v>46.66</v>
      </c>
      <c r="F6" s="10">
        <v>2.23</v>
      </c>
      <c r="G6" s="10">
        <v>0.316</v>
      </c>
      <c r="H6" s="9">
        <v>1</v>
      </c>
      <c r="I6" s="11">
        <f t="shared" si="0"/>
        <v>2.23</v>
      </c>
      <c r="J6" s="11">
        <f t="shared" si="1"/>
        <v>0.316</v>
      </c>
      <c r="K6" s="10">
        <v>826.6</v>
      </c>
      <c r="L6" s="9">
        <f t="shared" si="2"/>
        <v>0.53433823604297059</v>
      </c>
      <c r="M6">
        <f t="shared" si="3"/>
        <v>659</v>
      </c>
      <c r="N6">
        <f t="shared" si="4"/>
        <v>3</v>
      </c>
      <c r="O6">
        <f t="shared" si="5"/>
        <v>0.5</v>
      </c>
    </row>
    <row r="7" spans="1:15">
      <c r="A7" s="9" t="s">
        <v>62</v>
      </c>
      <c r="B7" s="9">
        <v>1200</v>
      </c>
      <c r="C7" s="24">
        <v>0.1785036273</v>
      </c>
      <c r="D7" s="10">
        <v>0.22</v>
      </c>
      <c r="E7" s="10">
        <v>46.66</v>
      </c>
      <c r="F7" s="10">
        <v>2.23</v>
      </c>
      <c r="G7" s="10">
        <v>0.316</v>
      </c>
      <c r="H7" s="9">
        <v>1</v>
      </c>
      <c r="I7" s="11">
        <f t="shared" si="0"/>
        <v>2.23</v>
      </c>
      <c r="J7" s="11">
        <f t="shared" si="1"/>
        <v>0.316</v>
      </c>
      <c r="K7" s="10">
        <v>123.8</v>
      </c>
      <c r="L7" s="9">
        <f t="shared" si="2"/>
        <v>0.15269795291332999</v>
      </c>
      <c r="M7">
        <f t="shared" si="3"/>
        <v>188</v>
      </c>
      <c r="N7">
        <f t="shared" si="4"/>
        <v>1</v>
      </c>
      <c r="O7">
        <f t="shared" si="5"/>
        <v>0.1</v>
      </c>
    </row>
    <row r="8" spans="1:15">
      <c r="A8" s="9" t="s">
        <v>62</v>
      </c>
      <c r="B8" s="9">
        <v>1300</v>
      </c>
      <c r="C8" s="24">
        <v>0.2040950316</v>
      </c>
      <c r="D8" s="10">
        <v>0.69199999999999995</v>
      </c>
      <c r="E8" s="10">
        <v>46.66</v>
      </c>
      <c r="F8" s="10">
        <v>2.1</v>
      </c>
      <c r="G8" s="10">
        <v>0.51600000000000001</v>
      </c>
      <c r="H8" s="9">
        <v>1</v>
      </c>
      <c r="I8" s="11">
        <f t="shared" si="0"/>
        <v>2.1</v>
      </c>
      <c r="J8" s="11">
        <f t="shared" si="1"/>
        <v>0.51600000000000001</v>
      </c>
      <c r="K8" s="10">
        <v>616.6</v>
      </c>
      <c r="L8" s="9">
        <f t="shared" si="2"/>
        <v>0.54916394406029601</v>
      </c>
      <c r="M8">
        <f t="shared" si="3"/>
        <v>677</v>
      </c>
      <c r="N8">
        <f t="shared" si="4"/>
        <v>3</v>
      </c>
      <c r="O8">
        <f t="shared" si="5"/>
        <v>0.8</v>
      </c>
    </row>
    <row r="9" spans="1:15">
      <c r="C9" s="24">
        <f>SUM(C2:C8)</f>
        <v>13.141465149799998</v>
      </c>
      <c r="N9">
        <f>SUM(N2:N8)</f>
        <v>127</v>
      </c>
      <c r="O9">
        <f>SUM(O2:O8)</f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L1" sqref="L1:O2"/>
    </sheetView>
  </sheetViews>
  <sheetFormatPr defaultRowHeight="15"/>
  <cols>
    <col min="1" max="1" width="16.7109375" style="9" bestFit="1" customWidth="1"/>
    <col min="2" max="2" width="8" style="9" bestFit="1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9" width="7.7109375" style="11" bestFit="1" customWidth="1"/>
    <col min="10" max="10" width="7.42578125" style="11" bestFit="1" customWidth="1"/>
    <col min="11" max="11" width="18.85546875" style="10" bestFit="1" customWidth="1"/>
    <col min="12" max="12" width="15.5703125" customWidth="1"/>
    <col min="13" max="13" width="13.85546875" customWidth="1"/>
    <col min="14" max="14" width="10.71093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1" t="s">
        <v>20</v>
      </c>
      <c r="J1" s="11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54.863554635200003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1">
        <f>F2</f>
        <v>2.23</v>
      </c>
      <c r="J2" s="11">
        <f>G2</f>
        <v>0.316</v>
      </c>
      <c r="K2" s="10">
        <v>706948.4</v>
      </c>
      <c r="L2" s="9">
        <f>E2*D2*C2/12</f>
        <v>82.984509638275838</v>
      </c>
      <c r="M2">
        <f>ROUND(E2*D2*C2*102.79,0)</f>
        <v>102360</v>
      </c>
      <c r="N2">
        <f>ROUND(I2*M2*0.002205,0)</f>
        <v>503</v>
      </c>
      <c r="O2">
        <f>ROUND(J2*M2*0.002205,1)</f>
        <v>71.3</v>
      </c>
    </row>
    <row r="3" spans="1:15">
      <c r="A3" s="9" t="s">
        <v>62</v>
      </c>
      <c r="B3" s="9">
        <v>1200</v>
      </c>
      <c r="C3" s="24">
        <v>0.12494259319999999</v>
      </c>
      <c r="D3" s="10">
        <v>0.38900000000000001</v>
      </c>
      <c r="E3" s="10">
        <v>46.66</v>
      </c>
      <c r="F3" s="10">
        <v>2.23</v>
      </c>
      <c r="G3" s="10">
        <v>0.316</v>
      </c>
      <c r="H3" s="9">
        <v>1</v>
      </c>
      <c r="I3" s="11">
        <f t="shared" ref="I3:I23" si="0">F3</f>
        <v>2.23</v>
      </c>
      <c r="J3" s="11">
        <f t="shared" ref="J3:J23" si="1">G3</f>
        <v>0.316</v>
      </c>
      <c r="K3" s="10">
        <v>81.599999999999994</v>
      </c>
      <c r="L3" s="9">
        <f t="shared" ref="L3:L23" si="2">E3*D3*C3/12</f>
        <v>0.1889833770082473</v>
      </c>
      <c r="M3">
        <f t="shared" ref="M3:M23" si="3">ROUND(E3*D3*C3*102.79,0)</f>
        <v>233</v>
      </c>
      <c r="N3">
        <f t="shared" ref="N3:N23" si="4">ROUND(I3*M3*0.002205,0)</f>
        <v>1</v>
      </c>
      <c r="O3">
        <f t="shared" ref="O3:O23" si="5">ROUND(J3*M3*0.002205,1)</f>
        <v>0.2</v>
      </c>
    </row>
    <row r="4" spans="1:15">
      <c r="A4" s="9" t="s">
        <v>62</v>
      </c>
      <c r="B4" s="9">
        <v>1300</v>
      </c>
      <c r="C4" s="24">
        <v>3.32174399E-2</v>
      </c>
      <c r="D4" s="10">
        <v>0.63100000000000001</v>
      </c>
      <c r="E4" s="10">
        <v>46.66</v>
      </c>
      <c r="F4" s="10">
        <v>2.1</v>
      </c>
      <c r="G4" s="10">
        <v>0.51600000000000001</v>
      </c>
      <c r="H4" s="9">
        <v>1</v>
      </c>
      <c r="I4" s="11">
        <f t="shared" si="0"/>
        <v>2.1</v>
      </c>
      <c r="J4" s="11">
        <f t="shared" si="1"/>
        <v>0.51600000000000001</v>
      </c>
      <c r="K4" s="10">
        <v>131.9</v>
      </c>
      <c r="L4" s="9">
        <f t="shared" si="2"/>
        <v>8.1500262129846165E-2</v>
      </c>
      <c r="M4">
        <f t="shared" si="3"/>
        <v>101</v>
      </c>
      <c r="N4">
        <f t="shared" si="4"/>
        <v>0</v>
      </c>
      <c r="O4">
        <f t="shared" si="5"/>
        <v>0.1</v>
      </c>
    </row>
    <row r="5" spans="1:15">
      <c r="A5" s="9" t="s">
        <v>62</v>
      </c>
      <c r="B5" s="9">
        <v>1200</v>
      </c>
      <c r="C5" s="24">
        <v>4.2149350810000001</v>
      </c>
      <c r="D5" s="10">
        <v>0.38900000000000001</v>
      </c>
      <c r="E5" s="10">
        <v>46.66</v>
      </c>
      <c r="F5" s="10">
        <v>2.23</v>
      </c>
      <c r="G5" s="10">
        <v>0.316</v>
      </c>
      <c r="H5" s="9">
        <v>1</v>
      </c>
      <c r="I5" s="11">
        <f t="shared" si="0"/>
        <v>2.23</v>
      </c>
      <c r="J5" s="11">
        <f t="shared" si="1"/>
        <v>0.316</v>
      </c>
      <c r="K5" s="10">
        <v>4873.7</v>
      </c>
      <c r="L5" s="9">
        <f t="shared" si="2"/>
        <v>6.3753492310091611</v>
      </c>
      <c r="M5">
        <f t="shared" si="3"/>
        <v>7864</v>
      </c>
      <c r="N5">
        <f t="shared" si="4"/>
        <v>39</v>
      </c>
      <c r="O5">
        <f t="shared" si="5"/>
        <v>5.5</v>
      </c>
    </row>
    <row r="6" spans="1:15">
      <c r="A6" s="9" t="s">
        <v>62</v>
      </c>
      <c r="B6" s="9">
        <v>1400</v>
      </c>
      <c r="C6" s="24">
        <v>1.9137673800000001E-2</v>
      </c>
      <c r="D6" s="10">
        <v>0.88800000000000001</v>
      </c>
      <c r="E6" s="10">
        <v>46.66</v>
      </c>
      <c r="F6" s="10">
        <v>1.93</v>
      </c>
      <c r="G6" s="10">
        <v>0.497</v>
      </c>
      <c r="H6" s="9">
        <v>1</v>
      </c>
      <c r="I6" s="11">
        <f t="shared" si="0"/>
        <v>1.93</v>
      </c>
      <c r="J6" s="11">
        <f t="shared" si="1"/>
        <v>0.497</v>
      </c>
      <c r="K6" s="10">
        <v>494.2</v>
      </c>
      <c r="L6" s="9">
        <f t="shared" si="2"/>
        <v>6.607932560359199E-2</v>
      </c>
      <c r="M6">
        <f t="shared" si="3"/>
        <v>82</v>
      </c>
      <c r="N6">
        <f t="shared" si="4"/>
        <v>0</v>
      </c>
      <c r="O6">
        <f t="shared" si="5"/>
        <v>0.1</v>
      </c>
    </row>
    <row r="7" spans="1:15">
      <c r="A7" s="9" t="s">
        <v>62</v>
      </c>
      <c r="B7" s="9">
        <v>1200</v>
      </c>
      <c r="C7" s="24">
        <v>4.3076178E-3</v>
      </c>
      <c r="D7" s="10">
        <v>0.38900000000000001</v>
      </c>
      <c r="E7" s="10">
        <v>46.66</v>
      </c>
      <c r="F7" s="10">
        <v>2.23</v>
      </c>
      <c r="G7" s="10">
        <v>0.316</v>
      </c>
      <c r="H7" s="9">
        <v>1</v>
      </c>
      <c r="I7" s="11">
        <f t="shared" si="0"/>
        <v>2.23</v>
      </c>
      <c r="J7" s="11">
        <f t="shared" si="1"/>
        <v>0.316</v>
      </c>
      <c r="K7" s="10">
        <v>108.9</v>
      </c>
      <c r="L7" s="9">
        <f t="shared" si="2"/>
        <v>6.5155375589309996E-3</v>
      </c>
      <c r="M7">
        <f t="shared" si="3"/>
        <v>8</v>
      </c>
      <c r="N7">
        <f t="shared" si="4"/>
        <v>0</v>
      </c>
      <c r="O7">
        <f t="shared" si="5"/>
        <v>0</v>
      </c>
    </row>
    <row r="8" spans="1:15">
      <c r="A8" s="9" t="s">
        <v>62</v>
      </c>
      <c r="B8" s="9">
        <v>1200</v>
      </c>
      <c r="C8" s="24">
        <v>5.0141709856999999</v>
      </c>
      <c r="D8" s="10">
        <v>0.22</v>
      </c>
      <c r="E8" s="10">
        <v>46.66</v>
      </c>
      <c r="F8" s="10">
        <v>2.23</v>
      </c>
      <c r="G8" s="10">
        <v>0.316</v>
      </c>
      <c r="H8" s="9">
        <v>1</v>
      </c>
      <c r="I8" s="11">
        <f t="shared" si="0"/>
        <v>2.23</v>
      </c>
      <c r="J8" s="11">
        <f t="shared" si="1"/>
        <v>0.316</v>
      </c>
      <c r="K8" s="10">
        <v>5531.3</v>
      </c>
      <c r="L8" s="9">
        <f t="shared" si="2"/>
        <v>4.289289000200637</v>
      </c>
      <c r="M8">
        <f t="shared" si="3"/>
        <v>5291</v>
      </c>
      <c r="N8">
        <f t="shared" si="4"/>
        <v>26</v>
      </c>
      <c r="O8">
        <f t="shared" si="5"/>
        <v>3.7</v>
      </c>
    </row>
    <row r="9" spans="1:15">
      <c r="A9" s="9" t="s">
        <v>62</v>
      </c>
      <c r="B9" s="9">
        <v>1200</v>
      </c>
      <c r="C9" s="24">
        <v>6.7782839060000004</v>
      </c>
      <c r="D9" s="10">
        <v>0.22</v>
      </c>
      <c r="E9" s="10">
        <v>46.66</v>
      </c>
      <c r="F9" s="10">
        <v>2.23</v>
      </c>
      <c r="G9" s="10">
        <v>0.316</v>
      </c>
      <c r="H9" s="9">
        <v>1</v>
      </c>
      <c r="I9" s="11">
        <f t="shared" si="0"/>
        <v>2.23</v>
      </c>
      <c r="J9" s="11">
        <f t="shared" si="1"/>
        <v>0.316</v>
      </c>
      <c r="K9" s="10">
        <v>2516</v>
      </c>
      <c r="L9" s="9">
        <f t="shared" si="2"/>
        <v>5.7983699959892663</v>
      </c>
      <c r="M9">
        <f t="shared" si="3"/>
        <v>7152</v>
      </c>
      <c r="N9">
        <f t="shared" si="4"/>
        <v>35</v>
      </c>
      <c r="O9">
        <f t="shared" si="5"/>
        <v>5</v>
      </c>
    </row>
    <row r="10" spans="1:15">
      <c r="A10" s="9" t="s">
        <v>62</v>
      </c>
      <c r="B10" s="9">
        <v>1200</v>
      </c>
      <c r="C10" s="24">
        <v>0.33735159809999998</v>
      </c>
      <c r="D10" s="10">
        <v>0.22</v>
      </c>
      <c r="E10" s="10">
        <v>46.66</v>
      </c>
      <c r="F10" s="10">
        <v>2.23</v>
      </c>
      <c r="G10" s="10">
        <v>0.316</v>
      </c>
      <c r="H10" s="9">
        <v>1</v>
      </c>
      <c r="I10" s="11">
        <f t="shared" si="0"/>
        <v>2.23</v>
      </c>
      <c r="J10" s="11">
        <f t="shared" si="1"/>
        <v>0.316</v>
      </c>
      <c r="K10" s="10">
        <v>1497.4</v>
      </c>
      <c r="L10" s="9">
        <f t="shared" si="2"/>
        <v>0.28858180206800998</v>
      </c>
      <c r="M10">
        <f t="shared" si="3"/>
        <v>356</v>
      </c>
      <c r="N10">
        <f t="shared" si="4"/>
        <v>2</v>
      </c>
      <c r="O10">
        <f t="shared" si="5"/>
        <v>0.2</v>
      </c>
    </row>
    <row r="11" spans="1:15">
      <c r="A11" s="9" t="s">
        <v>62</v>
      </c>
      <c r="B11" s="9">
        <v>1200</v>
      </c>
      <c r="C11" s="24">
        <v>3.8547395774000002</v>
      </c>
      <c r="D11" s="10">
        <v>0.22</v>
      </c>
      <c r="E11" s="10">
        <v>46.66</v>
      </c>
      <c r="F11" s="10">
        <v>2.23</v>
      </c>
      <c r="G11" s="10">
        <v>0.316</v>
      </c>
      <c r="H11" s="9">
        <v>1</v>
      </c>
      <c r="I11" s="11">
        <f t="shared" si="0"/>
        <v>2.23</v>
      </c>
      <c r="J11" s="11">
        <f t="shared" si="1"/>
        <v>0.316</v>
      </c>
      <c r="K11" s="10">
        <v>15197.2</v>
      </c>
      <c r="L11" s="9">
        <f t="shared" si="2"/>
        <v>3.2974727258272067</v>
      </c>
      <c r="M11">
        <f t="shared" si="3"/>
        <v>4067</v>
      </c>
      <c r="N11">
        <f t="shared" si="4"/>
        <v>20</v>
      </c>
      <c r="O11">
        <f t="shared" si="5"/>
        <v>2.8</v>
      </c>
    </row>
    <row r="12" spans="1:15">
      <c r="A12" s="9" t="s">
        <v>62</v>
      </c>
      <c r="B12" s="9">
        <v>1300</v>
      </c>
      <c r="C12" s="24">
        <v>2.2338198100000001E-2</v>
      </c>
      <c r="D12" s="10">
        <v>0.69199999999999995</v>
      </c>
      <c r="E12" s="10">
        <v>46.66</v>
      </c>
      <c r="F12" s="10">
        <v>2.1</v>
      </c>
      <c r="G12" s="10">
        <v>0.51600000000000001</v>
      </c>
      <c r="H12" s="9">
        <v>1</v>
      </c>
      <c r="I12" s="11">
        <f t="shared" si="0"/>
        <v>2.1</v>
      </c>
      <c r="J12" s="11">
        <f t="shared" si="1"/>
        <v>0.51600000000000001</v>
      </c>
      <c r="K12" s="10">
        <v>56.1</v>
      </c>
      <c r="L12" s="9">
        <f t="shared" si="2"/>
        <v>6.0105985312952664E-2</v>
      </c>
      <c r="M12">
        <f t="shared" si="3"/>
        <v>74</v>
      </c>
      <c r="N12">
        <f t="shared" si="4"/>
        <v>0</v>
      </c>
      <c r="O12">
        <f t="shared" si="5"/>
        <v>0.1</v>
      </c>
    </row>
    <row r="13" spans="1:15">
      <c r="A13" s="9" t="s">
        <v>62</v>
      </c>
      <c r="B13" s="9">
        <v>1300</v>
      </c>
      <c r="C13" s="24">
        <v>2.5555872585000001</v>
      </c>
      <c r="D13" s="10">
        <v>0.69199999999999995</v>
      </c>
      <c r="E13" s="10">
        <v>46.66</v>
      </c>
      <c r="F13" s="10">
        <v>2.1</v>
      </c>
      <c r="G13" s="10">
        <v>0.51600000000000001</v>
      </c>
      <c r="H13" s="9">
        <v>1</v>
      </c>
      <c r="I13" s="11">
        <f t="shared" si="0"/>
        <v>2.1</v>
      </c>
      <c r="J13" s="11">
        <f t="shared" si="1"/>
        <v>0.51600000000000001</v>
      </c>
      <c r="K13" s="10">
        <v>3314.4</v>
      </c>
      <c r="L13" s="9">
        <f t="shared" si="2"/>
        <v>6.87638678543951</v>
      </c>
      <c r="M13">
        <f t="shared" si="3"/>
        <v>8482</v>
      </c>
      <c r="N13">
        <f t="shared" si="4"/>
        <v>39</v>
      </c>
      <c r="O13">
        <f t="shared" si="5"/>
        <v>9.6999999999999993</v>
      </c>
    </row>
    <row r="14" spans="1:15">
      <c r="A14" s="9" t="s">
        <v>62</v>
      </c>
      <c r="B14" s="9">
        <v>1300</v>
      </c>
      <c r="C14" s="24">
        <v>0.49478297119999998</v>
      </c>
      <c r="D14" s="10">
        <v>0.63100000000000001</v>
      </c>
      <c r="E14" s="10">
        <v>46.66</v>
      </c>
      <c r="F14" s="10">
        <v>2.1</v>
      </c>
      <c r="G14" s="10">
        <v>0.51600000000000001</v>
      </c>
      <c r="H14" s="9">
        <v>1</v>
      </c>
      <c r="I14" s="11">
        <f t="shared" si="0"/>
        <v>2.1</v>
      </c>
      <c r="J14" s="11">
        <f t="shared" si="1"/>
        <v>0.51600000000000001</v>
      </c>
      <c r="K14" s="10">
        <v>524.29999999999995</v>
      </c>
      <c r="L14" s="9">
        <f t="shared" si="2"/>
        <v>1.2139689865197625</v>
      </c>
      <c r="M14">
        <f t="shared" si="3"/>
        <v>1497</v>
      </c>
      <c r="N14">
        <f t="shared" si="4"/>
        <v>7</v>
      </c>
      <c r="O14">
        <f t="shared" si="5"/>
        <v>1.7</v>
      </c>
    </row>
    <row r="15" spans="1:15">
      <c r="A15" s="9" t="s">
        <v>62</v>
      </c>
      <c r="B15" s="9">
        <v>1300</v>
      </c>
      <c r="C15" s="24">
        <v>2.1358919999999999E-4</v>
      </c>
      <c r="D15" s="10">
        <v>0.69199999999999995</v>
      </c>
      <c r="E15" s="10">
        <v>46.66</v>
      </c>
      <c r="F15" s="10">
        <v>2.1</v>
      </c>
      <c r="G15" s="10">
        <v>0.51600000000000001</v>
      </c>
      <c r="H15" s="9">
        <v>1</v>
      </c>
      <c r="I15" s="11">
        <f t="shared" si="0"/>
        <v>2.1</v>
      </c>
      <c r="J15" s="11">
        <f t="shared" si="1"/>
        <v>0.51600000000000001</v>
      </c>
      <c r="K15" s="10">
        <v>57.7</v>
      </c>
      <c r="L15" s="9">
        <f t="shared" si="2"/>
        <v>5.7471015615199995E-4</v>
      </c>
      <c r="M15">
        <f t="shared" si="3"/>
        <v>1</v>
      </c>
      <c r="N15">
        <f t="shared" si="4"/>
        <v>0</v>
      </c>
      <c r="O15">
        <f t="shared" si="5"/>
        <v>0</v>
      </c>
    </row>
    <row r="16" spans="1:15">
      <c r="A16" s="9" t="s">
        <v>62</v>
      </c>
      <c r="B16" s="9">
        <v>1300</v>
      </c>
      <c r="C16" s="24">
        <v>4.6454224774000004</v>
      </c>
      <c r="D16" s="10">
        <v>0.63100000000000001</v>
      </c>
      <c r="E16" s="10">
        <v>46.66</v>
      </c>
      <c r="F16" s="10">
        <v>2.1</v>
      </c>
      <c r="G16" s="10">
        <v>0.51600000000000001</v>
      </c>
      <c r="H16" s="9">
        <v>1</v>
      </c>
      <c r="I16" s="11">
        <f t="shared" si="0"/>
        <v>2.1</v>
      </c>
      <c r="J16" s="11">
        <f t="shared" si="1"/>
        <v>0.51600000000000001</v>
      </c>
      <c r="K16" s="10">
        <v>12446.1</v>
      </c>
      <c r="L16" s="9">
        <f t="shared" si="2"/>
        <v>11.397722122829201</v>
      </c>
      <c r="M16">
        <f t="shared" si="3"/>
        <v>14059</v>
      </c>
      <c r="N16">
        <f t="shared" si="4"/>
        <v>65</v>
      </c>
      <c r="O16">
        <f t="shared" si="5"/>
        <v>16</v>
      </c>
    </row>
    <row r="17" spans="1:15">
      <c r="A17" s="9" t="s">
        <v>62</v>
      </c>
      <c r="B17" s="9">
        <v>1200</v>
      </c>
      <c r="C17" s="24">
        <v>1.2653613318000001</v>
      </c>
      <c r="D17" s="10">
        <v>0.38900000000000001</v>
      </c>
      <c r="E17" s="10">
        <v>46.66</v>
      </c>
      <c r="F17" s="10">
        <v>2.23</v>
      </c>
      <c r="G17" s="10">
        <v>0.316</v>
      </c>
      <c r="H17" s="9">
        <v>1</v>
      </c>
      <c r="I17" s="11">
        <f t="shared" si="0"/>
        <v>2.23</v>
      </c>
      <c r="J17" s="11">
        <f t="shared" si="1"/>
        <v>0.316</v>
      </c>
      <c r="K17" s="10">
        <v>826.6</v>
      </c>
      <c r="L17" s="9">
        <f t="shared" si="2"/>
        <v>1.9139370449629611</v>
      </c>
      <c r="M17">
        <f t="shared" si="3"/>
        <v>2361</v>
      </c>
      <c r="N17">
        <f t="shared" si="4"/>
        <v>12</v>
      </c>
      <c r="O17">
        <f t="shared" si="5"/>
        <v>1.6</v>
      </c>
    </row>
    <row r="18" spans="1:15">
      <c r="A18" s="9" t="s">
        <v>62</v>
      </c>
      <c r="B18" s="9">
        <v>1300</v>
      </c>
      <c r="C18" s="24">
        <v>9.6908134999999992E-3</v>
      </c>
      <c r="D18" s="10">
        <v>0.69199999999999995</v>
      </c>
      <c r="E18" s="10">
        <v>46.66</v>
      </c>
      <c r="F18" s="10">
        <v>2.1</v>
      </c>
      <c r="G18" s="10">
        <v>0.51600000000000001</v>
      </c>
      <c r="H18" s="9">
        <v>1</v>
      </c>
      <c r="I18" s="11">
        <f t="shared" si="0"/>
        <v>2.1</v>
      </c>
      <c r="J18" s="11">
        <f t="shared" si="1"/>
        <v>0.51600000000000001</v>
      </c>
      <c r="K18" s="10">
        <v>116</v>
      </c>
      <c r="L18" s="9">
        <f t="shared" si="2"/>
        <v>2.607533030614333E-2</v>
      </c>
      <c r="M18">
        <f t="shared" si="3"/>
        <v>32</v>
      </c>
      <c r="N18">
        <f t="shared" si="4"/>
        <v>0</v>
      </c>
      <c r="O18">
        <f t="shared" si="5"/>
        <v>0</v>
      </c>
    </row>
    <row r="19" spans="1:15">
      <c r="A19" s="9" t="s">
        <v>62</v>
      </c>
      <c r="B19" s="9">
        <v>1200</v>
      </c>
      <c r="C19" s="24">
        <v>0.33497269889999998</v>
      </c>
      <c r="D19" s="10">
        <v>0.22</v>
      </c>
      <c r="E19" s="10">
        <v>46.66</v>
      </c>
      <c r="F19" s="10">
        <v>2.23</v>
      </c>
      <c r="G19" s="10">
        <v>0.316</v>
      </c>
      <c r="H19" s="9">
        <v>1</v>
      </c>
      <c r="I19" s="11">
        <f t="shared" si="0"/>
        <v>2.23</v>
      </c>
      <c r="J19" s="11">
        <f t="shared" si="1"/>
        <v>0.316</v>
      </c>
      <c r="K19" s="10">
        <v>123.8</v>
      </c>
      <c r="L19" s="9">
        <f t="shared" si="2"/>
        <v>0.28654681239568996</v>
      </c>
      <c r="M19">
        <f t="shared" si="3"/>
        <v>353</v>
      </c>
      <c r="N19">
        <f t="shared" si="4"/>
        <v>2</v>
      </c>
      <c r="O19">
        <f t="shared" si="5"/>
        <v>0.2</v>
      </c>
    </row>
    <row r="20" spans="1:15">
      <c r="A20" s="9" t="s">
        <v>62</v>
      </c>
      <c r="B20" s="9">
        <v>1300</v>
      </c>
      <c r="C20" s="24">
        <v>0.5305779558</v>
      </c>
      <c r="D20" s="10">
        <v>0.69199999999999995</v>
      </c>
      <c r="E20" s="10">
        <v>46.66</v>
      </c>
      <c r="F20" s="10">
        <v>2.1</v>
      </c>
      <c r="G20" s="10">
        <v>0.51600000000000001</v>
      </c>
      <c r="H20" s="9">
        <v>1</v>
      </c>
      <c r="I20" s="11">
        <f t="shared" si="0"/>
        <v>2.1</v>
      </c>
      <c r="J20" s="11">
        <f t="shared" si="1"/>
        <v>0.51600000000000001</v>
      </c>
      <c r="K20" s="10">
        <v>616.6</v>
      </c>
      <c r="L20" s="9">
        <f t="shared" si="2"/>
        <v>1.4276402544165478</v>
      </c>
      <c r="M20">
        <f t="shared" si="3"/>
        <v>1761</v>
      </c>
      <c r="N20">
        <f t="shared" si="4"/>
        <v>8</v>
      </c>
      <c r="O20">
        <f t="shared" si="5"/>
        <v>2</v>
      </c>
    </row>
    <row r="21" spans="1:15">
      <c r="A21" s="9" t="s">
        <v>62</v>
      </c>
      <c r="B21" s="9">
        <v>1300</v>
      </c>
      <c r="C21" s="24">
        <v>2.2478059000000002E-3</v>
      </c>
      <c r="D21" s="10">
        <v>0.63100000000000001</v>
      </c>
      <c r="E21" s="10">
        <v>46.66</v>
      </c>
      <c r="F21" s="10">
        <v>2.1</v>
      </c>
      <c r="G21" s="10">
        <v>0.51600000000000001</v>
      </c>
      <c r="H21" s="9">
        <v>1</v>
      </c>
      <c r="I21" s="11">
        <f t="shared" si="0"/>
        <v>2.1</v>
      </c>
      <c r="J21" s="11">
        <f t="shared" si="1"/>
        <v>0.51600000000000001</v>
      </c>
      <c r="K21" s="10">
        <v>26.8</v>
      </c>
      <c r="L21" s="9">
        <f t="shared" si="2"/>
        <v>5.5150779415428335E-3</v>
      </c>
      <c r="M21">
        <f t="shared" si="3"/>
        <v>7</v>
      </c>
      <c r="N21">
        <f t="shared" si="4"/>
        <v>0</v>
      </c>
      <c r="O21">
        <f t="shared" si="5"/>
        <v>0</v>
      </c>
    </row>
    <row r="22" spans="1:15">
      <c r="A22" s="9" t="s">
        <v>62</v>
      </c>
      <c r="B22" s="9">
        <v>1200</v>
      </c>
      <c r="C22" s="24">
        <v>0.53094234669999996</v>
      </c>
      <c r="D22" s="10">
        <v>0.22</v>
      </c>
      <c r="E22" s="10">
        <v>46.66</v>
      </c>
      <c r="F22" s="10">
        <v>2.23</v>
      </c>
      <c r="G22" s="10">
        <v>0.316</v>
      </c>
      <c r="H22" s="9">
        <v>1</v>
      </c>
      <c r="I22" s="11">
        <f t="shared" si="0"/>
        <v>2.23</v>
      </c>
      <c r="J22" s="11">
        <f t="shared" si="1"/>
        <v>0.316</v>
      </c>
      <c r="K22" s="10">
        <v>386.6</v>
      </c>
      <c r="L22" s="9">
        <f t="shared" si="2"/>
        <v>0.45418578144540334</v>
      </c>
      <c r="M22">
        <f t="shared" si="3"/>
        <v>560</v>
      </c>
      <c r="N22">
        <f t="shared" si="4"/>
        <v>3</v>
      </c>
      <c r="O22">
        <f t="shared" si="5"/>
        <v>0.4</v>
      </c>
    </row>
    <row r="23" spans="1:15">
      <c r="A23" s="9" t="s">
        <v>62</v>
      </c>
      <c r="B23" s="9">
        <v>1200</v>
      </c>
      <c r="C23" s="24">
        <v>3.1812847499999998E-2</v>
      </c>
      <c r="D23" s="10">
        <v>0.22</v>
      </c>
      <c r="E23" s="10">
        <v>46.66</v>
      </c>
      <c r="F23" s="10">
        <v>2.23</v>
      </c>
      <c r="G23" s="10">
        <v>0.316</v>
      </c>
      <c r="H23" s="9">
        <v>1</v>
      </c>
      <c r="I23" s="11">
        <f t="shared" si="0"/>
        <v>2.23</v>
      </c>
      <c r="J23" s="11">
        <f t="shared" si="1"/>
        <v>0.316</v>
      </c>
      <c r="K23" s="10">
        <v>581.70000000000005</v>
      </c>
      <c r="L23" s="9">
        <f t="shared" si="2"/>
        <v>2.7213770179750001E-2</v>
      </c>
      <c r="M23">
        <f t="shared" si="3"/>
        <v>34</v>
      </c>
      <c r="N23">
        <f t="shared" si="4"/>
        <v>0</v>
      </c>
      <c r="O23">
        <f t="shared" si="5"/>
        <v>0</v>
      </c>
    </row>
    <row r="24" spans="1:15">
      <c r="C24" s="24">
        <f>SUM(C2:C23)</f>
        <v>85.668591402600001</v>
      </c>
      <c r="N24">
        <f>SUM(N2:N23)</f>
        <v>762</v>
      </c>
      <c r="O24">
        <f>SUM(O2:O23)</f>
        <v>120.6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8" style="9" bestFit="1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9" width="7.7109375" style="11" bestFit="1" customWidth="1"/>
    <col min="10" max="10" width="7.42578125" style="11" bestFit="1" customWidth="1"/>
    <col min="11" max="11" width="19.7109375" style="10" customWidth="1"/>
    <col min="12" max="12" width="13.5703125" customWidth="1"/>
    <col min="13" max="13" width="14.28515625" customWidth="1"/>
    <col min="14" max="14" width="10.57031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1" t="s">
        <v>20</v>
      </c>
      <c r="J1" s="11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20.056533796299998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1">
        <f>F2</f>
        <v>2.23</v>
      </c>
      <c r="J2" s="11">
        <f>G2</f>
        <v>0.316</v>
      </c>
      <c r="K2" s="10">
        <v>706948.4</v>
      </c>
      <c r="L2" s="9">
        <f>E2*D2*C2/12</f>
        <v>30.336744186487849</v>
      </c>
      <c r="M2">
        <f>ROUND(E2*D2*C2*102.79,0)</f>
        <v>37420</v>
      </c>
      <c r="N2">
        <f>ROUND(I2*M2*0.002205,0)</f>
        <v>184</v>
      </c>
      <c r="O2">
        <f>ROUND(J2*M2*0.002205,1)</f>
        <v>26.1</v>
      </c>
    </row>
    <row r="3" spans="1:15">
      <c r="A3" s="9" t="s">
        <v>62</v>
      </c>
      <c r="B3" s="9">
        <v>1300</v>
      </c>
      <c r="C3" s="24">
        <v>3.3125560499999998E-2</v>
      </c>
      <c r="D3" s="10">
        <v>0.63100000000000001</v>
      </c>
      <c r="E3" s="10">
        <v>46.66</v>
      </c>
      <c r="F3" s="10">
        <v>2.1</v>
      </c>
      <c r="G3" s="10">
        <v>0.51600000000000001</v>
      </c>
      <c r="H3" s="9">
        <v>1</v>
      </c>
      <c r="I3" s="11">
        <f t="shared" ref="I3:I8" si="0">F3</f>
        <v>2.1</v>
      </c>
      <c r="J3" s="11">
        <f t="shared" ref="J3:J8" si="1">G3</f>
        <v>0.51600000000000001</v>
      </c>
      <c r="K3" s="10">
        <v>131.9</v>
      </c>
      <c r="L3" s="9">
        <f t="shared" ref="L3:L29" si="2">E3*D3*C3/12</f>
        <v>8.1274832499902486E-2</v>
      </c>
      <c r="M3">
        <f t="shared" ref="M3:M29" si="3">ROUND(E3*D3*C3*102.79,0)</f>
        <v>100</v>
      </c>
      <c r="N3">
        <f t="shared" ref="N3:N29" si="4">ROUND(I3*M3*0.002205,0)</f>
        <v>0</v>
      </c>
      <c r="O3">
        <f t="shared" ref="O3:O29" si="5">ROUND(J3*M3*0.002205,1)</f>
        <v>0.1</v>
      </c>
    </row>
    <row r="4" spans="1:15">
      <c r="A4" s="9" t="s">
        <v>62</v>
      </c>
      <c r="B4" s="9">
        <v>1400</v>
      </c>
      <c r="C4" s="24">
        <v>0.28171305839999999</v>
      </c>
      <c r="D4" s="10">
        <v>0.88800000000000001</v>
      </c>
      <c r="E4" s="10">
        <v>46.66</v>
      </c>
      <c r="F4" s="10">
        <v>1.93</v>
      </c>
      <c r="G4" s="10">
        <v>0.497</v>
      </c>
      <c r="H4" s="9">
        <v>1</v>
      </c>
      <c r="I4" s="11">
        <f t="shared" si="0"/>
        <v>1.93</v>
      </c>
      <c r="J4" s="11">
        <f t="shared" si="1"/>
        <v>0.497</v>
      </c>
      <c r="K4" s="10">
        <v>51289</v>
      </c>
      <c r="L4" s="9">
        <f t="shared" si="2"/>
        <v>0.97271011656585582</v>
      </c>
      <c r="M4">
        <f t="shared" si="3"/>
        <v>1200</v>
      </c>
      <c r="N4">
        <f t="shared" si="4"/>
        <v>5</v>
      </c>
      <c r="O4">
        <f t="shared" si="5"/>
        <v>1.3</v>
      </c>
    </row>
    <row r="5" spans="1:15">
      <c r="A5" s="9" t="s">
        <v>62</v>
      </c>
      <c r="B5" s="9">
        <v>1200</v>
      </c>
      <c r="C5" s="24">
        <v>6.1998647074999997</v>
      </c>
      <c r="D5" s="10">
        <v>0.38900000000000001</v>
      </c>
      <c r="E5" s="10">
        <v>46.66</v>
      </c>
      <c r="F5" s="10">
        <v>2.23</v>
      </c>
      <c r="G5" s="10">
        <v>0.316</v>
      </c>
      <c r="H5" s="9">
        <v>1</v>
      </c>
      <c r="I5" s="11">
        <f t="shared" si="0"/>
        <v>2.23</v>
      </c>
      <c r="J5" s="11">
        <f t="shared" si="1"/>
        <v>0.316</v>
      </c>
      <c r="K5" s="10">
        <v>4873.7</v>
      </c>
      <c r="L5" s="9">
        <f t="shared" si="2"/>
        <v>9.3776776950840439</v>
      </c>
      <c r="M5">
        <f t="shared" si="3"/>
        <v>11567</v>
      </c>
      <c r="N5">
        <f t="shared" si="4"/>
        <v>57</v>
      </c>
      <c r="O5">
        <f t="shared" si="5"/>
        <v>8.1</v>
      </c>
    </row>
    <row r="6" spans="1:15">
      <c r="A6" s="9" t="s">
        <v>62</v>
      </c>
      <c r="B6" s="9">
        <v>1900</v>
      </c>
      <c r="C6" s="24">
        <v>0.44504195330000001</v>
      </c>
      <c r="D6" s="10">
        <v>0.23400000000000001</v>
      </c>
      <c r="E6" s="10">
        <v>46.66</v>
      </c>
      <c r="F6" s="10">
        <v>1.2</v>
      </c>
      <c r="G6" s="10">
        <v>7.5999999999999998E-2</v>
      </c>
      <c r="H6" s="9">
        <v>1</v>
      </c>
      <c r="I6" s="11">
        <f t="shared" si="0"/>
        <v>1.2</v>
      </c>
      <c r="J6" s="11">
        <f t="shared" si="1"/>
        <v>7.5999999999999998E-2</v>
      </c>
      <c r="K6" s="10">
        <v>504</v>
      </c>
      <c r="L6" s="9">
        <f t="shared" si="2"/>
        <v>0.40493032204907103</v>
      </c>
      <c r="M6">
        <f t="shared" si="3"/>
        <v>499</v>
      </c>
      <c r="N6">
        <f t="shared" si="4"/>
        <v>1</v>
      </c>
      <c r="O6">
        <f t="shared" si="5"/>
        <v>0.1</v>
      </c>
    </row>
    <row r="7" spans="1:15">
      <c r="A7" s="9" t="s">
        <v>62</v>
      </c>
      <c r="B7" s="9">
        <v>1900</v>
      </c>
      <c r="C7" s="24">
        <v>0.2232298569</v>
      </c>
      <c r="D7" s="10">
        <v>0.23400000000000001</v>
      </c>
      <c r="E7" s="10">
        <v>46.66</v>
      </c>
      <c r="F7" s="10">
        <v>1.2</v>
      </c>
      <c r="G7" s="10">
        <v>7.5999999999999998E-2</v>
      </c>
      <c r="H7" s="9">
        <v>1</v>
      </c>
      <c r="I7" s="11">
        <f t="shared" si="0"/>
        <v>1.2</v>
      </c>
      <c r="J7" s="11">
        <f t="shared" si="1"/>
        <v>7.5999999999999998E-2</v>
      </c>
      <c r="K7" s="10">
        <v>273</v>
      </c>
      <c r="L7" s="9">
        <f t="shared" si="2"/>
        <v>0.20311014989760301</v>
      </c>
      <c r="M7">
        <f t="shared" si="3"/>
        <v>251</v>
      </c>
      <c r="N7">
        <f t="shared" si="4"/>
        <v>1</v>
      </c>
      <c r="O7">
        <f t="shared" si="5"/>
        <v>0</v>
      </c>
    </row>
    <row r="8" spans="1:15">
      <c r="A8" s="9" t="s">
        <v>62</v>
      </c>
      <c r="B8" s="9">
        <v>1900</v>
      </c>
      <c r="C8" s="24">
        <v>0.39492215130000002</v>
      </c>
      <c r="D8" s="10">
        <v>0.23400000000000001</v>
      </c>
      <c r="E8" s="10">
        <v>46.66</v>
      </c>
      <c r="F8" s="10">
        <v>1.2</v>
      </c>
      <c r="G8" s="10">
        <v>7.5999999999999998E-2</v>
      </c>
      <c r="H8" s="9">
        <v>1</v>
      </c>
      <c r="I8" s="11">
        <f t="shared" si="0"/>
        <v>1.2</v>
      </c>
      <c r="J8" s="11">
        <f t="shared" si="1"/>
        <v>7.5999999999999998E-2</v>
      </c>
      <c r="K8" s="10">
        <v>373.3</v>
      </c>
      <c r="L8" s="9">
        <f t="shared" si="2"/>
        <v>0.35932781780333101</v>
      </c>
      <c r="M8">
        <f t="shared" si="3"/>
        <v>443</v>
      </c>
      <c r="N8">
        <f t="shared" si="4"/>
        <v>1</v>
      </c>
      <c r="O8">
        <f t="shared" si="5"/>
        <v>0.1</v>
      </c>
    </row>
    <row r="9" spans="1:15">
      <c r="A9" s="9" t="s">
        <v>62</v>
      </c>
      <c r="B9" s="9">
        <v>1200</v>
      </c>
      <c r="C9" s="24">
        <v>0.12581511719999999</v>
      </c>
      <c r="D9" s="10">
        <v>0.38900000000000001</v>
      </c>
      <c r="E9" s="10">
        <v>46.66</v>
      </c>
      <c r="F9" s="10">
        <v>2.23</v>
      </c>
      <c r="G9" s="10">
        <v>0.316</v>
      </c>
      <c r="H9" s="9">
        <v>0</v>
      </c>
      <c r="I9" s="11">
        <f>F9*0.7</f>
        <v>1.5609999999999999</v>
      </c>
      <c r="J9" s="11">
        <f>G9*0.5</f>
        <v>0.158</v>
      </c>
      <c r="K9" s="10">
        <v>91.9</v>
      </c>
      <c r="L9" s="9">
        <f t="shared" si="2"/>
        <v>0.19030312336389399</v>
      </c>
      <c r="M9">
        <f t="shared" si="3"/>
        <v>235</v>
      </c>
      <c r="N9">
        <f t="shared" si="4"/>
        <v>1</v>
      </c>
      <c r="O9">
        <f t="shared" si="5"/>
        <v>0.1</v>
      </c>
    </row>
    <row r="10" spans="1:15">
      <c r="A10" s="9" t="s">
        <v>62</v>
      </c>
      <c r="B10" s="9">
        <v>1400</v>
      </c>
      <c r="C10" s="24">
        <v>0.15951041990000001</v>
      </c>
      <c r="D10" s="10">
        <v>0.88800000000000001</v>
      </c>
      <c r="E10" s="10">
        <v>46.66</v>
      </c>
      <c r="F10" s="10">
        <v>1.93</v>
      </c>
      <c r="G10" s="10">
        <v>0.497</v>
      </c>
      <c r="H10" s="9">
        <v>1</v>
      </c>
      <c r="I10" s="11">
        <f t="shared" ref="I10:I17" si="6">F10</f>
        <v>1.93</v>
      </c>
      <c r="J10" s="11">
        <f t="shared" ref="J10:J17" si="7">G10</f>
        <v>0.497</v>
      </c>
      <c r="K10" s="10">
        <v>494.2</v>
      </c>
      <c r="L10" s="9">
        <f t="shared" si="2"/>
        <v>0.55076395824751601</v>
      </c>
      <c r="M10">
        <f t="shared" si="3"/>
        <v>679</v>
      </c>
      <c r="N10">
        <f t="shared" si="4"/>
        <v>3</v>
      </c>
      <c r="O10">
        <f t="shared" si="5"/>
        <v>0.7</v>
      </c>
    </row>
    <row r="11" spans="1:15">
      <c r="A11" s="9" t="s">
        <v>62</v>
      </c>
      <c r="B11" s="9">
        <v>1900</v>
      </c>
      <c r="C11" s="24">
        <v>3.8208328E-3</v>
      </c>
      <c r="D11" s="10">
        <v>0.23400000000000001</v>
      </c>
      <c r="E11" s="10">
        <v>46.66</v>
      </c>
      <c r="F11" s="10">
        <v>1.2</v>
      </c>
      <c r="G11" s="10">
        <v>7.5999999999999998E-2</v>
      </c>
      <c r="H11" s="9">
        <v>1</v>
      </c>
      <c r="I11" s="11">
        <f t="shared" si="6"/>
        <v>1.2</v>
      </c>
      <c r="J11" s="11">
        <f t="shared" si="7"/>
        <v>7.5999999999999998E-2</v>
      </c>
      <c r="K11" s="10">
        <v>1.5</v>
      </c>
      <c r="L11" s="9">
        <f t="shared" si="2"/>
        <v>3.4764611397360002E-3</v>
      </c>
      <c r="M11">
        <f t="shared" si="3"/>
        <v>4</v>
      </c>
      <c r="N11">
        <f t="shared" si="4"/>
        <v>0</v>
      </c>
      <c r="O11">
        <f t="shared" si="5"/>
        <v>0</v>
      </c>
    </row>
    <row r="12" spans="1:15">
      <c r="A12" s="9" t="s">
        <v>62</v>
      </c>
      <c r="B12" s="9">
        <v>1900</v>
      </c>
      <c r="C12" s="24">
        <v>5.2407795600000001E-2</v>
      </c>
      <c r="D12" s="10">
        <v>0.23400000000000001</v>
      </c>
      <c r="E12" s="10">
        <v>46.66</v>
      </c>
      <c r="F12" s="10">
        <v>1.2</v>
      </c>
      <c r="G12" s="10">
        <v>7.5999999999999998E-2</v>
      </c>
      <c r="H12" s="9">
        <v>1</v>
      </c>
      <c r="I12" s="11">
        <f t="shared" si="6"/>
        <v>1.2</v>
      </c>
      <c r="J12" s="11">
        <f t="shared" si="7"/>
        <v>7.5999999999999998E-2</v>
      </c>
      <c r="K12" s="10">
        <v>43.4</v>
      </c>
      <c r="L12" s="9">
        <f t="shared" si="2"/>
        <v>4.7684280982571998E-2</v>
      </c>
      <c r="M12">
        <f t="shared" si="3"/>
        <v>59</v>
      </c>
      <c r="N12">
        <f t="shared" si="4"/>
        <v>0</v>
      </c>
      <c r="O12">
        <f t="shared" si="5"/>
        <v>0</v>
      </c>
    </row>
    <row r="13" spans="1:15">
      <c r="A13" s="9" t="s">
        <v>62</v>
      </c>
      <c r="B13" s="9">
        <v>1200</v>
      </c>
      <c r="C13" s="24">
        <v>3.0456766E-3</v>
      </c>
      <c r="D13" s="10">
        <v>0.38900000000000001</v>
      </c>
      <c r="E13" s="10">
        <v>46.66</v>
      </c>
      <c r="F13" s="10">
        <v>2.23</v>
      </c>
      <c r="G13" s="10">
        <v>0.316</v>
      </c>
      <c r="H13" s="9">
        <v>1</v>
      </c>
      <c r="I13" s="11">
        <f t="shared" si="6"/>
        <v>2.23</v>
      </c>
      <c r="J13" s="11">
        <f t="shared" si="7"/>
        <v>0.316</v>
      </c>
      <c r="K13" s="10">
        <v>108.9</v>
      </c>
      <c r="L13" s="9">
        <f t="shared" si="2"/>
        <v>4.6067736742236663E-3</v>
      </c>
      <c r="M13">
        <f t="shared" si="3"/>
        <v>6</v>
      </c>
      <c r="N13">
        <f t="shared" si="4"/>
        <v>0</v>
      </c>
      <c r="O13">
        <f t="shared" si="5"/>
        <v>0</v>
      </c>
    </row>
    <row r="14" spans="1:15">
      <c r="A14" s="9" t="s">
        <v>62</v>
      </c>
      <c r="B14" s="9">
        <v>1900</v>
      </c>
      <c r="C14" s="24">
        <v>3.2445226700000003E-2</v>
      </c>
      <c r="D14" s="10">
        <v>0.151</v>
      </c>
      <c r="E14" s="10">
        <v>46.66</v>
      </c>
      <c r="F14" s="10">
        <v>1.2</v>
      </c>
      <c r="G14" s="10">
        <v>7.5999999999999998E-2</v>
      </c>
      <c r="H14" s="9">
        <v>1</v>
      </c>
      <c r="I14" s="11">
        <f t="shared" si="6"/>
        <v>1.2</v>
      </c>
      <c r="J14" s="11">
        <f t="shared" si="7"/>
        <v>7.5999999999999998E-2</v>
      </c>
      <c r="K14" s="10">
        <v>8.1999999999999993</v>
      </c>
      <c r="L14" s="9">
        <f t="shared" si="2"/>
        <v>1.9049836329260165E-2</v>
      </c>
      <c r="M14">
        <f t="shared" si="3"/>
        <v>23</v>
      </c>
      <c r="N14">
        <f t="shared" si="4"/>
        <v>0</v>
      </c>
      <c r="O14">
        <f t="shared" si="5"/>
        <v>0</v>
      </c>
    </row>
    <row r="15" spans="1:15">
      <c r="A15" s="9" t="s">
        <v>62</v>
      </c>
      <c r="B15" s="9">
        <v>1900</v>
      </c>
      <c r="C15" s="24">
        <v>0.46743924640000001</v>
      </c>
      <c r="D15" s="10">
        <v>0.151</v>
      </c>
      <c r="E15" s="10">
        <v>46.66</v>
      </c>
      <c r="F15" s="10">
        <v>1.2</v>
      </c>
      <c r="G15" s="10">
        <v>7.5999999999999998E-2</v>
      </c>
      <c r="H15" s="9">
        <v>1</v>
      </c>
      <c r="I15" s="11">
        <f t="shared" si="6"/>
        <v>1.2</v>
      </c>
      <c r="J15" s="11">
        <f t="shared" si="7"/>
        <v>7.5999999999999998E-2</v>
      </c>
      <c r="K15" s="10">
        <v>249.7</v>
      </c>
      <c r="L15" s="9">
        <f t="shared" si="2"/>
        <v>0.27445150006588531</v>
      </c>
      <c r="M15">
        <f t="shared" si="3"/>
        <v>339</v>
      </c>
      <c r="N15">
        <f t="shared" si="4"/>
        <v>1</v>
      </c>
      <c r="O15">
        <f t="shared" si="5"/>
        <v>0.1</v>
      </c>
    </row>
    <row r="16" spans="1:15">
      <c r="A16" s="9" t="s">
        <v>62</v>
      </c>
      <c r="B16" s="9">
        <v>1900</v>
      </c>
      <c r="C16" s="24">
        <v>0.101980457</v>
      </c>
      <c r="D16" s="10">
        <v>0.151</v>
      </c>
      <c r="E16" s="10">
        <v>46.66</v>
      </c>
      <c r="F16" s="10">
        <v>1.2</v>
      </c>
      <c r="G16" s="10">
        <v>7.5999999999999998E-2</v>
      </c>
      <c r="H16" s="9">
        <v>1</v>
      </c>
      <c r="I16" s="11">
        <f t="shared" si="6"/>
        <v>1.2</v>
      </c>
      <c r="J16" s="11">
        <f t="shared" si="7"/>
        <v>7.5999999999999998E-2</v>
      </c>
      <c r="K16" s="10">
        <v>54.5</v>
      </c>
      <c r="L16" s="9">
        <f t="shared" si="2"/>
        <v>5.9876635555551651E-2</v>
      </c>
      <c r="M16">
        <f t="shared" si="3"/>
        <v>74</v>
      </c>
      <c r="N16">
        <f t="shared" si="4"/>
        <v>0</v>
      </c>
      <c r="O16">
        <f t="shared" si="5"/>
        <v>0</v>
      </c>
    </row>
    <row r="17" spans="1:15">
      <c r="A17" s="9" t="s">
        <v>62</v>
      </c>
      <c r="B17" s="9">
        <v>1200</v>
      </c>
      <c r="C17" s="24">
        <v>3.8262541480999999</v>
      </c>
      <c r="D17" s="10">
        <v>0.22</v>
      </c>
      <c r="E17" s="10">
        <v>46.66</v>
      </c>
      <c r="F17" s="10">
        <v>2.23</v>
      </c>
      <c r="G17" s="10">
        <v>0.316</v>
      </c>
      <c r="H17" s="9">
        <v>1</v>
      </c>
      <c r="I17" s="11">
        <f t="shared" si="6"/>
        <v>2.23</v>
      </c>
      <c r="J17" s="11">
        <f t="shared" si="7"/>
        <v>0.316</v>
      </c>
      <c r="K17" s="10">
        <v>5531.3</v>
      </c>
      <c r="L17" s="9">
        <f t="shared" si="2"/>
        <v>3.2731053400896766</v>
      </c>
      <c r="M17">
        <f t="shared" si="3"/>
        <v>4037</v>
      </c>
      <c r="N17">
        <f t="shared" si="4"/>
        <v>20</v>
      </c>
      <c r="O17">
        <f t="shared" si="5"/>
        <v>2.8</v>
      </c>
    </row>
    <row r="18" spans="1:15">
      <c r="A18" s="9" t="s">
        <v>62</v>
      </c>
      <c r="B18" s="9">
        <v>1200</v>
      </c>
      <c r="C18" s="24">
        <v>4.1111073200000001E-2</v>
      </c>
      <c r="D18" s="10">
        <v>0.22</v>
      </c>
      <c r="E18" s="10">
        <v>46.66</v>
      </c>
      <c r="F18" s="10">
        <v>2.23</v>
      </c>
      <c r="G18" s="10">
        <v>0.316</v>
      </c>
      <c r="H18" s="9">
        <v>0</v>
      </c>
      <c r="I18" s="11">
        <f>F18*0.7</f>
        <v>1.5609999999999999</v>
      </c>
      <c r="J18" s="11">
        <f>G18*0.5</f>
        <v>0.158</v>
      </c>
      <c r="K18" s="10">
        <v>15.2</v>
      </c>
      <c r="L18" s="9">
        <f t="shared" si="2"/>
        <v>3.5167782384386663E-2</v>
      </c>
      <c r="M18">
        <f t="shared" si="3"/>
        <v>43</v>
      </c>
      <c r="N18">
        <f t="shared" si="4"/>
        <v>0</v>
      </c>
      <c r="O18">
        <f t="shared" si="5"/>
        <v>0</v>
      </c>
    </row>
    <row r="19" spans="1:15">
      <c r="A19" s="9" t="s">
        <v>62</v>
      </c>
      <c r="B19" s="9">
        <v>1200</v>
      </c>
      <c r="C19" s="24">
        <v>3.6296805448999998</v>
      </c>
      <c r="D19" s="10">
        <v>0.22</v>
      </c>
      <c r="E19" s="10">
        <v>46.66</v>
      </c>
      <c r="F19" s="10">
        <v>2.23</v>
      </c>
      <c r="G19" s="10">
        <v>0.316</v>
      </c>
      <c r="H19" s="9">
        <v>1</v>
      </c>
      <c r="I19" s="11">
        <f t="shared" ref="I19:I20" si="8">F19</f>
        <v>2.23</v>
      </c>
      <c r="J19" s="11">
        <f t="shared" ref="J19:J20" si="9">G19</f>
        <v>0.316</v>
      </c>
      <c r="K19" s="10">
        <v>2516</v>
      </c>
      <c r="L19" s="9">
        <f t="shared" si="2"/>
        <v>3.1049497274589566</v>
      </c>
      <c r="M19">
        <f t="shared" si="3"/>
        <v>3830</v>
      </c>
      <c r="N19">
        <f t="shared" si="4"/>
        <v>19</v>
      </c>
      <c r="O19">
        <f t="shared" si="5"/>
        <v>2.7</v>
      </c>
    </row>
    <row r="20" spans="1:15">
      <c r="A20" s="9" t="s">
        <v>62</v>
      </c>
      <c r="B20" s="9">
        <v>1200</v>
      </c>
      <c r="C20" s="24">
        <v>1.9238223865999999</v>
      </c>
      <c r="D20" s="10">
        <v>0.22</v>
      </c>
      <c r="E20" s="10">
        <v>46.66</v>
      </c>
      <c r="F20" s="10">
        <v>2.23</v>
      </c>
      <c r="G20" s="10">
        <v>0.316</v>
      </c>
      <c r="H20" s="9">
        <v>1</v>
      </c>
      <c r="I20" s="11">
        <f t="shared" si="8"/>
        <v>2.23</v>
      </c>
      <c r="J20" s="11">
        <f t="shared" si="9"/>
        <v>0.316</v>
      </c>
      <c r="K20" s="10">
        <v>1497.4</v>
      </c>
      <c r="L20" s="9">
        <f t="shared" si="2"/>
        <v>1.6457017969105268</v>
      </c>
      <c r="M20">
        <f t="shared" si="3"/>
        <v>2030</v>
      </c>
      <c r="N20">
        <f t="shared" si="4"/>
        <v>10</v>
      </c>
      <c r="O20">
        <f t="shared" si="5"/>
        <v>1.4</v>
      </c>
    </row>
    <row r="21" spans="1:15">
      <c r="A21" s="9" t="s">
        <v>62</v>
      </c>
      <c r="B21" s="9">
        <v>1200</v>
      </c>
      <c r="C21" s="24">
        <v>0.15781864349999999</v>
      </c>
      <c r="D21" s="10">
        <v>0.22</v>
      </c>
      <c r="E21" s="10">
        <v>46.66</v>
      </c>
      <c r="F21" s="10">
        <v>2.23</v>
      </c>
      <c r="G21" s="10">
        <v>0.316</v>
      </c>
      <c r="H21" s="9">
        <v>0</v>
      </c>
      <c r="I21" s="11">
        <f>F21*0.7</f>
        <v>1.5609999999999999</v>
      </c>
      <c r="J21" s="11">
        <f>G21*0.5</f>
        <v>0.158</v>
      </c>
      <c r="K21" s="10">
        <v>122.8</v>
      </c>
      <c r="L21" s="9">
        <f t="shared" si="2"/>
        <v>0.13500332827135</v>
      </c>
      <c r="M21">
        <f t="shared" si="3"/>
        <v>167</v>
      </c>
      <c r="N21">
        <f t="shared" si="4"/>
        <v>1</v>
      </c>
      <c r="O21">
        <f t="shared" si="5"/>
        <v>0.1</v>
      </c>
    </row>
    <row r="22" spans="1:15">
      <c r="A22" s="9" t="s">
        <v>62</v>
      </c>
      <c r="B22" s="9">
        <v>1300</v>
      </c>
      <c r="C22" s="24">
        <v>1.5556777799999999E-2</v>
      </c>
      <c r="D22" s="10">
        <v>0.69199999999999995</v>
      </c>
      <c r="E22" s="10">
        <v>46.66</v>
      </c>
      <c r="F22" s="10">
        <v>2.1</v>
      </c>
      <c r="G22" s="10">
        <v>0.51600000000000001</v>
      </c>
      <c r="H22" s="9">
        <v>1</v>
      </c>
      <c r="I22" s="11">
        <f t="shared" ref="I22:I29" si="10">F22</f>
        <v>2.1</v>
      </c>
      <c r="J22" s="11">
        <f t="shared" ref="J22:J29" si="11">G22</f>
        <v>0.51600000000000001</v>
      </c>
      <c r="K22" s="10">
        <v>56.1</v>
      </c>
      <c r="L22" s="9">
        <f t="shared" si="2"/>
        <v>4.1859036873867994E-2</v>
      </c>
      <c r="M22">
        <f t="shared" si="3"/>
        <v>52</v>
      </c>
      <c r="N22">
        <f t="shared" si="4"/>
        <v>0</v>
      </c>
      <c r="O22">
        <f t="shared" si="5"/>
        <v>0.1</v>
      </c>
    </row>
    <row r="23" spans="1:15">
      <c r="A23" s="9" t="s">
        <v>62</v>
      </c>
      <c r="B23" s="9">
        <v>1300</v>
      </c>
      <c r="C23" s="24">
        <v>0.50122228059999996</v>
      </c>
      <c r="D23" s="10">
        <v>0.69199999999999995</v>
      </c>
      <c r="E23" s="10">
        <v>46.66</v>
      </c>
      <c r="F23" s="10">
        <v>2.1</v>
      </c>
      <c r="G23" s="10">
        <v>0.51600000000000001</v>
      </c>
      <c r="H23" s="9">
        <v>1</v>
      </c>
      <c r="I23" s="11">
        <f t="shared" si="10"/>
        <v>2.1</v>
      </c>
      <c r="J23" s="11">
        <f t="shared" si="11"/>
        <v>0.51600000000000001</v>
      </c>
      <c r="K23" s="10">
        <v>3314.4</v>
      </c>
      <c r="L23" s="9">
        <f t="shared" si="2"/>
        <v>1.3486521563379024</v>
      </c>
      <c r="M23">
        <f t="shared" si="3"/>
        <v>1664</v>
      </c>
      <c r="N23">
        <f t="shared" si="4"/>
        <v>8</v>
      </c>
      <c r="O23">
        <f t="shared" si="5"/>
        <v>1.9</v>
      </c>
    </row>
    <row r="24" spans="1:15">
      <c r="A24" s="9" t="s">
        <v>62</v>
      </c>
      <c r="B24" s="9">
        <v>1300</v>
      </c>
      <c r="C24" s="24">
        <v>0.27146278039999999</v>
      </c>
      <c r="D24" s="10">
        <v>0.63100000000000001</v>
      </c>
      <c r="E24" s="10">
        <v>46.66</v>
      </c>
      <c r="F24" s="10">
        <v>2.1</v>
      </c>
      <c r="G24" s="10">
        <v>0.51600000000000001</v>
      </c>
      <c r="H24" s="9">
        <v>1</v>
      </c>
      <c r="I24" s="11">
        <f t="shared" si="10"/>
        <v>2.1</v>
      </c>
      <c r="J24" s="11">
        <f t="shared" si="11"/>
        <v>0.51600000000000001</v>
      </c>
      <c r="K24" s="10">
        <v>524.29999999999995</v>
      </c>
      <c r="L24" s="9">
        <f t="shared" si="2"/>
        <v>0.66604433778464855</v>
      </c>
      <c r="M24">
        <f t="shared" si="3"/>
        <v>822</v>
      </c>
      <c r="N24">
        <f t="shared" si="4"/>
        <v>4</v>
      </c>
      <c r="O24">
        <f t="shared" si="5"/>
        <v>0.9</v>
      </c>
    </row>
    <row r="25" spans="1:15">
      <c r="A25" s="9" t="s">
        <v>62</v>
      </c>
      <c r="B25" s="9">
        <v>1300</v>
      </c>
      <c r="C25" s="24">
        <v>1.6427088842999999</v>
      </c>
      <c r="D25" s="10">
        <v>0.63100000000000001</v>
      </c>
      <c r="E25" s="10">
        <v>46.66</v>
      </c>
      <c r="F25" s="10">
        <v>2.1</v>
      </c>
      <c r="G25" s="10">
        <v>0.51600000000000001</v>
      </c>
      <c r="H25" s="9">
        <v>1</v>
      </c>
      <c r="I25" s="11">
        <f t="shared" si="10"/>
        <v>2.1</v>
      </c>
      <c r="J25" s="11">
        <f t="shared" si="11"/>
        <v>0.51600000000000001</v>
      </c>
      <c r="K25" s="10">
        <v>12446.1</v>
      </c>
      <c r="L25" s="9">
        <f t="shared" si="2"/>
        <v>4.0304492181372806</v>
      </c>
      <c r="M25">
        <f t="shared" si="3"/>
        <v>4971</v>
      </c>
      <c r="N25">
        <f t="shared" si="4"/>
        <v>23</v>
      </c>
      <c r="O25">
        <f t="shared" si="5"/>
        <v>5.7</v>
      </c>
    </row>
    <row r="26" spans="1:15">
      <c r="A26" s="9" t="s">
        <v>62</v>
      </c>
      <c r="B26" s="9">
        <v>1200</v>
      </c>
      <c r="C26" s="24">
        <v>0.35326707509999999</v>
      </c>
      <c r="D26" s="10">
        <v>0.38900000000000001</v>
      </c>
      <c r="E26" s="10">
        <v>46.66</v>
      </c>
      <c r="F26" s="10">
        <v>2.23</v>
      </c>
      <c r="G26" s="10">
        <v>0.316</v>
      </c>
      <c r="H26" s="9">
        <v>1</v>
      </c>
      <c r="I26" s="11">
        <f t="shared" si="10"/>
        <v>2.23</v>
      </c>
      <c r="J26" s="11">
        <f t="shared" si="11"/>
        <v>0.316</v>
      </c>
      <c r="K26" s="10">
        <v>826.6</v>
      </c>
      <c r="L26" s="9">
        <f t="shared" si="2"/>
        <v>0.53433823589171447</v>
      </c>
      <c r="M26">
        <f t="shared" si="3"/>
        <v>659</v>
      </c>
      <c r="N26">
        <f t="shared" si="4"/>
        <v>3</v>
      </c>
      <c r="O26">
        <f t="shared" si="5"/>
        <v>0.5</v>
      </c>
    </row>
    <row r="27" spans="1:15">
      <c r="A27" s="9" t="s">
        <v>62</v>
      </c>
      <c r="B27" s="9">
        <v>1200</v>
      </c>
      <c r="C27" s="24">
        <v>0.1785036273</v>
      </c>
      <c r="D27" s="10">
        <v>0.22</v>
      </c>
      <c r="E27" s="10">
        <v>46.66</v>
      </c>
      <c r="F27" s="10">
        <v>2.23</v>
      </c>
      <c r="G27" s="10">
        <v>0.316</v>
      </c>
      <c r="H27" s="9">
        <v>1</v>
      </c>
      <c r="I27" s="11">
        <f t="shared" si="10"/>
        <v>2.23</v>
      </c>
      <c r="J27" s="11">
        <f t="shared" si="11"/>
        <v>0.316</v>
      </c>
      <c r="K27" s="10">
        <v>123.8</v>
      </c>
      <c r="L27" s="9">
        <f t="shared" si="2"/>
        <v>0.15269795291332999</v>
      </c>
      <c r="M27">
        <f t="shared" si="3"/>
        <v>188</v>
      </c>
      <c r="N27">
        <f t="shared" si="4"/>
        <v>1</v>
      </c>
      <c r="O27">
        <f t="shared" si="5"/>
        <v>0.1</v>
      </c>
    </row>
    <row r="28" spans="1:15">
      <c r="A28" s="9" t="s">
        <v>62</v>
      </c>
      <c r="B28" s="9">
        <v>1300</v>
      </c>
      <c r="C28" s="24">
        <v>0.20409503170000001</v>
      </c>
      <c r="D28" s="10">
        <v>0.69199999999999995</v>
      </c>
      <c r="E28" s="10">
        <v>46.66</v>
      </c>
      <c r="F28" s="10">
        <v>2.1</v>
      </c>
      <c r="G28" s="10">
        <v>0.51600000000000001</v>
      </c>
      <c r="H28" s="9">
        <v>1</v>
      </c>
      <c r="I28" s="11">
        <f t="shared" si="10"/>
        <v>2.1</v>
      </c>
      <c r="J28" s="11">
        <f t="shared" si="11"/>
        <v>0.51600000000000001</v>
      </c>
      <c r="K28" s="10">
        <v>616.6</v>
      </c>
      <c r="L28" s="9">
        <f t="shared" si="2"/>
        <v>0.54916394432936866</v>
      </c>
      <c r="M28">
        <f t="shared" si="3"/>
        <v>677</v>
      </c>
      <c r="N28">
        <f t="shared" si="4"/>
        <v>3</v>
      </c>
      <c r="O28">
        <f t="shared" si="5"/>
        <v>0.8</v>
      </c>
    </row>
    <row r="29" spans="1:15">
      <c r="A29" s="9" t="s">
        <v>62</v>
      </c>
      <c r="B29" s="9">
        <v>1700</v>
      </c>
      <c r="C29" s="24">
        <v>3.8204682776999999</v>
      </c>
      <c r="D29" s="10">
        <v>0.78600000000000003</v>
      </c>
      <c r="E29" s="10">
        <v>46.66</v>
      </c>
      <c r="F29" s="10">
        <v>1.8</v>
      </c>
      <c r="G29" s="10">
        <v>0.47799999999999998</v>
      </c>
      <c r="H29" s="9">
        <v>1</v>
      </c>
      <c r="I29" s="11">
        <f t="shared" si="10"/>
        <v>1.8</v>
      </c>
      <c r="J29" s="11">
        <f t="shared" si="11"/>
        <v>0.47799999999999998</v>
      </c>
      <c r="K29" s="10">
        <v>10897.3</v>
      </c>
      <c r="L29" s="9">
        <f t="shared" si="2"/>
        <v>11.676229764355071</v>
      </c>
      <c r="M29">
        <f t="shared" si="3"/>
        <v>14402</v>
      </c>
      <c r="N29">
        <f t="shared" si="4"/>
        <v>57</v>
      </c>
      <c r="O29">
        <f t="shared" si="5"/>
        <v>15.2</v>
      </c>
    </row>
    <row r="30" spans="1:15">
      <c r="C30" s="24">
        <f>SUM(C2:C29)</f>
        <v>45.146867387599997</v>
      </c>
      <c r="N30">
        <f>SUM(N2:N29)</f>
        <v>403</v>
      </c>
      <c r="O30">
        <f>SUM(O2:O29)</f>
        <v>68.900000000000006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4" customWidth="1"/>
    <col min="13" max="13" width="15" customWidth="1"/>
    <col min="14" max="14" width="11.285156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17.842598194099999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116046.6</v>
      </c>
      <c r="L2" s="9">
        <f>E2*D2*C2/12</f>
        <v>26.988030062131546</v>
      </c>
      <c r="M2">
        <f>ROUND(E2*D2*C2*102.79,0)</f>
        <v>33289</v>
      </c>
      <c r="N2">
        <f>ROUND(I2*M2*0.002205,0)</f>
        <v>164</v>
      </c>
      <c r="O2">
        <f>ROUND(J2*M2*0.002205,1)</f>
        <v>23.2</v>
      </c>
    </row>
    <row r="3" spans="1:15">
      <c r="A3" s="9" t="s">
        <v>62</v>
      </c>
      <c r="B3" s="9">
        <v>1200</v>
      </c>
      <c r="C3" s="24">
        <v>65.681781234799999</v>
      </c>
      <c r="D3" s="10">
        <v>0.38900000000000001</v>
      </c>
      <c r="E3" s="10">
        <v>46.66</v>
      </c>
      <c r="F3" s="10">
        <v>2.23</v>
      </c>
      <c r="G3" s="10">
        <v>0.316</v>
      </c>
      <c r="H3" s="9">
        <v>1</v>
      </c>
      <c r="I3" s="10">
        <f t="shared" ref="I3:I6" si="0">F3</f>
        <v>2.23</v>
      </c>
      <c r="J3" s="10">
        <f t="shared" ref="J3:J6" si="1">G3</f>
        <v>0.316</v>
      </c>
      <c r="K3" s="10">
        <v>706948.4</v>
      </c>
      <c r="L3" s="9">
        <f t="shared" ref="L3:L6" si="2">E3*D3*C3/12</f>
        <v>99.347744494144479</v>
      </c>
      <c r="M3">
        <f t="shared" ref="M3:M6" si="3">ROUND(E3*D3*C3*102.79,0)</f>
        <v>122543</v>
      </c>
      <c r="N3">
        <f t="shared" ref="N3:N6" si="4">ROUND(I3*M3*0.002205,0)</f>
        <v>603</v>
      </c>
      <c r="O3">
        <f t="shared" ref="O3:O6" si="5">ROUND(J3*M3*0.002205,1)</f>
        <v>85.4</v>
      </c>
    </row>
    <row r="4" spans="1:15">
      <c r="A4" s="9" t="s">
        <v>62</v>
      </c>
      <c r="B4" s="9">
        <v>1200</v>
      </c>
      <c r="C4" s="24">
        <v>0.13042874090000001</v>
      </c>
      <c r="D4" s="10">
        <v>0.38900000000000001</v>
      </c>
      <c r="E4" s="10">
        <v>46.66</v>
      </c>
      <c r="F4" s="10">
        <v>2.23</v>
      </c>
      <c r="G4" s="10">
        <v>0.316</v>
      </c>
      <c r="H4" s="9">
        <v>1</v>
      </c>
      <c r="I4" s="10">
        <f t="shared" si="0"/>
        <v>2.23</v>
      </c>
      <c r="J4" s="10">
        <f t="shared" si="1"/>
        <v>0.316</v>
      </c>
      <c r="K4" s="10">
        <v>101.7</v>
      </c>
      <c r="L4" s="9">
        <f t="shared" si="2"/>
        <v>0.19728151371693883</v>
      </c>
      <c r="M4">
        <f t="shared" si="3"/>
        <v>243</v>
      </c>
      <c r="N4">
        <f t="shared" si="4"/>
        <v>1</v>
      </c>
      <c r="O4">
        <f t="shared" si="5"/>
        <v>0.2</v>
      </c>
    </row>
    <row r="5" spans="1:15">
      <c r="A5" s="9" t="s">
        <v>62</v>
      </c>
      <c r="B5" s="9">
        <v>1200</v>
      </c>
      <c r="C5" s="24">
        <v>4.39950182E-2</v>
      </c>
      <c r="D5" s="10">
        <v>0.38900000000000001</v>
      </c>
      <c r="E5" s="10">
        <v>46.66</v>
      </c>
      <c r="F5" s="10">
        <v>2.23</v>
      </c>
      <c r="G5" s="10">
        <v>0.316</v>
      </c>
      <c r="H5" s="9">
        <v>1</v>
      </c>
      <c r="I5" s="10">
        <f t="shared" si="0"/>
        <v>2.23</v>
      </c>
      <c r="J5" s="10">
        <f t="shared" si="1"/>
        <v>0.316</v>
      </c>
      <c r="K5" s="10">
        <v>95.4</v>
      </c>
      <c r="L5" s="9">
        <f t="shared" si="2"/>
        <v>6.6545178053622325E-2</v>
      </c>
      <c r="M5">
        <f t="shared" si="3"/>
        <v>82</v>
      </c>
      <c r="N5">
        <f t="shared" si="4"/>
        <v>0</v>
      </c>
      <c r="O5">
        <f t="shared" si="5"/>
        <v>0.1</v>
      </c>
    </row>
    <row r="6" spans="1:15">
      <c r="A6" s="9" t="s">
        <v>62</v>
      </c>
      <c r="B6" s="9">
        <v>1200</v>
      </c>
      <c r="C6" s="24">
        <v>1.47588153E-2</v>
      </c>
      <c r="D6" s="10">
        <v>0.38900000000000001</v>
      </c>
      <c r="E6" s="10">
        <v>46.66</v>
      </c>
      <c r="F6" s="10">
        <v>2.23</v>
      </c>
      <c r="G6" s="10">
        <v>0.316</v>
      </c>
      <c r="H6" s="9">
        <v>1</v>
      </c>
      <c r="I6" s="10">
        <f t="shared" si="0"/>
        <v>2.23</v>
      </c>
      <c r="J6" s="10">
        <f t="shared" si="1"/>
        <v>0.316</v>
      </c>
      <c r="K6" s="10">
        <v>41.7</v>
      </c>
      <c r="L6" s="9">
        <f t="shared" si="2"/>
        <v>2.2323618268193499E-2</v>
      </c>
      <c r="M6">
        <f t="shared" si="3"/>
        <v>28</v>
      </c>
      <c r="N6">
        <f t="shared" si="4"/>
        <v>0</v>
      </c>
      <c r="O6">
        <f t="shared" si="5"/>
        <v>0</v>
      </c>
    </row>
    <row r="7" spans="1:15">
      <c r="C7" s="24">
        <f>SUM(C2:C6)</f>
        <v>83.713562003299998</v>
      </c>
      <c r="N7">
        <f>SUM(N2:N6)</f>
        <v>768</v>
      </c>
      <c r="O7">
        <f>SUM(O2:O6)</f>
        <v>108.9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4.7109375" style="10" customWidth="1"/>
    <col min="11" max="11" width="18.85546875" style="10" bestFit="1" customWidth="1"/>
    <col min="12" max="12" width="14.140625" customWidth="1"/>
    <col min="13" max="13" width="13.7109375" customWidth="1"/>
    <col min="14" max="14" width="10.285156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0.85959723119999998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1.300193820685924</v>
      </c>
      <c r="M2">
        <f>ROUND(E2*D2*C2*102.79,0)</f>
        <v>1604</v>
      </c>
      <c r="N2">
        <f>ROUND(I2*M2*0.002205,0)</f>
        <v>8</v>
      </c>
      <c r="O2">
        <f>ROUND(J2*M2*0.002205,1)</f>
        <v>1.1000000000000001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9" width="13.7109375" style="10" bestFit="1" customWidth="1"/>
    <col min="10" max="10" width="13.7109375" style="10" customWidth="1"/>
    <col min="11" max="11" width="19.7109375" style="10" customWidth="1"/>
    <col min="12" max="12" width="15.28515625" customWidth="1"/>
    <col min="13" max="13" width="14.140625" customWidth="1"/>
    <col min="14" max="14" width="9.855468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1.0123049811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1.5311737093875843</v>
      </c>
      <c r="M2">
        <f>ROUND(E2*D2*C2*102.79,0)</f>
        <v>1889</v>
      </c>
      <c r="N2">
        <f>ROUND(I2*M2*0.002205,0)</f>
        <v>9</v>
      </c>
      <c r="O2">
        <f>ROUND(J2*M2*0.002205,1)</f>
        <v>1.3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5.85546875" customWidth="1"/>
    <col min="13" max="13" width="14.28515625" customWidth="1"/>
    <col min="14" max="14" width="11.57031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5.6497199999999996E-3</v>
      </c>
      <c r="D2" s="10">
        <v>0.22</v>
      </c>
      <c r="E2" s="10">
        <v>46.66</v>
      </c>
      <c r="F2" s="10">
        <v>2.23</v>
      </c>
      <c r="G2" s="10">
        <v>0.316</v>
      </c>
      <c r="H2" s="9">
        <v>0</v>
      </c>
      <c r="I2" s="10">
        <f>F2*0.7</f>
        <v>1.5609999999999999</v>
      </c>
      <c r="J2" s="10">
        <f>G2*0.5</f>
        <v>0.158</v>
      </c>
      <c r="K2" s="10">
        <v>709.8</v>
      </c>
      <c r="L2" s="9">
        <f>E2*D2*C2/12</f>
        <v>4.8329588119999994E-3</v>
      </c>
      <c r="M2">
        <f>ROUND(E2*D2*C2*102.79,0)</f>
        <v>6</v>
      </c>
      <c r="N2">
        <f>ROUND(I2*M2*0.002205,0)</f>
        <v>0</v>
      </c>
      <c r="O2">
        <f>ROUND(J2*M2*0.002205,1)</f>
        <v>0</v>
      </c>
    </row>
    <row r="3" spans="1:15">
      <c r="A3" s="9" t="s">
        <v>62</v>
      </c>
      <c r="B3" s="9">
        <v>1200</v>
      </c>
      <c r="C3" s="24">
        <v>3.1822185026000001</v>
      </c>
      <c r="D3" s="10">
        <v>0.22</v>
      </c>
      <c r="E3" s="10">
        <v>46.66</v>
      </c>
      <c r="F3" s="10">
        <v>2.23</v>
      </c>
      <c r="G3" s="10">
        <v>0.316</v>
      </c>
      <c r="H3" s="9">
        <v>1</v>
      </c>
      <c r="I3" s="10">
        <f>F3</f>
        <v>2.23</v>
      </c>
      <c r="J3" s="10">
        <f>G3</f>
        <v>0.316</v>
      </c>
      <c r="K3" s="10">
        <v>41116.300000000003</v>
      </c>
      <c r="L3" s="9">
        <f t="shared" ref="L3:L4" si="0">E3*D3*C3/12</f>
        <v>2.7221757810741267</v>
      </c>
      <c r="M3">
        <f t="shared" ref="M3:M4" si="1">ROUND(E3*D3*C3*102.79,0)</f>
        <v>3358</v>
      </c>
      <c r="N3">
        <f t="shared" ref="N3:N4" si="2">ROUND(I3*M3*0.002205,0)</f>
        <v>17</v>
      </c>
      <c r="O3">
        <f t="shared" ref="O3:O4" si="3">ROUND(J3*M3*0.002205,1)</f>
        <v>2.2999999999999998</v>
      </c>
    </row>
    <row r="4" spans="1:15">
      <c r="A4" s="9" t="s">
        <v>62</v>
      </c>
      <c r="B4" s="9">
        <v>1200</v>
      </c>
      <c r="C4" s="24">
        <v>9.4039578900000004E-2</v>
      </c>
      <c r="D4" s="10">
        <v>0.22</v>
      </c>
      <c r="E4" s="10">
        <v>46.66</v>
      </c>
      <c r="F4" s="10">
        <v>2.23</v>
      </c>
      <c r="G4" s="10">
        <v>0.316</v>
      </c>
      <c r="H4" s="9">
        <v>0</v>
      </c>
      <c r="I4" s="10">
        <f>F4*0.7</f>
        <v>1.5609999999999999</v>
      </c>
      <c r="J4" s="10">
        <f>G4*0.5</f>
        <v>0.158</v>
      </c>
      <c r="K4" s="10">
        <v>164.1</v>
      </c>
      <c r="L4" s="9">
        <f t="shared" si="0"/>
        <v>8.0444590443689998E-2</v>
      </c>
      <c r="M4">
        <f t="shared" si="1"/>
        <v>99</v>
      </c>
      <c r="N4">
        <f t="shared" si="2"/>
        <v>0</v>
      </c>
      <c r="O4">
        <f t="shared" si="3"/>
        <v>0</v>
      </c>
    </row>
    <row r="5" spans="1:15">
      <c r="C5" s="24">
        <f>SUM(C2:C4)</f>
        <v>3.2819078015000001</v>
      </c>
      <c r="N5">
        <f>SUM(N2:N4)</f>
        <v>17</v>
      </c>
      <c r="O5">
        <f>SUM(O2:O4)</f>
        <v>2.2999999999999998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</vt:lpstr>
      <vt:lpstr>Retention Calcs</vt:lpstr>
      <vt:lpstr>MB-1</vt:lpstr>
      <vt:lpstr>MB-2</vt:lpstr>
      <vt:lpstr>MB-3</vt:lpstr>
      <vt:lpstr>MB-4</vt:lpstr>
      <vt:lpstr>MB-5</vt:lpstr>
      <vt:lpstr>MB-6</vt:lpstr>
      <vt:lpstr>MB-7</vt:lpstr>
      <vt:lpstr>MB-8</vt:lpstr>
      <vt:lpstr>MB-9</vt:lpstr>
      <vt:lpstr>MB-10</vt:lpstr>
      <vt:lpstr>MB-11</vt:lpstr>
      <vt:lpstr>MB-12</vt:lpstr>
      <vt:lpstr>MB-13</vt:lpstr>
      <vt:lpstr>MB-14</vt:lpstr>
      <vt:lpstr>MB-15</vt:lpstr>
      <vt:lpstr>MB-16</vt:lpstr>
      <vt:lpstr>MB-17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2011-10-18T20:49:26Z</cp:lastPrinted>
  <dcterms:created xsi:type="dcterms:W3CDTF">2011-08-10T20:53:35Z</dcterms:created>
  <dcterms:modified xsi:type="dcterms:W3CDTF">2011-10-18T20:49:27Z</dcterms:modified>
</cp:coreProperties>
</file>