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5180" windowHeight="8835"/>
  </bookViews>
  <sheets>
    <sheet name="Summary" sheetId="1" r:id="rId1"/>
    <sheet name="Wet pond calcs" sheetId="2" r:id="rId2"/>
    <sheet name="Retention BMP Calcs" sheetId="3" r:id="rId3"/>
    <sheet name="Chace Lane" sheetId="4" r:id="rId4"/>
    <sheet name="Glenham Drive" sheetId="5" r:id="rId5"/>
    <sheet name="Basin 7" sheetId="6" r:id="rId6"/>
    <sheet name="Bounday Canal Phase 3" sheetId="7" r:id="rId7"/>
    <sheet name="Boundary Canal Phase II" sheetId="8" r:id="rId8"/>
    <sheet name="Boundary Canal Phase I" sheetId="9" r:id="rId9"/>
    <sheet name="Norwood Street" sheetId="10" r:id="rId10"/>
    <sheet name="Basin 1" sheetId="11" r:id="rId11"/>
    <sheet name="Basin 13" sheetId="12" r:id="rId12"/>
    <sheet name="Powell's Subdivision" sheetId="13" r:id="rId13"/>
    <sheet name="Port Malabar Unit 40" sheetId="14" r:id="rId14"/>
    <sheet name="Mandarin Ditch" sheetId="15" r:id="rId15"/>
    <sheet name="Basin 3 Parking Lot" sheetId="16" r:id="rId16"/>
    <sheet name="Basin 3 Channel" sheetId="17" r:id="rId17"/>
    <sheet name="Street Sweeping" sheetId="19" r:id="rId18"/>
    <sheet name="Angler's Drive" sheetId="18" r:id="rId19"/>
    <sheet name="Worth Court" sheetId="20" r:id="rId20"/>
    <sheet name="Basin 9" sheetId="21" r:id="rId21"/>
    <sheet name="Wild Rose" sheetId="22" r:id="rId22"/>
    <sheet name="Port Malabar Inserts" sheetId="23" r:id="rId23"/>
    <sheet name="Kent Street" sheetId="24" r:id="rId24"/>
    <sheet name="Florin Pond" sheetId="25" r:id="rId25"/>
  </sheets>
  <definedNames>
    <definedName name="_xlnm.Print_Area" localSheetId="0">Summary!$A$1:$K$39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I35" i="1"/>
  <c r="K35" s="1"/>
  <c r="F35"/>
  <c r="H35" s="1"/>
  <c r="E35"/>
  <c r="N10" i="25"/>
  <c r="O10"/>
  <c r="O3"/>
  <c r="O4"/>
  <c r="O5"/>
  <c r="O6"/>
  <c r="O7"/>
  <c r="O8"/>
  <c r="O9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N2" s="1"/>
  <c r="L2"/>
  <c r="I9"/>
  <c r="J9"/>
  <c r="J8"/>
  <c r="I8"/>
  <c r="I3"/>
  <c r="J3"/>
  <c r="I4"/>
  <c r="J4"/>
  <c r="I5"/>
  <c r="J5"/>
  <c r="I6"/>
  <c r="J6"/>
  <c r="I7"/>
  <c r="J7"/>
  <c r="J2"/>
  <c r="I2"/>
  <c r="C10"/>
  <c r="I33" i="1"/>
  <c r="K33" s="1"/>
  <c r="F33"/>
  <c r="H33" s="1"/>
  <c r="E33"/>
  <c r="N4" i="24"/>
  <c r="O4"/>
  <c r="O3"/>
  <c r="N3"/>
  <c r="M3"/>
  <c r="L3"/>
  <c r="M2"/>
  <c r="N2" s="1"/>
  <c r="L2"/>
  <c r="I3"/>
  <c r="J3"/>
  <c r="J2"/>
  <c r="I2"/>
  <c r="C4"/>
  <c r="K32" i="1"/>
  <c r="H32"/>
  <c r="A3" i="23"/>
  <c r="A4" s="1"/>
  <c r="I30" i="1"/>
  <c r="K30" s="1"/>
  <c r="F30"/>
  <c r="H30" s="1"/>
  <c r="E30"/>
  <c r="M2" i="22"/>
  <c r="N2" s="1"/>
  <c r="L2"/>
  <c r="J2"/>
  <c r="I2"/>
  <c r="E29" i="1"/>
  <c r="C30" i="21"/>
  <c r="M29"/>
  <c r="L29"/>
  <c r="J29"/>
  <c r="O29" s="1"/>
  <c r="I29"/>
  <c r="N29" s="1"/>
  <c r="M28"/>
  <c r="L28"/>
  <c r="J28"/>
  <c r="O28" s="1"/>
  <c r="I28"/>
  <c r="N28" s="1"/>
  <c r="M27"/>
  <c r="L27"/>
  <c r="J27"/>
  <c r="O27" s="1"/>
  <c r="I27"/>
  <c r="N27" s="1"/>
  <c r="M26"/>
  <c r="L26"/>
  <c r="J26"/>
  <c r="O26" s="1"/>
  <c r="I26"/>
  <c r="N26" s="1"/>
  <c r="M25"/>
  <c r="L25"/>
  <c r="J25"/>
  <c r="O25" s="1"/>
  <c r="I25"/>
  <c r="N25" s="1"/>
  <c r="M24"/>
  <c r="L24"/>
  <c r="J24"/>
  <c r="O24" s="1"/>
  <c r="I24"/>
  <c r="N24" s="1"/>
  <c r="M23"/>
  <c r="L23"/>
  <c r="J23"/>
  <c r="O23" s="1"/>
  <c r="I23"/>
  <c r="N23" s="1"/>
  <c r="M22"/>
  <c r="L22"/>
  <c r="J22"/>
  <c r="O22" s="1"/>
  <c r="I22"/>
  <c r="N22" s="1"/>
  <c r="M21"/>
  <c r="L21"/>
  <c r="J21"/>
  <c r="O21" s="1"/>
  <c r="I21"/>
  <c r="N21" s="1"/>
  <c r="M20"/>
  <c r="L20"/>
  <c r="J20"/>
  <c r="O20" s="1"/>
  <c r="I20"/>
  <c r="N20" s="1"/>
  <c r="M19"/>
  <c r="L19"/>
  <c r="J19"/>
  <c r="O19" s="1"/>
  <c r="I19"/>
  <c r="N19" s="1"/>
  <c r="M18"/>
  <c r="L18"/>
  <c r="J18"/>
  <c r="O18" s="1"/>
  <c r="I18"/>
  <c r="N18" s="1"/>
  <c r="M17"/>
  <c r="L17"/>
  <c r="J17"/>
  <c r="O17" s="1"/>
  <c r="I17"/>
  <c r="N17" s="1"/>
  <c r="M16"/>
  <c r="L16"/>
  <c r="J16"/>
  <c r="O16" s="1"/>
  <c r="I16"/>
  <c r="N16" s="1"/>
  <c r="M15"/>
  <c r="L15"/>
  <c r="J15"/>
  <c r="O15" s="1"/>
  <c r="I15"/>
  <c r="N15" s="1"/>
  <c r="M14"/>
  <c r="L14"/>
  <c r="J14"/>
  <c r="O14" s="1"/>
  <c r="I14"/>
  <c r="N14" s="1"/>
  <c r="M13"/>
  <c r="L13"/>
  <c r="J13"/>
  <c r="O13" s="1"/>
  <c r="I13"/>
  <c r="N13" s="1"/>
  <c r="M12"/>
  <c r="L12"/>
  <c r="J12"/>
  <c r="O12" s="1"/>
  <c r="I12"/>
  <c r="N12" s="1"/>
  <c r="M11"/>
  <c r="L11"/>
  <c r="J11"/>
  <c r="O11" s="1"/>
  <c r="I11"/>
  <c r="N11" s="1"/>
  <c r="M10"/>
  <c r="L10"/>
  <c r="J10"/>
  <c r="O10" s="1"/>
  <c r="I10"/>
  <c r="N10" s="1"/>
  <c r="M9"/>
  <c r="L9"/>
  <c r="J9"/>
  <c r="O9" s="1"/>
  <c r="I9"/>
  <c r="N9" s="1"/>
  <c r="M8"/>
  <c r="L8"/>
  <c r="J8"/>
  <c r="O8" s="1"/>
  <c r="I8"/>
  <c r="N8" s="1"/>
  <c r="M7"/>
  <c r="L7"/>
  <c r="J7"/>
  <c r="O7" s="1"/>
  <c r="I7"/>
  <c r="N7" s="1"/>
  <c r="M6"/>
  <c r="L6"/>
  <c r="J6"/>
  <c r="O6" s="1"/>
  <c r="I6"/>
  <c r="N6" s="1"/>
  <c r="M5"/>
  <c r="L5"/>
  <c r="J5"/>
  <c r="O5" s="1"/>
  <c r="I5"/>
  <c r="N5" s="1"/>
  <c r="M4"/>
  <c r="L4"/>
  <c r="J4"/>
  <c r="O4" s="1"/>
  <c r="I4"/>
  <c r="N4" s="1"/>
  <c r="M3"/>
  <c r="L3"/>
  <c r="J3"/>
  <c r="O3" s="1"/>
  <c r="I3"/>
  <c r="N3" s="1"/>
  <c r="M2"/>
  <c r="L2"/>
  <c r="J2"/>
  <c r="O2" s="1"/>
  <c r="O30" s="1"/>
  <c r="I2"/>
  <c r="N2" s="1"/>
  <c r="N30" s="1"/>
  <c r="K28" i="1"/>
  <c r="H28"/>
  <c r="A15" i="20"/>
  <c r="A16" s="1"/>
  <c r="A11"/>
  <c r="A12" s="1"/>
  <c r="A4"/>
  <c r="A3"/>
  <c r="O2" i="25" l="1"/>
  <c r="O2" i="24"/>
  <c r="A15" i="23"/>
  <c r="A16" s="1"/>
  <c r="A11"/>
  <c r="A12" s="1"/>
  <c r="O2" i="22"/>
  <c r="J18" i="1"/>
  <c r="G18"/>
  <c r="B30" i="2"/>
  <c r="B29"/>
  <c r="J16" i="1"/>
  <c r="G16"/>
  <c r="B18" i="2"/>
  <c r="B17"/>
  <c r="K24" i="1"/>
  <c r="H24"/>
  <c r="A2" i="19" l="1"/>
  <c r="A9" l="1"/>
  <c r="A10" s="1"/>
  <c r="A13"/>
  <c r="A14" s="1"/>
  <c r="K27" i="1"/>
  <c r="I27"/>
  <c r="H27"/>
  <c r="F27"/>
  <c r="E27"/>
  <c r="N27" i="18"/>
  <c r="O2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N2"/>
  <c r="M2"/>
  <c r="O2" s="1"/>
  <c r="L2"/>
  <c r="I21"/>
  <c r="J21"/>
  <c r="I22"/>
  <c r="J22"/>
  <c r="I23"/>
  <c r="J23"/>
  <c r="I24"/>
  <c r="J24"/>
  <c r="I25"/>
  <c r="J25"/>
  <c r="I26"/>
  <c r="J26"/>
  <c r="J20"/>
  <c r="I20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J2"/>
  <c r="I2"/>
  <c r="C27"/>
  <c r="E22" i="1"/>
  <c r="I23"/>
  <c r="F23"/>
  <c r="E23"/>
  <c r="C317" i="17"/>
  <c r="M316"/>
  <c r="L316"/>
  <c r="J316"/>
  <c r="O316" s="1"/>
  <c r="I316"/>
  <c r="N316" s="1"/>
  <c r="M315"/>
  <c r="L315"/>
  <c r="J315"/>
  <c r="O315" s="1"/>
  <c r="I315"/>
  <c r="N315" s="1"/>
  <c r="M314"/>
  <c r="L314"/>
  <c r="J314"/>
  <c r="O314" s="1"/>
  <c r="I314"/>
  <c r="N314" s="1"/>
  <c r="M313"/>
  <c r="L313"/>
  <c r="J313"/>
  <c r="O313" s="1"/>
  <c r="I313"/>
  <c r="N313" s="1"/>
  <c r="M312"/>
  <c r="L312"/>
  <c r="J312"/>
  <c r="O312" s="1"/>
  <c r="I312"/>
  <c r="N312" s="1"/>
  <c r="M311"/>
  <c r="L311"/>
  <c r="J311"/>
  <c r="O311" s="1"/>
  <c r="I311"/>
  <c r="N311" s="1"/>
  <c r="M310"/>
  <c r="L310"/>
  <c r="J310"/>
  <c r="O310" s="1"/>
  <c r="I310"/>
  <c r="N310" s="1"/>
  <c r="M309"/>
  <c r="L309"/>
  <c r="J309"/>
  <c r="O309" s="1"/>
  <c r="I309"/>
  <c r="N309" s="1"/>
  <c r="M308"/>
  <c r="L308"/>
  <c r="J308"/>
  <c r="O308" s="1"/>
  <c r="I308"/>
  <c r="N308" s="1"/>
  <c r="M307"/>
  <c r="L307"/>
  <c r="J307"/>
  <c r="O307" s="1"/>
  <c r="I307"/>
  <c r="N307" s="1"/>
  <c r="M306"/>
  <c r="L306"/>
  <c r="J306"/>
  <c r="O306" s="1"/>
  <c r="I306"/>
  <c r="N306" s="1"/>
  <c r="M305"/>
  <c r="L305"/>
  <c r="J305"/>
  <c r="O305" s="1"/>
  <c r="I305"/>
  <c r="N305" s="1"/>
  <c r="M304"/>
  <c r="L304"/>
  <c r="J304"/>
  <c r="O304" s="1"/>
  <c r="I304"/>
  <c r="N304" s="1"/>
  <c r="M303"/>
  <c r="L303"/>
  <c r="J303"/>
  <c r="O303" s="1"/>
  <c r="I303"/>
  <c r="N303" s="1"/>
  <c r="M302"/>
  <c r="L302"/>
  <c r="J302"/>
  <c r="O302" s="1"/>
  <c r="I302"/>
  <c r="N302" s="1"/>
  <c r="M301"/>
  <c r="L301"/>
  <c r="J301"/>
  <c r="O301" s="1"/>
  <c r="I301"/>
  <c r="N301" s="1"/>
  <c r="M300"/>
  <c r="L300"/>
  <c r="J300"/>
  <c r="O300" s="1"/>
  <c r="I300"/>
  <c r="N300" s="1"/>
  <c r="M299"/>
  <c r="L299"/>
  <c r="J299"/>
  <c r="O299" s="1"/>
  <c r="I299"/>
  <c r="N299" s="1"/>
  <c r="M298"/>
  <c r="L298"/>
  <c r="J298"/>
  <c r="O298" s="1"/>
  <c r="I298"/>
  <c r="N298" s="1"/>
  <c r="M297"/>
  <c r="L297"/>
  <c r="J297"/>
  <c r="O297" s="1"/>
  <c r="I297"/>
  <c r="N297" s="1"/>
  <c r="M296"/>
  <c r="L296"/>
  <c r="J296"/>
  <c r="O296" s="1"/>
  <c r="I296"/>
  <c r="N296" s="1"/>
  <c r="M295"/>
  <c r="L295"/>
  <c r="J295"/>
  <c r="O295" s="1"/>
  <c r="I295"/>
  <c r="N295" s="1"/>
  <c r="M294"/>
  <c r="L294"/>
  <c r="J294"/>
  <c r="O294" s="1"/>
  <c r="I294"/>
  <c r="N294" s="1"/>
  <c r="M293"/>
  <c r="L293"/>
  <c r="J293"/>
  <c r="O293" s="1"/>
  <c r="I293"/>
  <c r="N293" s="1"/>
  <c r="M292"/>
  <c r="L292"/>
  <c r="J292"/>
  <c r="O292" s="1"/>
  <c r="I292"/>
  <c r="N292" s="1"/>
  <c r="M291"/>
  <c r="L291"/>
  <c r="J291"/>
  <c r="O291" s="1"/>
  <c r="I291"/>
  <c r="N291" s="1"/>
  <c r="M290"/>
  <c r="L290"/>
  <c r="J290"/>
  <c r="O290" s="1"/>
  <c r="I290"/>
  <c r="N290" s="1"/>
  <c r="M289"/>
  <c r="L289"/>
  <c r="J289"/>
  <c r="O289" s="1"/>
  <c r="I289"/>
  <c r="N289" s="1"/>
  <c r="M288"/>
  <c r="L288"/>
  <c r="J288"/>
  <c r="O288" s="1"/>
  <c r="I288"/>
  <c r="N288" s="1"/>
  <c r="M287"/>
  <c r="L287"/>
  <c r="J287"/>
  <c r="O287" s="1"/>
  <c r="I287"/>
  <c r="N287" s="1"/>
  <c r="M286"/>
  <c r="L286"/>
  <c r="J286"/>
  <c r="O286" s="1"/>
  <c r="I286"/>
  <c r="N286" s="1"/>
  <c r="M285"/>
  <c r="L285"/>
  <c r="J285"/>
  <c r="O285" s="1"/>
  <c r="I285"/>
  <c r="N285" s="1"/>
  <c r="M284"/>
  <c r="L284"/>
  <c r="J284"/>
  <c r="O284" s="1"/>
  <c r="I284"/>
  <c r="N284" s="1"/>
  <c r="M283"/>
  <c r="L283"/>
  <c r="J283"/>
  <c r="O283" s="1"/>
  <c r="I283"/>
  <c r="N283" s="1"/>
  <c r="M282"/>
  <c r="L282"/>
  <c r="J282"/>
  <c r="O282" s="1"/>
  <c r="I282"/>
  <c r="N282" s="1"/>
  <c r="M281"/>
  <c r="L281"/>
  <c r="J281"/>
  <c r="O281" s="1"/>
  <c r="I281"/>
  <c r="N281" s="1"/>
  <c r="M280"/>
  <c r="L280"/>
  <c r="J280"/>
  <c r="O280" s="1"/>
  <c r="I280"/>
  <c r="N280" s="1"/>
  <c r="M279"/>
  <c r="L279"/>
  <c r="J279"/>
  <c r="O279" s="1"/>
  <c r="I279"/>
  <c r="N279" s="1"/>
  <c r="M278"/>
  <c r="L278"/>
  <c r="J278"/>
  <c r="O278" s="1"/>
  <c r="I278"/>
  <c r="N278" s="1"/>
  <c r="M277"/>
  <c r="L277"/>
  <c r="J277"/>
  <c r="O277" s="1"/>
  <c r="I277"/>
  <c r="N277" s="1"/>
  <c r="M276"/>
  <c r="L276"/>
  <c r="J276"/>
  <c r="O276" s="1"/>
  <c r="I276"/>
  <c r="N276" s="1"/>
  <c r="M275"/>
  <c r="L275"/>
  <c r="J275"/>
  <c r="O275" s="1"/>
  <c r="I275"/>
  <c r="N275" s="1"/>
  <c r="M274"/>
  <c r="L274"/>
  <c r="J274"/>
  <c r="O274" s="1"/>
  <c r="I274"/>
  <c r="N274" s="1"/>
  <c r="M273"/>
  <c r="L273"/>
  <c r="J273"/>
  <c r="O273" s="1"/>
  <c r="I273"/>
  <c r="N273" s="1"/>
  <c r="M272"/>
  <c r="L272"/>
  <c r="J272"/>
  <c r="O272" s="1"/>
  <c r="I272"/>
  <c r="N272" s="1"/>
  <c r="M271"/>
  <c r="L271"/>
  <c r="J271"/>
  <c r="O271" s="1"/>
  <c r="I271"/>
  <c r="N271" s="1"/>
  <c r="M270"/>
  <c r="L270"/>
  <c r="J270"/>
  <c r="O270" s="1"/>
  <c r="I270"/>
  <c r="N270" s="1"/>
  <c r="M269"/>
  <c r="L269"/>
  <c r="J269"/>
  <c r="O269" s="1"/>
  <c r="I269"/>
  <c r="N269" s="1"/>
  <c r="M268"/>
  <c r="L268"/>
  <c r="J268"/>
  <c r="O268" s="1"/>
  <c r="I268"/>
  <c r="N268" s="1"/>
  <c r="M267"/>
  <c r="L267"/>
  <c r="J267"/>
  <c r="O267" s="1"/>
  <c r="I267"/>
  <c r="N267" s="1"/>
  <c r="M266"/>
  <c r="L266"/>
  <c r="J266"/>
  <c r="O266" s="1"/>
  <c r="I266"/>
  <c r="N266" s="1"/>
  <c r="M265"/>
  <c r="L265"/>
  <c r="J265"/>
  <c r="O265" s="1"/>
  <c r="I265"/>
  <c r="N265" s="1"/>
  <c r="M264"/>
  <c r="L264"/>
  <c r="J264"/>
  <c r="O264" s="1"/>
  <c r="I264"/>
  <c r="N264" s="1"/>
  <c r="M263"/>
  <c r="L263"/>
  <c r="J263"/>
  <c r="O263" s="1"/>
  <c r="I263"/>
  <c r="N263" s="1"/>
  <c r="M262"/>
  <c r="L262"/>
  <c r="J262"/>
  <c r="O262" s="1"/>
  <c r="I262"/>
  <c r="N262" s="1"/>
  <c r="M261"/>
  <c r="L261"/>
  <c r="J261"/>
  <c r="O261" s="1"/>
  <c r="I261"/>
  <c r="N261" s="1"/>
  <c r="M260"/>
  <c r="L260"/>
  <c r="J260"/>
  <c r="O260" s="1"/>
  <c r="I260"/>
  <c r="N260" s="1"/>
  <c r="M259"/>
  <c r="L259"/>
  <c r="J259"/>
  <c r="O259" s="1"/>
  <c r="I259"/>
  <c r="N259" s="1"/>
  <c r="M258"/>
  <c r="L258"/>
  <c r="J258"/>
  <c r="O258" s="1"/>
  <c r="I258"/>
  <c r="N258" s="1"/>
  <c r="M257"/>
  <c r="L257"/>
  <c r="J257"/>
  <c r="O257" s="1"/>
  <c r="I257"/>
  <c r="N257" s="1"/>
  <c r="M256"/>
  <c r="L256"/>
  <c r="J256"/>
  <c r="O256" s="1"/>
  <c r="I256"/>
  <c r="N256" s="1"/>
  <c r="M255"/>
  <c r="L255"/>
  <c r="J255"/>
  <c r="O255" s="1"/>
  <c r="I255"/>
  <c r="N255" s="1"/>
  <c r="M254"/>
  <c r="L254"/>
  <c r="J254"/>
  <c r="O254" s="1"/>
  <c r="I254"/>
  <c r="N254" s="1"/>
  <c r="M253"/>
  <c r="L253"/>
  <c r="J253"/>
  <c r="O253" s="1"/>
  <c r="I253"/>
  <c r="N253" s="1"/>
  <c r="M252"/>
  <c r="L252"/>
  <c r="J252"/>
  <c r="O252" s="1"/>
  <c r="I252"/>
  <c r="N252" s="1"/>
  <c r="M251"/>
  <c r="L251"/>
  <c r="J251"/>
  <c r="O251" s="1"/>
  <c r="I251"/>
  <c r="N251" s="1"/>
  <c r="M250"/>
  <c r="L250"/>
  <c r="J250"/>
  <c r="O250" s="1"/>
  <c r="I250"/>
  <c r="N250" s="1"/>
  <c r="M249"/>
  <c r="L249"/>
  <c r="J249"/>
  <c r="O249" s="1"/>
  <c r="I249"/>
  <c r="N249" s="1"/>
  <c r="M248"/>
  <c r="L248"/>
  <c r="J248"/>
  <c r="O248" s="1"/>
  <c r="I248"/>
  <c r="N248" s="1"/>
  <c r="M247"/>
  <c r="L247"/>
  <c r="J247"/>
  <c r="O247" s="1"/>
  <c r="I247"/>
  <c r="N247" s="1"/>
  <c r="M246"/>
  <c r="L246"/>
  <c r="J246"/>
  <c r="O246" s="1"/>
  <c r="I246"/>
  <c r="N246" s="1"/>
  <c r="M245"/>
  <c r="L245"/>
  <c r="J245"/>
  <c r="O245" s="1"/>
  <c r="I245"/>
  <c r="N245" s="1"/>
  <c r="M244"/>
  <c r="L244"/>
  <c r="J244"/>
  <c r="O244" s="1"/>
  <c r="I244"/>
  <c r="N244" s="1"/>
  <c r="M243"/>
  <c r="L243"/>
  <c r="J243"/>
  <c r="O243" s="1"/>
  <c r="I243"/>
  <c r="N243" s="1"/>
  <c r="M242"/>
  <c r="L242"/>
  <c r="J242"/>
  <c r="O242" s="1"/>
  <c r="I242"/>
  <c r="N242" s="1"/>
  <c r="M241"/>
  <c r="L241"/>
  <c r="J241"/>
  <c r="O241" s="1"/>
  <c r="I241"/>
  <c r="N241" s="1"/>
  <c r="M240"/>
  <c r="L240"/>
  <c r="J240"/>
  <c r="O240" s="1"/>
  <c r="I240"/>
  <c r="N240" s="1"/>
  <c r="M239"/>
  <c r="L239"/>
  <c r="J239"/>
  <c r="O239" s="1"/>
  <c r="I239"/>
  <c r="N239" s="1"/>
  <c r="M238"/>
  <c r="L238"/>
  <c r="J238"/>
  <c r="O238" s="1"/>
  <c r="I238"/>
  <c r="N238" s="1"/>
  <c r="M237"/>
  <c r="L237"/>
  <c r="J237"/>
  <c r="O237" s="1"/>
  <c r="I237"/>
  <c r="N237" s="1"/>
  <c r="M236"/>
  <c r="L236"/>
  <c r="J236"/>
  <c r="O236" s="1"/>
  <c r="I236"/>
  <c r="N236" s="1"/>
  <c r="M235"/>
  <c r="L235"/>
  <c r="J235"/>
  <c r="O235" s="1"/>
  <c r="I235"/>
  <c r="N235" s="1"/>
  <c r="M234"/>
  <c r="L234"/>
  <c r="J234"/>
  <c r="O234" s="1"/>
  <c r="I234"/>
  <c r="N234" s="1"/>
  <c r="M233"/>
  <c r="L233"/>
  <c r="J233"/>
  <c r="O233" s="1"/>
  <c r="I233"/>
  <c r="N233" s="1"/>
  <c r="M232"/>
  <c r="L232"/>
  <c r="J232"/>
  <c r="O232" s="1"/>
  <c r="I232"/>
  <c r="N232" s="1"/>
  <c r="M231"/>
  <c r="L231"/>
  <c r="J231"/>
  <c r="O231" s="1"/>
  <c r="I231"/>
  <c r="N231" s="1"/>
  <c r="M230"/>
  <c r="L230"/>
  <c r="J230"/>
  <c r="O230" s="1"/>
  <c r="I230"/>
  <c r="N230" s="1"/>
  <c r="M229"/>
  <c r="L229"/>
  <c r="J229"/>
  <c r="O229" s="1"/>
  <c r="I229"/>
  <c r="N229" s="1"/>
  <c r="M228"/>
  <c r="L228"/>
  <c r="J228"/>
  <c r="O228" s="1"/>
  <c r="I228"/>
  <c r="N228" s="1"/>
  <c r="M227"/>
  <c r="L227"/>
  <c r="J227"/>
  <c r="O227" s="1"/>
  <c r="I227"/>
  <c r="N227" s="1"/>
  <c r="M226"/>
  <c r="L226"/>
  <c r="J226"/>
  <c r="O226" s="1"/>
  <c r="I226"/>
  <c r="N226" s="1"/>
  <c r="M225"/>
  <c r="L225"/>
  <c r="J225"/>
  <c r="O225" s="1"/>
  <c r="I225"/>
  <c r="N225" s="1"/>
  <c r="M224"/>
  <c r="L224"/>
  <c r="J224"/>
  <c r="O224" s="1"/>
  <c r="I224"/>
  <c r="N224" s="1"/>
  <c r="M223"/>
  <c r="L223"/>
  <c r="J223"/>
  <c r="O223" s="1"/>
  <c r="I223"/>
  <c r="N223" s="1"/>
  <c r="M222"/>
  <c r="L222"/>
  <c r="J222"/>
  <c r="O222" s="1"/>
  <c r="I222"/>
  <c r="N222" s="1"/>
  <c r="M221"/>
  <c r="L221"/>
  <c r="J221"/>
  <c r="O221" s="1"/>
  <c r="I221"/>
  <c r="N221" s="1"/>
  <c r="M220"/>
  <c r="L220"/>
  <c r="J220"/>
  <c r="O220" s="1"/>
  <c r="I220"/>
  <c r="N220" s="1"/>
  <c r="M219"/>
  <c r="L219"/>
  <c r="J219"/>
  <c r="O219" s="1"/>
  <c r="I219"/>
  <c r="N219" s="1"/>
  <c r="M218"/>
  <c r="L218"/>
  <c r="J218"/>
  <c r="O218" s="1"/>
  <c r="I218"/>
  <c r="N218" s="1"/>
  <c r="M217"/>
  <c r="L217"/>
  <c r="J217"/>
  <c r="O217" s="1"/>
  <c r="I217"/>
  <c r="N217" s="1"/>
  <c r="M216"/>
  <c r="L216"/>
  <c r="J216"/>
  <c r="O216" s="1"/>
  <c r="I216"/>
  <c r="N216" s="1"/>
  <c r="M215"/>
  <c r="L215"/>
  <c r="J215"/>
  <c r="O215" s="1"/>
  <c r="I215"/>
  <c r="N215" s="1"/>
  <c r="M214"/>
  <c r="L214"/>
  <c r="J214"/>
  <c r="O214" s="1"/>
  <c r="I214"/>
  <c r="N214" s="1"/>
  <c r="M213"/>
  <c r="L213"/>
  <c r="J213"/>
  <c r="O213" s="1"/>
  <c r="I213"/>
  <c r="N213" s="1"/>
  <c r="M212"/>
  <c r="L212"/>
  <c r="J212"/>
  <c r="O212" s="1"/>
  <c r="I212"/>
  <c r="N212" s="1"/>
  <c r="M211"/>
  <c r="L211"/>
  <c r="J211"/>
  <c r="O211" s="1"/>
  <c r="I211"/>
  <c r="N211" s="1"/>
  <c r="M210"/>
  <c r="L210"/>
  <c r="J210"/>
  <c r="O210" s="1"/>
  <c r="I210"/>
  <c r="N210" s="1"/>
  <c r="M209"/>
  <c r="L209"/>
  <c r="J209"/>
  <c r="O209" s="1"/>
  <c r="I209"/>
  <c r="N209" s="1"/>
  <c r="M208"/>
  <c r="L208"/>
  <c r="J208"/>
  <c r="O208" s="1"/>
  <c r="I208"/>
  <c r="N208" s="1"/>
  <c r="M207"/>
  <c r="L207"/>
  <c r="J207"/>
  <c r="O207" s="1"/>
  <c r="I207"/>
  <c r="N207" s="1"/>
  <c r="M206"/>
  <c r="L206"/>
  <c r="J206"/>
  <c r="O206" s="1"/>
  <c r="I206"/>
  <c r="N206" s="1"/>
  <c r="M205"/>
  <c r="L205"/>
  <c r="J205"/>
  <c r="O205" s="1"/>
  <c r="I205"/>
  <c r="N205" s="1"/>
  <c r="M204"/>
  <c r="L204"/>
  <c r="J204"/>
  <c r="O204" s="1"/>
  <c r="I204"/>
  <c r="N204" s="1"/>
  <c r="M203"/>
  <c r="L203"/>
  <c r="J203"/>
  <c r="O203" s="1"/>
  <c r="I203"/>
  <c r="N203" s="1"/>
  <c r="M202"/>
  <c r="L202"/>
  <c r="J202"/>
  <c r="O202" s="1"/>
  <c r="I202"/>
  <c r="N202" s="1"/>
  <c r="M201"/>
  <c r="L201"/>
  <c r="J201"/>
  <c r="O201" s="1"/>
  <c r="I201"/>
  <c r="N201" s="1"/>
  <c r="M200"/>
  <c r="L200"/>
  <c r="J200"/>
  <c r="O200" s="1"/>
  <c r="I200"/>
  <c r="N200" s="1"/>
  <c r="M199"/>
  <c r="L199"/>
  <c r="J199"/>
  <c r="O199" s="1"/>
  <c r="I199"/>
  <c r="N199" s="1"/>
  <c r="M198"/>
  <c r="L198"/>
  <c r="J198"/>
  <c r="O198" s="1"/>
  <c r="I198"/>
  <c r="N198" s="1"/>
  <c r="M197"/>
  <c r="L197"/>
  <c r="J197"/>
  <c r="O197" s="1"/>
  <c r="I197"/>
  <c r="N197" s="1"/>
  <c r="M196"/>
  <c r="L196"/>
  <c r="J196"/>
  <c r="O196" s="1"/>
  <c r="I196"/>
  <c r="N196" s="1"/>
  <c r="M195"/>
  <c r="L195"/>
  <c r="J195"/>
  <c r="O195" s="1"/>
  <c r="I195"/>
  <c r="N195" s="1"/>
  <c r="M194"/>
  <c r="L194"/>
  <c r="J194"/>
  <c r="O194" s="1"/>
  <c r="I194"/>
  <c r="N194" s="1"/>
  <c r="M193"/>
  <c r="L193"/>
  <c r="J193"/>
  <c r="O193" s="1"/>
  <c r="I193"/>
  <c r="N193" s="1"/>
  <c r="M192"/>
  <c r="L192"/>
  <c r="J192"/>
  <c r="O192" s="1"/>
  <c r="I192"/>
  <c r="N192" s="1"/>
  <c r="M191"/>
  <c r="L191"/>
  <c r="J191"/>
  <c r="O191" s="1"/>
  <c r="I191"/>
  <c r="N191" s="1"/>
  <c r="M190"/>
  <c r="L190"/>
  <c r="J190"/>
  <c r="O190" s="1"/>
  <c r="I190"/>
  <c r="N190" s="1"/>
  <c r="M189"/>
  <c r="L189"/>
  <c r="J189"/>
  <c r="O189" s="1"/>
  <c r="I189"/>
  <c r="N189" s="1"/>
  <c r="M188"/>
  <c r="L188"/>
  <c r="J188"/>
  <c r="O188" s="1"/>
  <c r="I188"/>
  <c r="N188" s="1"/>
  <c r="M187"/>
  <c r="L187"/>
  <c r="J187"/>
  <c r="O187" s="1"/>
  <c r="I187"/>
  <c r="N187" s="1"/>
  <c r="M186"/>
  <c r="L186"/>
  <c r="J186"/>
  <c r="O186" s="1"/>
  <c r="I186"/>
  <c r="N186" s="1"/>
  <c r="M185"/>
  <c r="L185"/>
  <c r="J185"/>
  <c r="O185" s="1"/>
  <c r="I185"/>
  <c r="N185" s="1"/>
  <c r="M184"/>
  <c r="L184"/>
  <c r="J184"/>
  <c r="O184" s="1"/>
  <c r="I184"/>
  <c r="N184" s="1"/>
  <c r="M183"/>
  <c r="L183"/>
  <c r="J183"/>
  <c r="O183" s="1"/>
  <c r="I183"/>
  <c r="N183" s="1"/>
  <c r="M182"/>
  <c r="L182"/>
  <c r="J182"/>
  <c r="O182" s="1"/>
  <c r="I182"/>
  <c r="N182" s="1"/>
  <c r="M181"/>
  <c r="L181"/>
  <c r="J181"/>
  <c r="O181" s="1"/>
  <c r="I181"/>
  <c r="N181" s="1"/>
  <c r="M180"/>
  <c r="L180"/>
  <c r="J180"/>
  <c r="O180" s="1"/>
  <c r="I180"/>
  <c r="N180" s="1"/>
  <c r="M179"/>
  <c r="L179"/>
  <c r="J179"/>
  <c r="O179" s="1"/>
  <c r="I179"/>
  <c r="N179" s="1"/>
  <c r="M178"/>
  <c r="L178"/>
  <c r="J178"/>
  <c r="O178" s="1"/>
  <c r="I178"/>
  <c r="N178" s="1"/>
  <c r="M177"/>
  <c r="L177"/>
  <c r="J177"/>
  <c r="O177" s="1"/>
  <c r="I177"/>
  <c r="N177" s="1"/>
  <c r="M176"/>
  <c r="L176"/>
  <c r="J176"/>
  <c r="O176" s="1"/>
  <c r="I176"/>
  <c r="N176" s="1"/>
  <c r="M175"/>
  <c r="L175"/>
  <c r="J175"/>
  <c r="O175" s="1"/>
  <c r="I175"/>
  <c r="N175" s="1"/>
  <c r="M174"/>
  <c r="L174"/>
  <c r="J174"/>
  <c r="O174" s="1"/>
  <c r="I174"/>
  <c r="N174" s="1"/>
  <c r="M173"/>
  <c r="L173"/>
  <c r="J173"/>
  <c r="O173" s="1"/>
  <c r="I173"/>
  <c r="N173" s="1"/>
  <c r="M172"/>
  <c r="L172"/>
  <c r="J172"/>
  <c r="O172" s="1"/>
  <c r="I172"/>
  <c r="N172" s="1"/>
  <c r="M171"/>
  <c r="L171"/>
  <c r="J171"/>
  <c r="O171" s="1"/>
  <c r="I171"/>
  <c r="N171" s="1"/>
  <c r="M170"/>
  <c r="L170"/>
  <c r="J170"/>
  <c r="O170" s="1"/>
  <c r="I170"/>
  <c r="N170" s="1"/>
  <c r="M169"/>
  <c r="L169"/>
  <c r="J169"/>
  <c r="O169" s="1"/>
  <c r="I169"/>
  <c r="N169" s="1"/>
  <c r="M168"/>
  <c r="L168"/>
  <c r="J168"/>
  <c r="O168" s="1"/>
  <c r="I168"/>
  <c r="N168" s="1"/>
  <c r="M167"/>
  <c r="L167"/>
  <c r="J167"/>
  <c r="O167" s="1"/>
  <c r="I167"/>
  <c r="N167" s="1"/>
  <c r="M166"/>
  <c r="L166"/>
  <c r="J166"/>
  <c r="O166" s="1"/>
  <c r="I166"/>
  <c r="N166" s="1"/>
  <c r="M165"/>
  <c r="L165"/>
  <c r="J165"/>
  <c r="O165" s="1"/>
  <c r="I165"/>
  <c r="N165" s="1"/>
  <c r="M164"/>
  <c r="L164"/>
  <c r="J164"/>
  <c r="O164" s="1"/>
  <c r="I164"/>
  <c r="N164" s="1"/>
  <c r="M163"/>
  <c r="L163"/>
  <c r="J163"/>
  <c r="O163" s="1"/>
  <c r="I163"/>
  <c r="N163" s="1"/>
  <c r="M162"/>
  <c r="L162"/>
  <c r="J162"/>
  <c r="O162" s="1"/>
  <c r="I162"/>
  <c r="N162" s="1"/>
  <c r="M161"/>
  <c r="L161"/>
  <c r="J161"/>
  <c r="O161" s="1"/>
  <c r="I161"/>
  <c r="N161" s="1"/>
  <c r="M160"/>
  <c r="L160"/>
  <c r="J160"/>
  <c r="O160" s="1"/>
  <c r="I160"/>
  <c r="N160" s="1"/>
  <c r="M159"/>
  <c r="L159"/>
  <c r="J159"/>
  <c r="O159" s="1"/>
  <c r="I159"/>
  <c r="N159" s="1"/>
  <c r="M158"/>
  <c r="L158"/>
  <c r="J158"/>
  <c r="O158" s="1"/>
  <c r="I158"/>
  <c r="N158" s="1"/>
  <c r="M157"/>
  <c r="L157"/>
  <c r="J157"/>
  <c r="O157" s="1"/>
  <c r="I157"/>
  <c r="N157" s="1"/>
  <c r="M156"/>
  <c r="L156"/>
  <c r="J156"/>
  <c r="O156" s="1"/>
  <c r="I156"/>
  <c r="N156" s="1"/>
  <c r="M155"/>
  <c r="L155"/>
  <c r="J155"/>
  <c r="O155" s="1"/>
  <c r="I155"/>
  <c r="N155" s="1"/>
  <c r="M154"/>
  <c r="L154"/>
  <c r="J154"/>
  <c r="O154" s="1"/>
  <c r="I154"/>
  <c r="N154" s="1"/>
  <c r="M153"/>
  <c r="L153"/>
  <c r="J153"/>
  <c r="O153" s="1"/>
  <c r="I153"/>
  <c r="N153" s="1"/>
  <c r="M152"/>
  <c r="L152"/>
  <c r="J152"/>
  <c r="O152" s="1"/>
  <c r="I152"/>
  <c r="N152" s="1"/>
  <c r="M151"/>
  <c r="L151"/>
  <c r="J151"/>
  <c r="O151" s="1"/>
  <c r="I151"/>
  <c r="N151" s="1"/>
  <c r="M150"/>
  <c r="L150"/>
  <c r="J150"/>
  <c r="O150" s="1"/>
  <c r="I150"/>
  <c r="N150" s="1"/>
  <c r="M149"/>
  <c r="L149"/>
  <c r="J149"/>
  <c r="O149" s="1"/>
  <c r="I149"/>
  <c r="N149" s="1"/>
  <c r="M148"/>
  <c r="L148"/>
  <c r="J148"/>
  <c r="O148" s="1"/>
  <c r="I148"/>
  <c r="N148" s="1"/>
  <c r="M147"/>
  <c r="L147"/>
  <c r="J147"/>
  <c r="O147" s="1"/>
  <c r="I147"/>
  <c r="N147" s="1"/>
  <c r="M146"/>
  <c r="L146"/>
  <c r="J146"/>
  <c r="O146" s="1"/>
  <c r="I146"/>
  <c r="N146" s="1"/>
  <c r="M145"/>
  <c r="L145"/>
  <c r="J145"/>
  <c r="O145" s="1"/>
  <c r="I145"/>
  <c r="N145" s="1"/>
  <c r="M144"/>
  <c r="L144"/>
  <c r="J144"/>
  <c r="O144" s="1"/>
  <c r="I144"/>
  <c r="N144" s="1"/>
  <c r="M143"/>
  <c r="L143"/>
  <c r="J143"/>
  <c r="O143" s="1"/>
  <c r="I143"/>
  <c r="N143" s="1"/>
  <c r="M142"/>
  <c r="L142"/>
  <c r="J142"/>
  <c r="O142" s="1"/>
  <c r="I142"/>
  <c r="N142" s="1"/>
  <c r="M141"/>
  <c r="L141"/>
  <c r="J141"/>
  <c r="O141" s="1"/>
  <c r="I141"/>
  <c r="N141" s="1"/>
  <c r="M140"/>
  <c r="L140"/>
  <c r="J140"/>
  <c r="O140" s="1"/>
  <c r="I140"/>
  <c r="N140" s="1"/>
  <c r="M139"/>
  <c r="L139"/>
  <c r="J139"/>
  <c r="O139" s="1"/>
  <c r="I139"/>
  <c r="N139" s="1"/>
  <c r="M138"/>
  <c r="L138"/>
  <c r="J138"/>
  <c r="O138" s="1"/>
  <c r="I138"/>
  <c r="N138" s="1"/>
  <c r="M137"/>
  <c r="L137"/>
  <c r="J137"/>
  <c r="O137" s="1"/>
  <c r="I137"/>
  <c r="N137" s="1"/>
  <c r="M136"/>
  <c r="L136"/>
  <c r="J136"/>
  <c r="O136" s="1"/>
  <c r="I136"/>
  <c r="N136" s="1"/>
  <c r="M135"/>
  <c r="L135"/>
  <c r="J135"/>
  <c r="O135" s="1"/>
  <c r="I135"/>
  <c r="N135" s="1"/>
  <c r="M134"/>
  <c r="L134"/>
  <c r="J134"/>
  <c r="O134" s="1"/>
  <c r="I134"/>
  <c r="N134" s="1"/>
  <c r="M133"/>
  <c r="L133"/>
  <c r="J133"/>
  <c r="O133" s="1"/>
  <c r="I133"/>
  <c r="N133" s="1"/>
  <c r="M132"/>
  <c r="L132"/>
  <c r="J132"/>
  <c r="O132" s="1"/>
  <c r="I132"/>
  <c r="N132" s="1"/>
  <c r="M131"/>
  <c r="L131"/>
  <c r="J131"/>
  <c r="O131" s="1"/>
  <c r="I131"/>
  <c r="N131" s="1"/>
  <c r="M130"/>
  <c r="L130"/>
  <c r="J130"/>
  <c r="O130" s="1"/>
  <c r="I130"/>
  <c r="N130" s="1"/>
  <c r="M129"/>
  <c r="L129"/>
  <c r="J129"/>
  <c r="O129" s="1"/>
  <c r="I129"/>
  <c r="N129" s="1"/>
  <c r="M128"/>
  <c r="L128"/>
  <c r="J128"/>
  <c r="O128" s="1"/>
  <c r="I128"/>
  <c r="N128" s="1"/>
  <c r="M127"/>
  <c r="L127"/>
  <c r="J127"/>
  <c r="O127" s="1"/>
  <c r="I127"/>
  <c r="N127" s="1"/>
  <c r="M126"/>
  <c r="L126"/>
  <c r="J126"/>
  <c r="O126" s="1"/>
  <c r="I126"/>
  <c r="N126" s="1"/>
  <c r="M125"/>
  <c r="L125"/>
  <c r="J125"/>
  <c r="O125" s="1"/>
  <c r="I125"/>
  <c r="N125" s="1"/>
  <c r="M124"/>
  <c r="L124"/>
  <c r="J124"/>
  <c r="O124" s="1"/>
  <c r="I124"/>
  <c r="N124" s="1"/>
  <c r="M123"/>
  <c r="L123"/>
  <c r="J123"/>
  <c r="O123" s="1"/>
  <c r="I123"/>
  <c r="N123" s="1"/>
  <c r="M122"/>
  <c r="L122"/>
  <c r="J122"/>
  <c r="O122" s="1"/>
  <c r="I122"/>
  <c r="N122" s="1"/>
  <c r="M121"/>
  <c r="L121"/>
  <c r="J121"/>
  <c r="O121" s="1"/>
  <c r="I121"/>
  <c r="N121" s="1"/>
  <c r="M120"/>
  <c r="L120"/>
  <c r="J120"/>
  <c r="O120" s="1"/>
  <c r="I120"/>
  <c r="N120" s="1"/>
  <c r="M119"/>
  <c r="L119"/>
  <c r="J119"/>
  <c r="O119" s="1"/>
  <c r="I119"/>
  <c r="N119" s="1"/>
  <c r="M118"/>
  <c r="L118"/>
  <c r="J118"/>
  <c r="O118" s="1"/>
  <c r="I118"/>
  <c r="N118" s="1"/>
  <c r="M117"/>
  <c r="L117"/>
  <c r="J117"/>
  <c r="O117" s="1"/>
  <c r="I117"/>
  <c r="N117" s="1"/>
  <c r="M116"/>
  <c r="L116"/>
  <c r="J116"/>
  <c r="O116" s="1"/>
  <c r="I116"/>
  <c r="N116" s="1"/>
  <c r="M115"/>
  <c r="L115"/>
  <c r="J115"/>
  <c r="O115" s="1"/>
  <c r="I115"/>
  <c r="N115" s="1"/>
  <c r="M114"/>
  <c r="L114"/>
  <c r="J114"/>
  <c r="O114" s="1"/>
  <c r="I114"/>
  <c r="N114" s="1"/>
  <c r="M113"/>
  <c r="L113"/>
  <c r="J113"/>
  <c r="O113" s="1"/>
  <c r="I113"/>
  <c r="N113" s="1"/>
  <c r="M112"/>
  <c r="L112"/>
  <c r="J112"/>
  <c r="O112" s="1"/>
  <c r="I112"/>
  <c r="N112" s="1"/>
  <c r="M111"/>
  <c r="L111"/>
  <c r="J111"/>
  <c r="O111" s="1"/>
  <c r="I111"/>
  <c r="N111" s="1"/>
  <c r="M110"/>
  <c r="L110"/>
  <c r="J110"/>
  <c r="O110" s="1"/>
  <c r="I110"/>
  <c r="N110" s="1"/>
  <c r="M109"/>
  <c r="L109"/>
  <c r="J109"/>
  <c r="O109" s="1"/>
  <c r="I109"/>
  <c r="N109" s="1"/>
  <c r="M108"/>
  <c r="L108"/>
  <c r="J108"/>
  <c r="O108" s="1"/>
  <c r="I108"/>
  <c r="N108" s="1"/>
  <c r="M107"/>
  <c r="L107"/>
  <c r="J107"/>
  <c r="O107" s="1"/>
  <c r="I107"/>
  <c r="N107" s="1"/>
  <c r="M106"/>
  <c r="L106"/>
  <c r="J106"/>
  <c r="O106" s="1"/>
  <c r="I106"/>
  <c r="N106" s="1"/>
  <c r="M105"/>
  <c r="L105"/>
  <c r="J105"/>
  <c r="O105" s="1"/>
  <c r="I105"/>
  <c r="N105" s="1"/>
  <c r="M104"/>
  <c r="L104"/>
  <c r="J104"/>
  <c r="O104" s="1"/>
  <c r="I104"/>
  <c r="N104" s="1"/>
  <c r="M103"/>
  <c r="L103"/>
  <c r="J103"/>
  <c r="O103" s="1"/>
  <c r="I103"/>
  <c r="N103" s="1"/>
  <c r="M102"/>
  <c r="L102"/>
  <c r="J102"/>
  <c r="O102" s="1"/>
  <c r="I102"/>
  <c r="N102" s="1"/>
  <c r="M101"/>
  <c r="L101"/>
  <c r="J101"/>
  <c r="O101" s="1"/>
  <c r="I101"/>
  <c r="N101" s="1"/>
  <c r="M100"/>
  <c r="L100"/>
  <c r="J100"/>
  <c r="O100" s="1"/>
  <c r="I100"/>
  <c r="N100" s="1"/>
  <c r="M99"/>
  <c r="L99"/>
  <c r="J99"/>
  <c r="O99" s="1"/>
  <c r="I99"/>
  <c r="N99" s="1"/>
  <c r="M98"/>
  <c r="L98"/>
  <c r="J98"/>
  <c r="O98" s="1"/>
  <c r="I98"/>
  <c r="N98" s="1"/>
  <c r="M97"/>
  <c r="L97"/>
  <c r="J97"/>
  <c r="O97" s="1"/>
  <c r="I97"/>
  <c r="N97" s="1"/>
  <c r="M96"/>
  <c r="L96"/>
  <c r="J96"/>
  <c r="O96" s="1"/>
  <c r="I96"/>
  <c r="N96" s="1"/>
  <c r="M95"/>
  <c r="L95"/>
  <c r="J95"/>
  <c r="O95" s="1"/>
  <c r="I95"/>
  <c r="N95" s="1"/>
  <c r="M94"/>
  <c r="L94"/>
  <c r="J94"/>
  <c r="O94" s="1"/>
  <c r="I94"/>
  <c r="N94" s="1"/>
  <c r="M93"/>
  <c r="L93"/>
  <c r="J93"/>
  <c r="O93" s="1"/>
  <c r="I93"/>
  <c r="N93" s="1"/>
  <c r="M92"/>
  <c r="L92"/>
  <c r="J92"/>
  <c r="O92" s="1"/>
  <c r="I92"/>
  <c r="N92" s="1"/>
  <c r="M91"/>
  <c r="L91"/>
  <c r="J91"/>
  <c r="O91" s="1"/>
  <c r="I91"/>
  <c r="N91" s="1"/>
  <c r="M90"/>
  <c r="L90"/>
  <c r="J90"/>
  <c r="O90" s="1"/>
  <c r="I90"/>
  <c r="N90" s="1"/>
  <c r="M89"/>
  <c r="L89"/>
  <c r="J89"/>
  <c r="O89" s="1"/>
  <c r="I89"/>
  <c r="N89" s="1"/>
  <c r="M88"/>
  <c r="L88"/>
  <c r="J88"/>
  <c r="O88" s="1"/>
  <c r="I88"/>
  <c r="N88" s="1"/>
  <c r="M87"/>
  <c r="L87"/>
  <c r="J87"/>
  <c r="O87" s="1"/>
  <c r="I87"/>
  <c r="N87" s="1"/>
  <c r="M86"/>
  <c r="L86"/>
  <c r="J86"/>
  <c r="O86" s="1"/>
  <c r="I86"/>
  <c r="N86" s="1"/>
  <c r="M85"/>
  <c r="L85"/>
  <c r="J85"/>
  <c r="O85" s="1"/>
  <c r="I85"/>
  <c r="N85" s="1"/>
  <c r="M84"/>
  <c r="L84"/>
  <c r="J84"/>
  <c r="O84" s="1"/>
  <c r="I84"/>
  <c r="N84" s="1"/>
  <c r="M83"/>
  <c r="L83"/>
  <c r="J83"/>
  <c r="O83" s="1"/>
  <c r="I83"/>
  <c r="N83" s="1"/>
  <c r="M82"/>
  <c r="L82"/>
  <c r="J82"/>
  <c r="O82" s="1"/>
  <c r="I82"/>
  <c r="N82" s="1"/>
  <c r="M81"/>
  <c r="L81"/>
  <c r="J81"/>
  <c r="O81" s="1"/>
  <c r="I81"/>
  <c r="N81" s="1"/>
  <c r="M80"/>
  <c r="L80"/>
  <c r="J80"/>
  <c r="O80" s="1"/>
  <c r="I80"/>
  <c r="N80" s="1"/>
  <c r="M79"/>
  <c r="L79"/>
  <c r="J79"/>
  <c r="O79" s="1"/>
  <c r="I79"/>
  <c r="N79" s="1"/>
  <c r="M78"/>
  <c r="L78"/>
  <c r="J78"/>
  <c r="O78" s="1"/>
  <c r="I78"/>
  <c r="N78" s="1"/>
  <c r="M77"/>
  <c r="L77"/>
  <c r="J77"/>
  <c r="O77" s="1"/>
  <c r="I77"/>
  <c r="N77" s="1"/>
  <c r="M76"/>
  <c r="L76"/>
  <c r="J76"/>
  <c r="O76" s="1"/>
  <c r="I76"/>
  <c r="N76" s="1"/>
  <c r="M75"/>
  <c r="L75"/>
  <c r="J75"/>
  <c r="O75" s="1"/>
  <c r="I75"/>
  <c r="N75" s="1"/>
  <c r="M74"/>
  <c r="L74"/>
  <c r="J74"/>
  <c r="O74" s="1"/>
  <c r="I74"/>
  <c r="N74" s="1"/>
  <c r="M73"/>
  <c r="L73"/>
  <c r="J73"/>
  <c r="O73" s="1"/>
  <c r="I73"/>
  <c r="N73" s="1"/>
  <c r="M72"/>
  <c r="L72"/>
  <c r="J72"/>
  <c r="O72" s="1"/>
  <c r="I72"/>
  <c r="N72" s="1"/>
  <c r="M71"/>
  <c r="L71"/>
  <c r="J71"/>
  <c r="O71" s="1"/>
  <c r="I71"/>
  <c r="N71" s="1"/>
  <c r="M70"/>
  <c r="L70"/>
  <c r="J70"/>
  <c r="O70" s="1"/>
  <c r="I70"/>
  <c r="N70" s="1"/>
  <c r="M69"/>
  <c r="L69"/>
  <c r="J69"/>
  <c r="O69" s="1"/>
  <c r="I69"/>
  <c r="N69" s="1"/>
  <c r="M68"/>
  <c r="L68"/>
  <c r="J68"/>
  <c r="O68" s="1"/>
  <c r="I68"/>
  <c r="N68" s="1"/>
  <c r="M67"/>
  <c r="L67"/>
  <c r="J67"/>
  <c r="O67" s="1"/>
  <c r="I67"/>
  <c r="N67" s="1"/>
  <c r="M66"/>
  <c r="L66"/>
  <c r="J66"/>
  <c r="O66" s="1"/>
  <c r="I66"/>
  <c r="N66" s="1"/>
  <c r="M65"/>
  <c r="L65"/>
  <c r="J65"/>
  <c r="O65" s="1"/>
  <c r="I65"/>
  <c r="N65" s="1"/>
  <c r="M64"/>
  <c r="L64"/>
  <c r="J64"/>
  <c r="O64" s="1"/>
  <c r="I64"/>
  <c r="N64" s="1"/>
  <c r="M63"/>
  <c r="L63"/>
  <c r="J63"/>
  <c r="O63" s="1"/>
  <c r="I63"/>
  <c r="N63" s="1"/>
  <c r="M62"/>
  <c r="L62"/>
  <c r="J62"/>
  <c r="O62" s="1"/>
  <c r="I62"/>
  <c r="N62" s="1"/>
  <c r="M61"/>
  <c r="L61"/>
  <c r="J61"/>
  <c r="O61" s="1"/>
  <c r="I61"/>
  <c r="N61" s="1"/>
  <c r="M60"/>
  <c r="L60"/>
  <c r="J60"/>
  <c r="O60" s="1"/>
  <c r="I60"/>
  <c r="N60" s="1"/>
  <c r="M59"/>
  <c r="L59"/>
  <c r="J59"/>
  <c r="O59" s="1"/>
  <c r="I59"/>
  <c r="N59" s="1"/>
  <c r="M58"/>
  <c r="L58"/>
  <c r="J58"/>
  <c r="O58" s="1"/>
  <c r="I58"/>
  <c r="N58" s="1"/>
  <c r="M57"/>
  <c r="L57"/>
  <c r="J57"/>
  <c r="O57" s="1"/>
  <c r="I57"/>
  <c r="N57" s="1"/>
  <c r="M56"/>
  <c r="L56"/>
  <c r="J56"/>
  <c r="O56" s="1"/>
  <c r="I56"/>
  <c r="N56" s="1"/>
  <c r="M55"/>
  <c r="L55"/>
  <c r="J55"/>
  <c r="O55" s="1"/>
  <c r="I55"/>
  <c r="N55" s="1"/>
  <c r="M54"/>
  <c r="L54"/>
  <c r="J54"/>
  <c r="O54" s="1"/>
  <c r="I54"/>
  <c r="N54" s="1"/>
  <c r="M53"/>
  <c r="L53"/>
  <c r="J53"/>
  <c r="O53" s="1"/>
  <c r="I53"/>
  <c r="N53" s="1"/>
  <c r="M52"/>
  <c r="L52"/>
  <c r="J52"/>
  <c r="O52" s="1"/>
  <c r="I52"/>
  <c r="N52" s="1"/>
  <c r="M51"/>
  <c r="L51"/>
  <c r="J51"/>
  <c r="O51" s="1"/>
  <c r="I51"/>
  <c r="N51" s="1"/>
  <c r="M50"/>
  <c r="L50"/>
  <c r="J50"/>
  <c r="O50" s="1"/>
  <c r="I50"/>
  <c r="N50" s="1"/>
  <c r="M49"/>
  <c r="L49"/>
  <c r="J49"/>
  <c r="O49" s="1"/>
  <c r="I49"/>
  <c r="N49" s="1"/>
  <c r="M48"/>
  <c r="L48"/>
  <c r="J48"/>
  <c r="O48" s="1"/>
  <c r="I48"/>
  <c r="N48" s="1"/>
  <c r="M47"/>
  <c r="L47"/>
  <c r="J47"/>
  <c r="O47" s="1"/>
  <c r="I47"/>
  <c r="N47" s="1"/>
  <c r="M46"/>
  <c r="L46"/>
  <c r="J46"/>
  <c r="O46" s="1"/>
  <c r="I46"/>
  <c r="N46" s="1"/>
  <c r="M45"/>
  <c r="L45"/>
  <c r="J45"/>
  <c r="O45" s="1"/>
  <c r="I45"/>
  <c r="N45" s="1"/>
  <c r="M44"/>
  <c r="L44"/>
  <c r="J44"/>
  <c r="O44" s="1"/>
  <c r="I44"/>
  <c r="N44" s="1"/>
  <c r="M43"/>
  <c r="L43"/>
  <c r="J43"/>
  <c r="O43" s="1"/>
  <c r="I43"/>
  <c r="N43" s="1"/>
  <c r="M42"/>
  <c r="L42"/>
  <c r="J42"/>
  <c r="O42" s="1"/>
  <c r="I42"/>
  <c r="N42" s="1"/>
  <c r="M41"/>
  <c r="L41"/>
  <c r="J41"/>
  <c r="O41" s="1"/>
  <c r="I41"/>
  <c r="N41" s="1"/>
  <c r="M40"/>
  <c r="L40"/>
  <c r="J40"/>
  <c r="O40" s="1"/>
  <c r="I40"/>
  <c r="N40" s="1"/>
  <c r="M39"/>
  <c r="L39"/>
  <c r="J39"/>
  <c r="O39" s="1"/>
  <c r="I39"/>
  <c r="N39" s="1"/>
  <c r="M38"/>
  <c r="L38"/>
  <c r="J38"/>
  <c r="O38" s="1"/>
  <c r="I38"/>
  <c r="N38" s="1"/>
  <c r="M37"/>
  <c r="L37"/>
  <c r="J37"/>
  <c r="O37" s="1"/>
  <c r="I37"/>
  <c r="N37" s="1"/>
  <c r="M36"/>
  <c r="L36"/>
  <c r="J36"/>
  <c r="O36" s="1"/>
  <c r="I36"/>
  <c r="N36" s="1"/>
  <c r="M35"/>
  <c r="L35"/>
  <c r="J35"/>
  <c r="O35" s="1"/>
  <c r="I35"/>
  <c r="N35" s="1"/>
  <c r="M34"/>
  <c r="L34"/>
  <c r="J34"/>
  <c r="O34" s="1"/>
  <c r="I34"/>
  <c r="N34" s="1"/>
  <c r="M33"/>
  <c r="L33"/>
  <c r="J33"/>
  <c r="O33" s="1"/>
  <c r="I33"/>
  <c r="N33" s="1"/>
  <c r="M32"/>
  <c r="L32"/>
  <c r="J32"/>
  <c r="O32" s="1"/>
  <c r="I32"/>
  <c r="N32" s="1"/>
  <c r="M31"/>
  <c r="L31"/>
  <c r="J31"/>
  <c r="O31" s="1"/>
  <c r="I31"/>
  <c r="N31" s="1"/>
  <c r="M30"/>
  <c r="L30"/>
  <c r="J30"/>
  <c r="O30" s="1"/>
  <c r="I30"/>
  <c r="N30" s="1"/>
  <c r="M29"/>
  <c r="L29"/>
  <c r="J29"/>
  <c r="O29" s="1"/>
  <c r="I29"/>
  <c r="N29" s="1"/>
  <c r="M28"/>
  <c r="L28"/>
  <c r="J28"/>
  <c r="O28" s="1"/>
  <c r="I28"/>
  <c r="N28" s="1"/>
  <c r="M27"/>
  <c r="L27"/>
  <c r="J27"/>
  <c r="O27" s="1"/>
  <c r="I27"/>
  <c r="N27" s="1"/>
  <c r="M26"/>
  <c r="L26"/>
  <c r="J26"/>
  <c r="O26" s="1"/>
  <c r="I26"/>
  <c r="N26" s="1"/>
  <c r="M25"/>
  <c r="L25"/>
  <c r="J25"/>
  <c r="O25" s="1"/>
  <c r="I25"/>
  <c r="N25" s="1"/>
  <c r="M24"/>
  <c r="L24"/>
  <c r="J24"/>
  <c r="O24" s="1"/>
  <c r="I24"/>
  <c r="N24" s="1"/>
  <c r="M23"/>
  <c r="L23"/>
  <c r="J23"/>
  <c r="O23" s="1"/>
  <c r="I23"/>
  <c r="N23" s="1"/>
  <c r="M22"/>
  <c r="L22"/>
  <c r="J22"/>
  <c r="O22" s="1"/>
  <c r="I22"/>
  <c r="N22" s="1"/>
  <c r="M21"/>
  <c r="L21"/>
  <c r="J21"/>
  <c r="O21" s="1"/>
  <c r="I21"/>
  <c r="N21" s="1"/>
  <c r="M20"/>
  <c r="L20"/>
  <c r="J20"/>
  <c r="O20" s="1"/>
  <c r="I20"/>
  <c r="N20" s="1"/>
  <c r="M19"/>
  <c r="L19"/>
  <c r="J19"/>
  <c r="O19" s="1"/>
  <c r="I19"/>
  <c r="N19" s="1"/>
  <c r="M18"/>
  <c r="L18"/>
  <c r="J18"/>
  <c r="O18" s="1"/>
  <c r="I18"/>
  <c r="N18" s="1"/>
  <c r="M17"/>
  <c r="L17"/>
  <c r="J17"/>
  <c r="O17" s="1"/>
  <c r="I17"/>
  <c r="N17" s="1"/>
  <c r="M16"/>
  <c r="L16"/>
  <c r="J16"/>
  <c r="O16" s="1"/>
  <c r="I16"/>
  <c r="N16" s="1"/>
  <c r="M15"/>
  <c r="L15"/>
  <c r="J15"/>
  <c r="O15" s="1"/>
  <c r="I15"/>
  <c r="N15" s="1"/>
  <c r="M14"/>
  <c r="L14"/>
  <c r="J14"/>
  <c r="O14" s="1"/>
  <c r="I14"/>
  <c r="N14" s="1"/>
  <c r="M13"/>
  <c r="L13"/>
  <c r="J13"/>
  <c r="O13" s="1"/>
  <c r="I13"/>
  <c r="N13" s="1"/>
  <c r="M12"/>
  <c r="L12"/>
  <c r="J12"/>
  <c r="O12" s="1"/>
  <c r="I12"/>
  <c r="N12" s="1"/>
  <c r="M11"/>
  <c r="L11"/>
  <c r="J11"/>
  <c r="O11" s="1"/>
  <c r="I11"/>
  <c r="N11" s="1"/>
  <c r="M10"/>
  <c r="L10"/>
  <c r="J10"/>
  <c r="O10" s="1"/>
  <c r="I10"/>
  <c r="N10" s="1"/>
  <c r="M9"/>
  <c r="L9"/>
  <c r="J9"/>
  <c r="O9" s="1"/>
  <c r="I9"/>
  <c r="N9" s="1"/>
  <c r="M8"/>
  <c r="L8"/>
  <c r="J8"/>
  <c r="O8" s="1"/>
  <c r="I8"/>
  <c r="N8" s="1"/>
  <c r="M7"/>
  <c r="L7"/>
  <c r="J7"/>
  <c r="O7" s="1"/>
  <c r="I7"/>
  <c r="N7" s="1"/>
  <c r="M6"/>
  <c r="L6"/>
  <c r="J6"/>
  <c r="O6" s="1"/>
  <c r="I6"/>
  <c r="N6" s="1"/>
  <c r="M5"/>
  <c r="L5"/>
  <c r="J5"/>
  <c r="O5" s="1"/>
  <c r="I5"/>
  <c r="N5" s="1"/>
  <c r="M4"/>
  <c r="L4"/>
  <c r="J4"/>
  <c r="O4" s="1"/>
  <c r="I4"/>
  <c r="N4" s="1"/>
  <c r="M3"/>
  <c r="L3"/>
  <c r="J3"/>
  <c r="O3" s="1"/>
  <c r="I3"/>
  <c r="N3" s="1"/>
  <c r="M2"/>
  <c r="L2"/>
  <c r="J2"/>
  <c r="O2" s="1"/>
  <c r="O317" s="1"/>
  <c r="I2"/>
  <c r="N2" s="1"/>
  <c r="N317" s="1"/>
  <c r="N317" i="16"/>
  <c r="O31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M2"/>
  <c r="N2" s="1"/>
  <c r="L2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J228"/>
  <c r="I22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J2"/>
  <c r="I2"/>
  <c r="C317"/>
  <c r="I19" i="1"/>
  <c r="F19"/>
  <c r="E19"/>
  <c r="N30" i="15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M2"/>
  <c r="N2" s="1"/>
  <c r="L2"/>
  <c r="I28"/>
  <c r="J28"/>
  <c r="I29"/>
  <c r="J29"/>
  <c r="J27"/>
  <c r="I27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J2"/>
  <c r="I2"/>
  <c r="C30"/>
  <c r="I18" i="1"/>
  <c r="K18" s="1"/>
  <c r="F18"/>
  <c r="H18" s="1"/>
  <c r="E18"/>
  <c r="N205" i="14"/>
  <c r="O20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N2"/>
  <c r="M2"/>
  <c r="O2" s="1"/>
  <c r="L2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J134"/>
  <c r="I134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J2"/>
  <c r="I2"/>
  <c r="C205"/>
  <c r="I17" i="1"/>
  <c r="F17"/>
  <c r="E17"/>
  <c r="N130" i="13"/>
  <c r="O1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N2"/>
  <c r="M2"/>
  <c r="O2" s="1"/>
  <c r="L2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J111"/>
  <c r="I11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J2"/>
  <c r="I2"/>
  <c r="C130"/>
  <c r="I16" i="1"/>
  <c r="K16" s="1"/>
  <c r="F16"/>
  <c r="H16" s="1"/>
  <c r="E16"/>
  <c r="N58" i="12"/>
  <c r="O5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M2"/>
  <c r="N2" s="1"/>
  <c r="L2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J45"/>
  <c r="I4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J2"/>
  <c r="I2"/>
  <c r="C58"/>
  <c r="I13" i="1"/>
  <c r="F13"/>
  <c r="E13"/>
  <c r="N162" i="11"/>
  <c r="O16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N2"/>
  <c r="M2"/>
  <c r="O2" s="1"/>
  <c r="L2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J125"/>
  <c r="I12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J2"/>
  <c r="I2"/>
  <c r="C162"/>
  <c r="K11" i="1"/>
  <c r="I11"/>
  <c r="H11"/>
  <c r="F11"/>
  <c r="E11"/>
  <c r="N11" i="10"/>
  <c r="O11"/>
  <c r="O3"/>
  <c r="O4"/>
  <c r="O5"/>
  <c r="O6"/>
  <c r="O7"/>
  <c r="O8"/>
  <c r="O9"/>
  <c r="O10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N2" s="1"/>
  <c r="L2"/>
  <c r="I9"/>
  <c r="J9"/>
  <c r="I10"/>
  <c r="J10"/>
  <c r="J8"/>
  <c r="I8"/>
  <c r="I3"/>
  <c r="J3"/>
  <c r="I4"/>
  <c r="J4"/>
  <c r="I5"/>
  <c r="J5"/>
  <c r="I6"/>
  <c r="J6"/>
  <c r="I7"/>
  <c r="J7"/>
  <c r="J2"/>
  <c r="I2"/>
  <c r="C11"/>
  <c r="E8" i="1"/>
  <c r="I9"/>
  <c r="K9" s="1"/>
  <c r="I8" s="1"/>
  <c r="F9"/>
  <c r="H9" s="1"/>
  <c r="F8" s="1"/>
  <c r="E9"/>
  <c r="C508" i="9"/>
  <c r="M507"/>
  <c r="L507"/>
  <c r="J507"/>
  <c r="O507" s="1"/>
  <c r="I507"/>
  <c r="N507" s="1"/>
  <c r="M506"/>
  <c r="L506"/>
  <c r="J506"/>
  <c r="O506" s="1"/>
  <c r="I506"/>
  <c r="N506" s="1"/>
  <c r="M505"/>
  <c r="L505"/>
  <c r="J505"/>
  <c r="O505" s="1"/>
  <c r="I505"/>
  <c r="N505" s="1"/>
  <c r="M504"/>
  <c r="L504"/>
  <c r="J504"/>
  <c r="O504" s="1"/>
  <c r="I504"/>
  <c r="N504" s="1"/>
  <c r="M503"/>
  <c r="L503"/>
  <c r="J503"/>
  <c r="O503" s="1"/>
  <c r="I503"/>
  <c r="N503" s="1"/>
  <c r="M502"/>
  <c r="L502"/>
  <c r="J502"/>
  <c r="O502" s="1"/>
  <c r="I502"/>
  <c r="N502" s="1"/>
  <c r="M501"/>
  <c r="L501"/>
  <c r="J501"/>
  <c r="O501" s="1"/>
  <c r="I501"/>
  <c r="N501" s="1"/>
  <c r="M500"/>
  <c r="L500"/>
  <c r="J500"/>
  <c r="O500" s="1"/>
  <c r="I500"/>
  <c r="N500" s="1"/>
  <c r="M499"/>
  <c r="L499"/>
  <c r="J499"/>
  <c r="O499" s="1"/>
  <c r="I499"/>
  <c r="N499" s="1"/>
  <c r="M498"/>
  <c r="L498"/>
  <c r="J498"/>
  <c r="O498" s="1"/>
  <c r="I498"/>
  <c r="N498" s="1"/>
  <c r="M497"/>
  <c r="L497"/>
  <c r="J497"/>
  <c r="O497" s="1"/>
  <c r="I497"/>
  <c r="N497" s="1"/>
  <c r="M496"/>
  <c r="L496"/>
  <c r="J496"/>
  <c r="O496" s="1"/>
  <c r="I496"/>
  <c r="N496" s="1"/>
  <c r="M495"/>
  <c r="L495"/>
  <c r="J495"/>
  <c r="O495" s="1"/>
  <c r="I495"/>
  <c r="N495" s="1"/>
  <c r="M494"/>
  <c r="L494"/>
  <c r="J494"/>
  <c r="O494" s="1"/>
  <c r="I494"/>
  <c r="N494" s="1"/>
  <c r="M493"/>
  <c r="L493"/>
  <c r="J493"/>
  <c r="O493" s="1"/>
  <c r="I493"/>
  <c r="N493" s="1"/>
  <c r="M492"/>
  <c r="L492"/>
  <c r="J492"/>
  <c r="O492" s="1"/>
  <c r="I492"/>
  <c r="N492" s="1"/>
  <c r="M491"/>
  <c r="L491"/>
  <c r="J491"/>
  <c r="O491" s="1"/>
  <c r="I491"/>
  <c r="N491" s="1"/>
  <c r="M490"/>
  <c r="L490"/>
  <c r="J490"/>
  <c r="O490" s="1"/>
  <c r="I490"/>
  <c r="N490" s="1"/>
  <c r="M489"/>
  <c r="L489"/>
  <c r="J489"/>
  <c r="O489" s="1"/>
  <c r="I489"/>
  <c r="N489" s="1"/>
  <c r="M488"/>
  <c r="L488"/>
  <c r="J488"/>
  <c r="O488" s="1"/>
  <c r="I488"/>
  <c r="N488" s="1"/>
  <c r="M487"/>
  <c r="L487"/>
  <c r="J487"/>
  <c r="O487" s="1"/>
  <c r="I487"/>
  <c r="N487" s="1"/>
  <c r="M486"/>
  <c r="L486"/>
  <c r="J486"/>
  <c r="O486" s="1"/>
  <c r="I486"/>
  <c r="N486" s="1"/>
  <c r="M485"/>
  <c r="L485"/>
  <c r="J485"/>
  <c r="O485" s="1"/>
  <c r="I485"/>
  <c r="N485" s="1"/>
  <c r="M484"/>
  <c r="L484"/>
  <c r="J484"/>
  <c r="O484" s="1"/>
  <c r="I484"/>
  <c r="N484" s="1"/>
  <c r="M483"/>
  <c r="L483"/>
  <c r="J483"/>
  <c r="O483" s="1"/>
  <c r="I483"/>
  <c r="N483" s="1"/>
  <c r="M482"/>
  <c r="L482"/>
  <c r="J482"/>
  <c r="O482" s="1"/>
  <c r="I482"/>
  <c r="N482" s="1"/>
  <c r="M481"/>
  <c r="L481"/>
  <c r="J481"/>
  <c r="O481" s="1"/>
  <c r="I481"/>
  <c r="N481" s="1"/>
  <c r="M480"/>
  <c r="L480"/>
  <c r="J480"/>
  <c r="O480" s="1"/>
  <c r="I480"/>
  <c r="N480" s="1"/>
  <c r="M479"/>
  <c r="L479"/>
  <c r="J479"/>
  <c r="O479" s="1"/>
  <c r="I479"/>
  <c r="N479" s="1"/>
  <c r="M478"/>
  <c r="L478"/>
  <c r="J478"/>
  <c r="O478" s="1"/>
  <c r="I478"/>
  <c r="N478" s="1"/>
  <c r="M477"/>
  <c r="L477"/>
  <c r="J477"/>
  <c r="O477" s="1"/>
  <c r="I477"/>
  <c r="N477" s="1"/>
  <c r="M476"/>
  <c r="L476"/>
  <c r="J476"/>
  <c r="O476" s="1"/>
  <c r="I476"/>
  <c r="N476" s="1"/>
  <c r="M475"/>
  <c r="L475"/>
  <c r="J475"/>
  <c r="O475" s="1"/>
  <c r="I475"/>
  <c r="N475" s="1"/>
  <c r="M474"/>
  <c r="L474"/>
  <c r="J474"/>
  <c r="O474" s="1"/>
  <c r="I474"/>
  <c r="N474" s="1"/>
  <c r="M473"/>
  <c r="L473"/>
  <c r="J473"/>
  <c r="O473" s="1"/>
  <c r="I473"/>
  <c r="N473" s="1"/>
  <c r="M472"/>
  <c r="L472"/>
  <c r="J472"/>
  <c r="O472" s="1"/>
  <c r="I472"/>
  <c r="N472" s="1"/>
  <c r="M471"/>
  <c r="L471"/>
  <c r="J471"/>
  <c r="O471" s="1"/>
  <c r="I471"/>
  <c r="N471" s="1"/>
  <c r="M470"/>
  <c r="L470"/>
  <c r="J470"/>
  <c r="O470" s="1"/>
  <c r="I470"/>
  <c r="N470" s="1"/>
  <c r="M469"/>
  <c r="L469"/>
  <c r="J469"/>
  <c r="O469" s="1"/>
  <c r="I469"/>
  <c r="N469" s="1"/>
  <c r="M468"/>
  <c r="L468"/>
  <c r="J468"/>
  <c r="O468" s="1"/>
  <c r="I468"/>
  <c r="N468" s="1"/>
  <c r="M467"/>
  <c r="L467"/>
  <c r="J467"/>
  <c r="O467" s="1"/>
  <c r="I467"/>
  <c r="N467" s="1"/>
  <c r="M466"/>
  <c r="L466"/>
  <c r="J466"/>
  <c r="O466" s="1"/>
  <c r="I466"/>
  <c r="N466" s="1"/>
  <c r="M465"/>
  <c r="L465"/>
  <c r="J465"/>
  <c r="O465" s="1"/>
  <c r="I465"/>
  <c r="N465" s="1"/>
  <c r="M464"/>
  <c r="L464"/>
  <c r="J464"/>
  <c r="O464" s="1"/>
  <c r="I464"/>
  <c r="N464" s="1"/>
  <c r="M463"/>
  <c r="L463"/>
  <c r="J463"/>
  <c r="O463" s="1"/>
  <c r="I463"/>
  <c r="N463" s="1"/>
  <c r="M462"/>
  <c r="L462"/>
  <c r="J462"/>
  <c r="O462" s="1"/>
  <c r="I462"/>
  <c r="N462" s="1"/>
  <c r="M461"/>
  <c r="L461"/>
  <c r="J461"/>
  <c r="O461" s="1"/>
  <c r="I461"/>
  <c r="N461" s="1"/>
  <c r="M460"/>
  <c r="L460"/>
  <c r="J460"/>
  <c r="O460" s="1"/>
  <c r="I460"/>
  <c r="N460" s="1"/>
  <c r="M459"/>
  <c r="L459"/>
  <c r="J459"/>
  <c r="O459" s="1"/>
  <c r="I459"/>
  <c r="N459" s="1"/>
  <c r="M458"/>
  <c r="L458"/>
  <c r="J458"/>
  <c r="O458" s="1"/>
  <c r="I458"/>
  <c r="N458" s="1"/>
  <c r="M457"/>
  <c r="L457"/>
  <c r="J457"/>
  <c r="O457" s="1"/>
  <c r="I457"/>
  <c r="N457" s="1"/>
  <c r="M456"/>
  <c r="L456"/>
  <c r="J456"/>
  <c r="O456" s="1"/>
  <c r="I456"/>
  <c r="N456" s="1"/>
  <c r="M455"/>
  <c r="L455"/>
  <c r="J455"/>
  <c r="O455" s="1"/>
  <c r="I455"/>
  <c r="N455" s="1"/>
  <c r="M454"/>
  <c r="L454"/>
  <c r="J454"/>
  <c r="O454" s="1"/>
  <c r="I454"/>
  <c r="N454" s="1"/>
  <c r="M453"/>
  <c r="L453"/>
  <c r="J453"/>
  <c r="O453" s="1"/>
  <c r="I453"/>
  <c r="N453" s="1"/>
  <c r="M452"/>
  <c r="L452"/>
  <c r="J452"/>
  <c r="O452" s="1"/>
  <c r="I452"/>
  <c r="N452" s="1"/>
  <c r="M451"/>
  <c r="L451"/>
  <c r="J451"/>
  <c r="O451" s="1"/>
  <c r="I451"/>
  <c r="N451" s="1"/>
  <c r="M450"/>
  <c r="L450"/>
  <c r="J450"/>
  <c r="O450" s="1"/>
  <c r="I450"/>
  <c r="N450" s="1"/>
  <c r="M449"/>
  <c r="L449"/>
  <c r="J449"/>
  <c r="O449" s="1"/>
  <c r="I449"/>
  <c r="N449" s="1"/>
  <c r="M448"/>
  <c r="L448"/>
  <c r="J448"/>
  <c r="O448" s="1"/>
  <c r="I448"/>
  <c r="N448" s="1"/>
  <c r="M447"/>
  <c r="L447"/>
  <c r="J447"/>
  <c r="O447" s="1"/>
  <c r="I447"/>
  <c r="N447" s="1"/>
  <c r="M446"/>
  <c r="L446"/>
  <c r="J446"/>
  <c r="O446" s="1"/>
  <c r="I446"/>
  <c r="N446" s="1"/>
  <c r="M445"/>
  <c r="L445"/>
  <c r="J445"/>
  <c r="O445" s="1"/>
  <c r="I445"/>
  <c r="N445" s="1"/>
  <c r="M444"/>
  <c r="L444"/>
  <c r="J444"/>
  <c r="O444" s="1"/>
  <c r="I444"/>
  <c r="N444" s="1"/>
  <c r="M443"/>
  <c r="L443"/>
  <c r="J443"/>
  <c r="O443" s="1"/>
  <c r="I443"/>
  <c r="N443" s="1"/>
  <c r="M442"/>
  <c r="L442"/>
  <c r="J442"/>
  <c r="O442" s="1"/>
  <c r="I442"/>
  <c r="N442" s="1"/>
  <c r="M441"/>
  <c r="L441"/>
  <c r="J441"/>
  <c r="O441" s="1"/>
  <c r="I441"/>
  <c r="N441" s="1"/>
  <c r="M440"/>
  <c r="L440"/>
  <c r="J440"/>
  <c r="O440" s="1"/>
  <c r="I440"/>
  <c r="N440" s="1"/>
  <c r="M439"/>
  <c r="L439"/>
  <c r="J439"/>
  <c r="O439" s="1"/>
  <c r="I439"/>
  <c r="N439" s="1"/>
  <c r="M438"/>
  <c r="L438"/>
  <c r="J438"/>
  <c r="O438" s="1"/>
  <c r="I438"/>
  <c r="N438" s="1"/>
  <c r="M437"/>
  <c r="L437"/>
  <c r="J437"/>
  <c r="O437" s="1"/>
  <c r="I437"/>
  <c r="N437" s="1"/>
  <c r="M436"/>
  <c r="L436"/>
  <c r="J436"/>
  <c r="O436" s="1"/>
  <c r="I436"/>
  <c r="N436" s="1"/>
  <c r="M435"/>
  <c r="L435"/>
  <c r="J435"/>
  <c r="O435" s="1"/>
  <c r="I435"/>
  <c r="N435" s="1"/>
  <c r="M434"/>
  <c r="L434"/>
  <c r="J434"/>
  <c r="O434" s="1"/>
  <c r="I434"/>
  <c r="N434" s="1"/>
  <c r="M433"/>
  <c r="L433"/>
  <c r="J433"/>
  <c r="O433" s="1"/>
  <c r="I433"/>
  <c r="N433" s="1"/>
  <c r="M432"/>
  <c r="L432"/>
  <c r="J432"/>
  <c r="O432" s="1"/>
  <c r="I432"/>
  <c r="N432" s="1"/>
  <c r="M431"/>
  <c r="L431"/>
  <c r="J431"/>
  <c r="O431" s="1"/>
  <c r="I431"/>
  <c r="N431" s="1"/>
  <c r="M430"/>
  <c r="L430"/>
  <c r="J430"/>
  <c r="O430" s="1"/>
  <c r="I430"/>
  <c r="N430" s="1"/>
  <c r="M429"/>
  <c r="L429"/>
  <c r="J429"/>
  <c r="O429" s="1"/>
  <c r="I429"/>
  <c r="N429" s="1"/>
  <c r="M428"/>
  <c r="L428"/>
  <c r="J428"/>
  <c r="O428" s="1"/>
  <c r="I428"/>
  <c r="N428" s="1"/>
  <c r="M427"/>
  <c r="L427"/>
  <c r="J427"/>
  <c r="O427" s="1"/>
  <c r="I427"/>
  <c r="N427" s="1"/>
  <c r="M426"/>
  <c r="L426"/>
  <c r="J426"/>
  <c r="O426" s="1"/>
  <c r="I426"/>
  <c r="N426" s="1"/>
  <c r="M425"/>
  <c r="L425"/>
  <c r="J425"/>
  <c r="O425" s="1"/>
  <c r="I425"/>
  <c r="N425" s="1"/>
  <c r="M424"/>
  <c r="L424"/>
  <c r="J424"/>
  <c r="O424" s="1"/>
  <c r="I424"/>
  <c r="N424" s="1"/>
  <c r="M423"/>
  <c r="L423"/>
  <c r="J423"/>
  <c r="O423" s="1"/>
  <c r="I423"/>
  <c r="N423" s="1"/>
  <c r="M422"/>
  <c r="L422"/>
  <c r="J422"/>
  <c r="O422" s="1"/>
  <c r="I422"/>
  <c r="N422" s="1"/>
  <c r="M421"/>
  <c r="L421"/>
  <c r="J421"/>
  <c r="O421" s="1"/>
  <c r="I421"/>
  <c r="N421" s="1"/>
  <c r="M420"/>
  <c r="L420"/>
  <c r="J420"/>
  <c r="O420" s="1"/>
  <c r="I420"/>
  <c r="N420" s="1"/>
  <c r="M419"/>
  <c r="L419"/>
  <c r="J419"/>
  <c r="O419" s="1"/>
  <c r="I419"/>
  <c r="N419" s="1"/>
  <c r="M418"/>
  <c r="L418"/>
  <c r="J418"/>
  <c r="O418" s="1"/>
  <c r="I418"/>
  <c r="N418" s="1"/>
  <c r="M417"/>
  <c r="L417"/>
  <c r="J417"/>
  <c r="O417" s="1"/>
  <c r="I417"/>
  <c r="N417" s="1"/>
  <c r="M416"/>
  <c r="L416"/>
  <c r="J416"/>
  <c r="O416" s="1"/>
  <c r="I416"/>
  <c r="N416" s="1"/>
  <c r="M415"/>
  <c r="L415"/>
  <c r="J415"/>
  <c r="O415" s="1"/>
  <c r="I415"/>
  <c r="N415" s="1"/>
  <c r="M414"/>
  <c r="L414"/>
  <c r="J414"/>
  <c r="O414" s="1"/>
  <c r="I414"/>
  <c r="N414" s="1"/>
  <c r="M413"/>
  <c r="L413"/>
  <c r="J413"/>
  <c r="O413" s="1"/>
  <c r="I413"/>
  <c r="N413" s="1"/>
  <c r="M412"/>
  <c r="L412"/>
  <c r="J412"/>
  <c r="O412" s="1"/>
  <c r="I412"/>
  <c r="N412" s="1"/>
  <c r="M411"/>
  <c r="L411"/>
  <c r="J411"/>
  <c r="O411" s="1"/>
  <c r="I411"/>
  <c r="N411" s="1"/>
  <c r="M410"/>
  <c r="L410"/>
  <c r="J410"/>
  <c r="O410" s="1"/>
  <c r="I410"/>
  <c r="N410" s="1"/>
  <c r="M409"/>
  <c r="L409"/>
  <c r="J409"/>
  <c r="O409" s="1"/>
  <c r="I409"/>
  <c r="N409" s="1"/>
  <c r="M408"/>
  <c r="L408"/>
  <c r="J408"/>
  <c r="O408" s="1"/>
  <c r="I408"/>
  <c r="N408" s="1"/>
  <c r="M407"/>
  <c r="L407"/>
  <c r="J407"/>
  <c r="O407" s="1"/>
  <c r="I407"/>
  <c r="N407" s="1"/>
  <c r="M406"/>
  <c r="L406"/>
  <c r="J406"/>
  <c r="O406" s="1"/>
  <c r="I406"/>
  <c r="N406" s="1"/>
  <c r="M405"/>
  <c r="L405"/>
  <c r="J405"/>
  <c r="O405" s="1"/>
  <c r="I405"/>
  <c r="N405" s="1"/>
  <c r="M404"/>
  <c r="L404"/>
  <c r="J404"/>
  <c r="O404" s="1"/>
  <c r="I404"/>
  <c r="N404" s="1"/>
  <c r="M403"/>
  <c r="L403"/>
  <c r="J403"/>
  <c r="O403" s="1"/>
  <c r="I403"/>
  <c r="N403" s="1"/>
  <c r="M402"/>
  <c r="L402"/>
  <c r="J402"/>
  <c r="O402" s="1"/>
  <c r="I402"/>
  <c r="N402" s="1"/>
  <c r="M401"/>
  <c r="L401"/>
  <c r="J401"/>
  <c r="O401" s="1"/>
  <c r="I401"/>
  <c r="N401" s="1"/>
  <c r="M400"/>
  <c r="L400"/>
  <c r="J400"/>
  <c r="O400" s="1"/>
  <c r="I400"/>
  <c r="N400" s="1"/>
  <c r="M399"/>
  <c r="L399"/>
  <c r="J399"/>
  <c r="O399" s="1"/>
  <c r="I399"/>
  <c r="N399" s="1"/>
  <c r="M398"/>
  <c r="L398"/>
  <c r="J398"/>
  <c r="O398" s="1"/>
  <c r="I398"/>
  <c r="N398" s="1"/>
  <c r="M397"/>
  <c r="L397"/>
  <c r="J397"/>
  <c r="O397" s="1"/>
  <c r="I397"/>
  <c r="N397" s="1"/>
  <c r="M396"/>
  <c r="L396"/>
  <c r="J396"/>
  <c r="O396" s="1"/>
  <c r="I396"/>
  <c r="N396" s="1"/>
  <c r="M395"/>
  <c r="L395"/>
  <c r="J395"/>
  <c r="O395" s="1"/>
  <c r="I395"/>
  <c r="N395" s="1"/>
  <c r="M394"/>
  <c r="L394"/>
  <c r="J394"/>
  <c r="O394" s="1"/>
  <c r="I394"/>
  <c r="N394" s="1"/>
  <c r="M393"/>
  <c r="L393"/>
  <c r="J393"/>
  <c r="O393" s="1"/>
  <c r="I393"/>
  <c r="N393" s="1"/>
  <c r="M392"/>
  <c r="L392"/>
  <c r="J392"/>
  <c r="O392" s="1"/>
  <c r="I392"/>
  <c r="N392" s="1"/>
  <c r="M391"/>
  <c r="L391"/>
  <c r="J391"/>
  <c r="O391" s="1"/>
  <c r="I391"/>
  <c r="N391" s="1"/>
  <c r="M390"/>
  <c r="L390"/>
  <c r="J390"/>
  <c r="O390" s="1"/>
  <c r="I390"/>
  <c r="N390" s="1"/>
  <c r="M389"/>
  <c r="L389"/>
  <c r="J389"/>
  <c r="O389" s="1"/>
  <c r="I389"/>
  <c r="N389" s="1"/>
  <c r="M388"/>
  <c r="L388"/>
  <c r="J388"/>
  <c r="O388" s="1"/>
  <c r="I388"/>
  <c r="N388" s="1"/>
  <c r="M387"/>
  <c r="L387"/>
  <c r="J387"/>
  <c r="O387" s="1"/>
  <c r="I387"/>
  <c r="N387" s="1"/>
  <c r="M386"/>
  <c r="L386"/>
  <c r="J386"/>
  <c r="O386" s="1"/>
  <c r="I386"/>
  <c r="N386" s="1"/>
  <c r="M385"/>
  <c r="L385"/>
  <c r="J385"/>
  <c r="O385" s="1"/>
  <c r="I385"/>
  <c r="N385" s="1"/>
  <c r="M384"/>
  <c r="L384"/>
  <c r="J384"/>
  <c r="O384" s="1"/>
  <c r="I384"/>
  <c r="N384" s="1"/>
  <c r="M383"/>
  <c r="L383"/>
  <c r="J383"/>
  <c r="O383" s="1"/>
  <c r="I383"/>
  <c r="N383" s="1"/>
  <c r="M382"/>
  <c r="L382"/>
  <c r="J382"/>
  <c r="O382" s="1"/>
  <c r="I382"/>
  <c r="N382" s="1"/>
  <c r="M381"/>
  <c r="L381"/>
  <c r="J381"/>
  <c r="O381" s="1"/>
  <c r="I381"/>
  <c r="N381" s="1"/>
  <c r="M380"/>
  <c r="L380"/>
  <c r="J380"/>
  <c r="O380" s="1"/>
  <c r="I380"/>
  <c r="N380" s="1"/>
  <c r="M379"/>
  <c r="L379"/>
  <c r="J379"/>
  <c r="O379" s="1"/>
  <c r="I379"/>
  <c r="N379" s="1"/>
  <c r="M378"/>
  <c r="L378"/>
  <c r="J378"/>
  <c r="O378" s="1"/>
  <c r="I378"/>
  <c r="N378" s="1"/>
  <c r="M377"/>
  <c r="L377"/>
  <c r="J377"/>
  <c r="O377" s="1"/>
  <c r="I377"/>
  <c r="N377" s="1"/>
  <c r="M376"/>
  <c r="L376"/>
  <c r="J376"/>
  <c r="O376" s="1"/>
  <c r="I376"/>
  <c r="N376" s="1"/>
  <c r="M375"/>
  <c r="L375"/>
  <c r="J375"/>
  <c r="O375" s="1"/>
  <c r="I375"/>
  <c r="N375" s="1"/>
  <c r="M374"/>
  <c r="L374"/>
  <c r="J374"/>
  <c r="O374" s="1"/>
  <c r="I374"/>
  <c r="N374" s="1"/>
  <c r="M373"/>
  <c r="L373"/>
  <c r="J373"/>
  <c r="O373" s="1"/>
  <c r="I373"/>
  <c r="N373" s="1"/>
  <c r="M372"/>
  <c r="L372"/>
  <c r="J372"/>
  <c r="O372" s="1"/>
  <c r="I372"/>
  <c r="N372" s="1"/>
  <c r="M371"/>
  <c r="L371"/>
  <c r="J371"/>
  <c r="O371" s="1"/>
  <c r="I371"/>
  <c r="N371" s="1"/>
  <c r="M370"/>
  <c r="L370"/>
  <c r="J370"/>
  <c r="O370" s="1"/>
  <c r="I370"/>
  <c r="N370" s="1"/>
  <c r="M369"/>
  <c r="L369"/>
  <c r="J369"/>
  <c r="O369" s="1"/>
  <c r="I369"/>
  <c r="N369" s="1"/>
  <c r="M368"/>
  <c r="L368"/>
  <c r="J368"/>
  <c r="O368" s="1"/>
  <c r="I368"/>
  <c r="N368" s="1"/>
  <c r="M367"/>
  <c r="L367"/>
  <c r="J367"/>
  <c r="O367" s="1"/>
  <c r="I367"/>
  <c r="N367" s="1"/>
  <c r="M366"/>
  <c r="L366"/>
  <c r="J366"/>
  <c r="O366" s="1"/>
  <c r="I366"/>
  <c r="N366" s="1"/>
  <c r="M365"/>
  <c r="L365"/>
  <c r="J365"/>
  <c r="O365" s="1"/>
  <c r="I365"/>
  <c r="N365" s="1"/>
  <c r="M364"/>
  <c r="L364"/>
  <c r="J364"/>
  <c r="O364" s="1"/>
  <c r="I364"/>
  <c r="N364" s="1"/>
  <c r="M363"/>
  <c r="L363"/>
  <c r="J363"/>
  <c r="O363" s="1"/>
  <c r="I363"/>
  <c r="N363" s="1"/>
  <c r="M362"/>
  <c r="L362"/>
  <c r="J362"/>
  <c r="O362" s="1"/>
  <c r="I362"/>
  <c r="N362" s="1"/>
  <c r="M361"/>
  <c r="L361"/>
  <c r="J361"/>
  <c r="O361" s="1"/>
  <c r="I361"/>
  <c r="N361" s="1"/>
  <c r="M360"/>
  <c r="L360"/>
  <c r="J360"/>
  <c r="O360" s="1"/>
  <c r="I360"/>
  <c r="N360" s="1"/>
  <c r="M359"/>
  <c r="L359"/>
  <c r="J359"/>
  <c r="O359" s="1"/>
  <c r="I359"/>
  <c r="N359" s="1"/>
  <c r="M358"/>
  <c r="L358"/>
  <c r="J358"/>
  <c r="O358" s="1"/>
  <c r="I358"/>
  <c r="N358" s="1"/>
  <c r="M357"/>
  <c r="L357"/>
  <c r="J357"/>
  <c r="O357" s="1"/>
  <c r="I357"/>
  <c r="N357" s="1"/>
  <c r="M356"/>
  <c r="L356"/>
  <c r="J356"/>
  <c r="O356" s="1"/>
  <c r="I356"/>
  <c r="N356" s="1"/>
  <c r="M355"/>
  <c r="L355"/>
  <c r="J355"/>
  <c r="O355" s="1"/>
  <c r="I355"/>
  <c r="N355" s="1"/>
  <c r="M354"/>
  <c r="L354"/>
  <c r="J354"/>
  <c r="O354" s="1"/>
  <c r="I354"/>
  <c r="N354" s="1"/>
  <c r="M353"/>
  <c r="L353"/>
  <c r="J353"/>
  <c r="O353" s="1"/>
  <c r="I353"/>
  <c r="N353" s="1"/>
  <c r="M352"/>
  <c r="L352"/>
  <c r="J352"/>
  <c r="O352" s="1"/>
  <c r="I352"/>
  <c r="N352" s="1"/>
  <c r="M351"/>
  <c r="L351"/>
  <c r="J351"/>
  <c r="O351" s="1"/>
  <c r="I351"/>
  <c r="N351" s="1"/>
  <c r="M350"/>
  <c r="L350"/>
  <c r="J350"/>
  <c r="O350" s="1"/>
  <c r="I350"/>
  <c r="N350" s="1"/>
  <c r="M349"/>
  <c r="L349"/>
  <c r="J349"/>
  <c r="O349" s="1"/>
  <c r="I349"/>
  <c r="N349" s="1"/>
  <c r="M348"/>
  <c r="L348"/>
  <c r="J348"/>
  <c r="O348" s="1"/>
  <c r="I348"/>
  <c r="N348" s="1"/>
  <c r="M347"/>
  <c r="L347"/>
  <c r="J347"/>
  <c r="O347" s="1"/>
  <c r="I347"/>
  <c r="N347" s="1"/>
  <c r="M346"/>
  <c r="L346"/>
  <c r="J346"/>
  <c r="O346" s="1"/>
  <c r="I346"/>
  <c r="N346" s="1"/>
  <c r="M345"/>
  <c r="L345"/>
  <c r="J345"/>
  <c r="O345" s="1"/>
  <c r="I345"/>
  <c r="N345" s="1"/>
  <c r="M344"/>
  <c r="L344"/>
  <c r="J344"/>
  <c r="O344" s="1"/>
  <c r="I344"/>
  <c r="N344" s="1"/>
  <c r="M343"/>
  <c r="L343"/>
  <c r="J343"/>
  <c r="O343" s="1"/>
  <c r="I343"/>
  <c r="N343" s="1"/>
  <c r="M342"/>
  <c r="L342"/>
  <c r="J342"/>
  <c r="O342" s="1"/>
  <c r="I342"/>
  <c r="N342" s="1"/>
  <c r="M341"/>
  <c r="L341"/>
  <c r="J341"/>
  <c r="O341" s="1"/>
  <c r="I341"/>
  <c r="N341" s="1"/>
  <c r="M340"/>
  <c r="L340"/>
  <c r="J340"/>
  <c r="O340" s="1"/>
  <c r="I340"/>
  <c r="N340" s="1"/>
  <c r="M339"/>
  <c r="L339"/>
  <c r="J339"/>
  <c r="O339" s="1"/>
  <c r="I339"/>
  <c r="N339" s="1"/>
  <c r="M338"/>
  <c r="L338"/>
  <c r="J338"/>
  <c r="O338" s="1"/>
  <c r="I338"/>
  <c r="N338" s="1"/>
  <c r="M337"/>
  <c r="L337"/>
  <c r="J337"/>
  <c r="O337" s="1"/>
  <c r="I337"/>
  <c r="N337" s="1"/>
  <c r="M336"/>
  <c r="L336"/>
  <c r="J336"/>
  <c r="O336" s="1"/>
  <c r="I336"/>
  <c r="N336" s="1"/>
  <c r="M335"/>
  <c r="L335"/>
  <c r="J335"/>
  <c r="O335" s="1"/>
  <c r="I335"/>
  <c r="N335" s="1"/>
  <c r="M334"/>
  <c r="L334"/>
  <c r="J334"/>
  <c r="O334" s="1"/>
  <c r="I334"/>
  <c r="N334" s="1"/>
  <c r="M333"/>
  <c r="L333"/>
  <c r="J333"/>
  <c r="O333" s="1"/>
  <c r="I333"/>
  <c r="N333" s="1"/>
  <c r="M332"/>
  <c r="L332"/>
  <c r="J332"/>
  <c r="O332" s="1"/>
  <c r="I332"/>
  <c r="N332" s="1"/>
  <c r="M331"/>
  <c r="L331"/>
  <c r="J331"/>
  <c r="O331" s="1"/>
  <c r="I331"/>
  <c r="N331" s="1"/>
  <c r="M330"/>
  <c r="L330"/>
  <c r="J330"/>
  <c r="O330" s="1"/>
  <c r="I330"/>
  <c r="N330" s="1"/>
  <c r="M329"/>
  <c r="L329"/>
  <c r="J329"/>
  <c r="O329" s="1"/>
  <c r="I329"/>
  <c r="N329" s="1"/>
  <c r="M328"/>
  <c r="L328"/>
  <c r="J328"/>
  <c r="O328" s="1"/>
  <c r="I328"/>
  <c r="N328" s="1"/>
  <c r="M327"/>
  <c r="L327"/>
  <c r="J327"/>
  <c r="O327" s="1"/>
  <c r="I327"/>
  <c r="N327" s="1"/>
  <c r="M326"/>
  <c r="L326"/>
  <c r="J326"/>
  <c r="O326" s="1"/>
  <c r="I326"/>
  <c r="N326" s="1"/>
  <c r="M325"/>
  <c r="L325"/>
  <c r="J325"/>
  <c r="O325" s="1"/>
  <c r="I325"/>
  <c r="N325" s="1"/>
  <c r="M324"/>
  <c r="L324"/>
  <c r="J324"/>
  <c r="O324" s="1"/>
  <c r="I324"/>
  <c r="N324" s="1"/>
  <c r="M323"/>
  <c r="L323"/>
  <c r="J323"/>
  <c r="O323" s="1"/>
  <c r="I323"/>
  <c r="N323" s="1"/>
  <c r="M322"/>
  <c r="L322"/>
  <c r="J322"/>
  <c r="O322" s="1"/>
  <c r="I322"/>
  <c r="O321"/>
  <c r="M321"/>
  <c r="L321"/>
  <c r="J321"/>
  <c r="I321"/>
  <c r="N321" s="1"/>
  <c r="M320"/>
  <c r="L320"/>
  <c r="J320"/>
  <c r="O320" s="1"/>
  <c r="I320"/>
  <c r="O319"/>
  <c r="M319"/>
  <c r="L319"/>
  <c r="J319"/>
  <c r="I319"/>
  <c r="N319" s="1"/>
  <c r="M318"/>
  <c r="L318"/>
  <c r="J318"/>
  <c r="O318" s="1"/>
  <c r="I318"/>
  <c r="O317"/>
  <c r="M317"/>
  <c r="L317"/>
  <c r="J317"/>
  <c r="I317"/>
  <c r="N317" s="1"/>
  <c r="M316"/>
  <c r="L316"/>
  <c r="J316"/>
  <c r="O316" s="1"/>
  <c r="I316"/>
  <c r="O315"/>
  <c r="M315"/>
  <c r="L315"/>
  <c r="J315"/>
  <c r="I315"/>
  <c r="N315" s="1"/>
  <c r="M314"/>
  <c r="L314"/>
  <c r="J314"/>
  <c r="O314" s="1"/>
  <c r="I314"/>
  <c r="O313"/>
  <c r="M313"/>
  <c r="L313"/>
  <c r="J313"/>
  <c r="I313"/>
  <c r="N313" s="1"/>
  <c r="M312"/>
  <c r="L312"/>
  <c r="J312"/>
  <c r="O312" s="1"/>
  <c r="I312"/>
  <c r="O311"/>
  <c r="M311"/>
  <c r="L311"/>
  <c r="J311"/>
  <c r="I311"/>
  <c r="N311" s="1"/>
  <c r="M310"/>
  <c r="L310"/>
  <c r="J310"/>
  <c r="O310" s="1"/>
  <c r="I310"/>
  <c r="O309"/>
  <c r="M309"/>
  <c r="L309"/>
  <c r="J309"/>
  <c r="I309"/>
  <c r="N309" s="1"/>
  <c r="M308"/>
  <c r="L308"/>
  <c r="J308"/>
  <c r="O308" s="1"/>
  <c r="I308"/>
  <c r="O307"/>
  <c r="M307"/>
  <c r="L307"/>
  <c r="J307"/>
  <c r="I307"/>
  <c r="N307" s="1"/>
  <c r="M306"/>
  <c r="L306"/>
  <c r="J306"/>
  <c r="O306" s="1"/>
  <c r="I306"/>
  <c r="O305"/>
  <c r="M305"/>
  <c r="L305"/>
  <c r="J305"/>
  <c r="I305"/>
  <c r="N305" s="1"/>
  <c r="M304"/>
  <c r="L304"/>
  <c r="J304"/>
  <c r="O304" s="1"/>
  <c r="I304"/>
  <c r="O303"/>
  <c r="M303"/>
  <c r="L303"/>
  <c r="J303"/>
  <c r="I303"/>
  <c r="N303" s="1"/>
  <c r="M302"/>
  <c r="L302"/>
  <c r="J302"/>
  <c r="O302" s="1"/>
  <c r="I302"/>
  <c r="O301"/>
  <c r="M301"/>
  <c r="L301"/>
  <c r="J301"/>
  <c r="I301"/>
  <c r="N301" s="1"/>
  <c r="M300"/>
  <c r="L300"/>
  <c r="J300"/>
  <c r="O300" s="1"/>
  <c r="I300"/>
  <c r="O299"/>
  <c r="M299"/>
  <c r="L299"/>
  <c r="J299"/>
  <c r="I299"/>
  <c r="N299" s="1"/>
  <c r="M298"/>
  <c r="L298"/>
  <c r="J298"/>
  <c r="O298" s="1"/>
  <c r="I298"/>
  <c r="O297"/>
  <c r="M297"/>
  <c r="L297"/>
  <c r="J297"/>
  <c r="I297"/>
  <c r="N297" s="1"/>
  <c r="M296"/>
  <c r="L296"/>
  <c r="J296"/>
  <c r="O296" s="1"/>
  <c r="I296"/>
  <c r="O295"/>
  <c r="M295"/>
  <c r="L295"/>
  <c r="J295"/>
  <c r="I295"/>
  <c r="N295" s="1"/>
  <c r="M294"/>
  <c r="L294"/>
  <c r="J294"/>
  <c r="O294" s="1"/>
  <c r="I294"/>
  <c r="O293"/>
  <c r="M293"/>
  <c r="L293"/>
  <c r="J293"/>
  <c r="I293"/>
  <c r="N293" s="1"/>
  <c r="M292"/>
  <c r="L292"/>
  <c r="J292"/>
  <c r="O292" s="1"/>
  <c r="I292"/>
  <c r="O291"/>
  <c r="M291"/>
  <c r="L291"/>
  <c r="J291"/>
  <c r="I291"/>
  <c r="N291" s="1"/>
  <c r="M290"/>
  <c r="L290"/>
  <c r="J290"/>
  <c r="O290" s="1"/>
  <c r="I290"/>
  <c r="O289"/>
  <c r="M289"/>
  <c r="L289"/>
  <c r="J289"/>
  <c r="I289"/>
  <c r="N289" s="1"/>
  <c r="M288"/>
  <c r="L288"/>
  <c r="J288"/>
  <c r="O288" s="1"/>
  <c r="I288"/>
  <c r="O287"/>
  <c r="M287"/>
  <c r="L287"/>
  <c r="J287"/>
  <c r="I287"/>
  <c r="N287" s="1"/>
  <c r="M286"/>
  <c r="L286"/>
  <c r="J286"/>
  <c r="O286" s="1"/>
  <c r="I286"/>
  <c r="O285"/>
  <c r="M285"/>
  <c r="L285"/>
  <c r="J285"/>
  <c r="I285"/>
  <c r="N285" s="1"/>
  <c r="M284"/>
  <c r="L284"/>
  <c r="J284"/>
  <c r="O284" s="1"/>
  <c r="I284"/>
  <c r="O283"/>
  <c r="M283"/>
  <c r="L283"/>
  <c r="J283"/>
  <c r="I283"/>
  <c r="N283" s="1"/>
  <c r="M282"/>
  <c r="L282"/>
  <c r="J282"/>
  <c r="O282" s="1"/>
  <c r="I282"/>
  <c r="O281"/>
  <c r="M281"/>
  <c r="L281"/>
  <c r="J281"/>
  <c r="I281"/>
  <c r="N281" s="1"/>
  <c r="M280"/>
  <c r="L280"/>
  <c r="J280"/>
  <c r="O280" s="1"/>
  <c r="I280"/>
  <c r="O279"/>
  <c r="M279"/>
  <c r="L279"/>
  <c r="J279"/>
  <c r="I279"/>
  <c r="N279" s="1"/>
  <c r="M278"/>
  <c r="L278"/>
  <c r="J278"/>
  <c r="O278" s="1"/>
  <c r="I278"/>
  <c r="O277"/>
  <c r="M277"/>
  <c r="L277"/>
  <c r="J277"/>
  <c r="I277"/>
  <c r="N277" s="1"/>
  <c r="M276"/>
  <c r="L276"/>
  <c r="J276"/>
  <c r="O276" s="1"/>
  <c r="I276"/>
  <c r="O275"/>
  <c r="M275"/>
  <c r="L275"/>
  <c r="J275"/>
  <c r="I275"/>
  <c r="N275" s="1"/>
  <c r="M274"/>
  <c r="L274"/>
  <c r="J274"/>
  <c r="O274" s="1"/>
  <c r="I274"/>
  <c r="O273"/>
  <c r="M273"/>
  <c r="L273"/>
  <c r="J273"/>
  <c r="I273"/>
  <c r="N273" s="1"/>
  <c r="M272"/>
  <c r="L272"/>
  <c r="J272"/>
  <c r="O272" s="1"/>
  <c r="I272"/>
  <c r="O271"/>
  <c r="M271"/>
  <c r="L271"/>
  <c r="J271"/>
  <c r="I271"/>
  <c r="N271" s="1"/>
  <c r="M270"/>
  <c r="L270"/>
  <c r="J270"/>
  <c r="O270" s="1"/>
  <c r="I270"/>
  <c r="O269"/>
  <c r="M269"/>
  <c r="L269"/>
  <c r="J269"/>
  <c r="I269"/>
  <c r="N269" s="1"/>
  <c r="M268"/>
  <c r="L268"/>
  <c r="J268"/>
  <c r="O268" s="1"/>
  <c r="I268"/>
  <c r="O267"/>
  <c r="M267"/>
  <c r="L267"/>
  <c r="J267"/>
  <c r="I267"/>
  <c r="N267" s="1"/>
  <c r="M266"/>
  <c r="L266"/>
  <c r="J266"/>
  <c r="O266" s="1"/>
  <c r="I266"/>
  <c r="O265"/>
  <c r="M265"/>
  <c r="L265"/>
  <c r="J265"/>
  <c r="I265"/>
  <c r="N265" s="1"/>
  <c r="M264"/>
  <c r="L264"/>
  <c r="J264"/>
  <c r="O264" s="1"/>
  <c r="I264"/>
  <c r="O263"/>
  <c r="M263"/>
  <c r="L263"/>
  <c r="J263"/>
  <c r="I263"/>
  <c r="N263" s="1"/>
  <c r="M262"/>
  <c r="L262"/>
  <c r="J262"/>
  <c r="O262" s="1"/>
  <c r="I262"/>
  <c r="O261"/>
  <c r="M261"/>
  <c r="L261"/>
  <c r="J261"/>
  <c r="I261"/>
  <c r="N261" s="1"/>
  <c r="M260"/>
  <c r="L260"/>
  <c r="J260"/>
  <c r="O260" s="1"/>
  <c r="I260"/>
  <c r="O259"/>
  <c r="M259"/>
  <c r="L259"/>
  <c r="J259"/>
  <c r="I259"/>
  <c r="N259" s="1"/>
  <c r="M258"/>
  <c r="L258"/>
  <c r="J258"/>
  <c r="O258" s="1"/>
  <c r="I258"/>
  <c r="O257"/>
  <c r="M257"/>
  <c r="L257"/>
  <c r="J257"/>
  <c r="I257"/>
  <c r="N257" s="1"/>
  <c r="M256"/>
  <c r="L256"/>
  <c r="J256"/>
  <c r="O256" s="1"/>
  <c r="I256"/>
  <c r="O255"/>
  <c r="M255"/>
  <c r="L255"/>
  <c r="J255"/>
  <c r="I255"/>
  <c r="N255" s="1"/>
  <c r="M254"/>
  <c r="L254"/>
  <c r="J254"/>
  <c r="O254" s="1"/>
  <c r="I254"/>
  <c r="O253"/>
  <c r="M253"/>
  <c r="L253"/>
  <c r="J253"/>
  <c r="I253"/>
  <c r="N253" s="1"/>
  <c r="M252"/>
  <c r="L252"/>
  <c r="J252"/>
  <c r="O252" s="1"/>
  <c r="I252"/>
  <c r="N252" s="1"/>
  <c r="M251"/>
  <c r="L251"/>
  <c r="J251"/>
  <c r="O251" s="1"/>
  <c r="I251"/>
  <c r="N251" s="1"/>
  <c r="M250"/>
  <c r="L250"/>
  <c r="J250"/>
  <c r="O250" s="1"/>
  <c r="I250"/>
  <c r="N250" s="1"/>
  <c r="M249"/>
  <c r="L249"/>
  <c r="J249"/>
  <c r="O249" s="1"/>
  <c r="I249"/>
  <c r="N249" s="1"/>
  <c r="M248"/>
  <c r="L248"/>
  <c r="J248"/>
  <c r="O248" s="1"/>
  <c r="I248"/>
  <c r="N248" s="1"/>
  <c r="M247"/>
  <c r="L247"/>
  <c r="J247"/>
  <c r="O247" s="1"/>
  <c r="I247"/>
  <c r="N247" s="1"/>
  <c r="M246"/>
  <c r="L246"/>
  <c r="J246"/>
  <c r="O246" s="1"/>
  <c r="I246"/>
  <c r="N246" s="1"/>
  <c r="M245"/>
  <c r="L245"/>
  <c r="J245"/>
  <c r="O245" s="1"/>
  <c r="I245"/>
  <c r="N245" s="1"/>
  <c r="M244"/>
  <c r="L244"/>
  <c r="J244"/>
  <c r="O244" s="1"/>
  <c r="I244"/>
  <c r="N244" s="1"/>
  <c r="M243"/>
  <c r="L243"/>
  <c r="J243"/>
  <c r="O243" s="1"/>
  <c r="I243"/>
  <c r="N243" s="1"/>
  <c r="M242"/>
  <c r="L242"/>
  <c r="J242"/>
  <c r="O242" s="1"/>
  <c r="I242"/>
  <c r="N242" s="1"/>
  <c r="M241"/>
  <c r="L241"/>
  <c r="J241"/>
  <c r="O241" s="1"/>
  <c r="I241"/>
  <c r="N241" s="1"/>
  <c r="M240"/>
  <c r="L240"/>
  <c r="J240"/>
  <c r="O240" s="1"/>
  <c r="I240"/>
  <c r="N240" s="1"/>
  <c r="M239"/>
  <c r="L239"/>
  <c r="J239"/>
  <c r="O239" s="1"/>
  <c r="I239"/>
  <c r="N239" s="1"/>
  <c r="M238"/>
  <c r="L238"/>
  <c r="J238"/>
  <c r="O238" s="1"/>
  <c r="I238"/>
  <c r="N238" s="1"/>
  <c r="M237"/>
  <c r="L237"/>
  <c r="J237"/>
  <c r="O237" s="1"/>
  <c r="I237"/>
  <c r="N237" s="1"/>
  <c r="M236"/>
  <c r="L236"/>
  <c r="J236"/>
  <c r="O236" s="1"/>
  <c r="I236"/>
  <c r="N236" s="1"/>
  <c r="M235"/>
  <c r="L235"/>
  <c r="J235"/>
  <c r="O235" s="1"/>
  <c r="I235"/>
  <c r="N235" s="1"/>
  <c r="M234"/>
  <c r="L234"/>
  <c r="J234"/>
  <c r="O234" s="1"/>
  <c r="I234"/>
  <c r="N234" s="1"/>
  <c r="M233"/>
  <c r="L233"/>
  <c r="J233"/>
  <c r="O233" s="1"/>
  <c r="I233"/>
  <c r="N233" s="1"/>
  <c r="M232"/>
  <c r="L232"/>
  <c r="J232"/>
  <c r="O232" s="1"/>
  <c r="I232"/>
  <c r="N232" s="1"/>
  <c r="M231"/>
  <c r="L231"/>
  <c r="J231"/>
  <c r="O231" s="1"/>
  <c r="I231"/>
  <c r="N231" s="1"/>
  <c r="M230"/>
  <c r="L230"/>
  <c r="J230"/>
  <c r="O230" s="1"/>
  <c r="I230"/>
  <c r="N230" s="1"/>
  <c r="M229"/>
  <c r="L229"/>
  <c r="J229"/>
  <c r="O229" s="1"/>
  <c r="I229"/>
  <c r="N229" s="1"/>
  <c r="M228"/>
  <c r="L228"/>
  <c r="J228"/>
  <c r="O228" s="1"/>
  <c r="I228"/>
  <c r="N228" s="1"/>
  <c r="M227"/>
  <c r="L227"/>
  <c r="J227"/>
  <c r="O227" s="1"/>
  <c r="I227"/>
  <c r="N227" s="1"/>
  <c r="M226"/>
  <c r="L226"/>
  <c r="J226"/>
  <c r="O226" s="1"/>
  <c r="I226"/>
  <c r="N226" s="1"/>
  <c r="M225"/>
  <c r="L225"/>
  <c r="J225"/>
  <c r="O225" s="1"/>
  <c r="I225"/>
  <c r="N225" s="1"/>
  <c r="M224"/>
  <c r="L224"/>
  <c r="J224"/>
  <c r="O224" s="1"/>
  <c r="I224"/>
  <c r="N224" s="1"/>
  <c r="M223"/>
  <c r="L223"/>
  <c r="J223"/>
  <c r="O223" s="1"/>
  <c r="I223"/>
  <c r="N223" s="1"/>
  <c r="M222"/>
  <c r="L222"/>
  <c r="J222"/>
  <c r="O222" s="1"/>
  <c r="I222"/>
  <c r="N222" s="1"/>
  <c r="M221"/>
  <c r="L221"/>
  <c r="J221"/>
  <c r="O221" s="1"/>
  <c r="I221"/>
  <c r="N221" s="1"/>
  <c r="M220"/>
  <c r="L220"/>
  <c r="J220"/>
  <c r="O220" s="1"/>
  <c r="I220"/>
  <c r="N220" s="1"/>
  <c r="M219"/>
  <c r="L219"/>
  <c r="J219"/>
  <c r="O219" s="1"/>
  <c r="I219"/>
  <c r="N219" s="1"/>
  <c r="M218"/>
  <c r="L218"/>
  <c r="J218"/>
  <c r="O218" s="1"/>
  <c r="I218"/>
  <c r="N218" s="1"/>
  <c r="M217"/>
  <c r="L217"/>
  <c r="J217"/>
  <c r="O217" s="1"/>
  <c r="I217"/>
  <c r="N217" s="1"/>
  <c r="M216"/>
  <c r="L216"/>
  <c r="J216"/>
  <c r="O216" s="1"/>
  <c r="I216"/>
  <c r="N216" s="1"/>
  <c r="M215"/>
  <c r="L215"/>
  <c r="J215"/>
  <c r="O215" s="1"/>
  <c r="I215"/>
  <c r="N215" s="1"/>
  <c r="M214"/>
  <c r="L214"/>
  <c r="J214"/>
  <c r="O214" s="1"/>
  <c r="I214"/>
  <c r="N214" s="1"/>
  <c r="M213"/>
  <c r="L213"/>
  <c r="J213"/>
  <c r="O213" s="1"/>
  <c r="I213"/>
  <c r="N213" s="1"/>
  <c r="M212"/>
  <c r="L212"/>
  <c r="J212"/>
  <c r="O212" s="1"/>
  <c r="I212"/>
  <c r="N212" s="1"/>
  <c r="M211"/>
  <c r="L211"/>
  <c r="J211"/>
  <c r="O211" s="1"/>
  <c r="I211"/>
  <c r="N211" s="1"/>
  <c r="M210"/>
  <c r="L210"/>
  <c r="J210"/>
  <c r="O210" s="1"/>
  <c r="I210"/>
  <c r="N210" s="1"/>
  <c r="M209"/>
  <c r="L209"/>
  <c r="J209"/>
  <c r="O209" s="1"/>
  <c r="I209"/>
  <c r="N209" s="1"/>
  <c r="M208"/>
  <c r="L208"/>
  <c r="J208"/>
  <c r="O208" s="1"/>
  <c r="I208"/>
  <c r="N208" s="1"/>
  <c r="M207"/>
  <c r="L207"/>
  <c r="J207"/>
  <c r="O207" s="1"/>
  <c r="I207"/>
  <c r="N207" s="1"/>
  <c r="M206"/>
  <c r="L206"/>
  <c r="J206"/>
  <c r="O206" s="1"/>
  <c r="I206"/>
  <c r="N206" s="1"/>
  <c r="M205"/>
  <c r="L205"/>
  <c r="J205"/>
  <c r="O205" s="1"/>
  <c r="I205"/>
  <c r="N205" s="1"/>
  <c r="M204"/>
  <c r="L204"/>
  <c r="J204"/>
  <c r="O204" s="1"/>
  <c r="I204"/>
  <c r="N204" s="1"/>
  <c r="M203"/>
  <c r="L203"/>
  <c r="J203"/>
  <c r="O203" s="1"/>
  <c r="I203"/>
  <c r="N203" s="1"/>
  <c r="M202"/>
  <c r="L202"/>
  <c r="J202"/>
  <c r="O202" s="1"/>
  <c r="I202"/>
  <c r="N202" s="1"/>
  <c r="M201"/>
  <c r="L201"/>
  <c r="J201"/>
  <c r="O201" s="1"/>
  <c r="I201"/>
  <c r="N201" s="1"/>
  <c r="M200"/>
  <c r="L200"/>
  <c r="J200"/>
  <c r="O200" s="1"/>
  <c r="I200"/>
  <c r="N200" s="1"/>
  <c r="M199"/>
  <c r="L199"/>
  <c r="J199"/>
  <c r="O199" s="1"/>
  <c r="I199"/>
  <c r="N199" s="1"/>
  <c r="M198"/>
  <c r="L198"/>
  <c r="J198"/>
  <c r="O198" s="1"/>
  <c r="I198"/>
  <c r="N198" s="1"/>
  <c r="M197"/>
  <c r="L197"/>
  <c r="J197"/>
  <c r="O197" s="1"/>
  <c r="I197"/>
  <c r="N197" s="1"/>
  <c r="M196"/>
  <c r="L196"/>
  <c r="J196"/>
  <c r="O196" s="1"/>
  <c r="I196"/>
  <c r="N196" s="1"/>
  <c r="M195"/>
  <c r="L195"/>
  <c r="J195"/>
  <c r="O195" s="1"/>
  <c r="I195"/>
  <c r="N195" s="1"/>
  <c r="M194"/>
  <c r="L194"/>
  <c r="J194"/>
  <c r="O194" s="1"/>
  <c r="I194"/>
  <c r="N194" s="1"/>
  <c r="M193"/>
  <c r="L193"/>
  <c r="J193"/>
  <c r="O193" s="1"/>
  <c r="I193"/>
  <c r="N193" s="1"/>
  <c r="M192"/>
  <c r="L192"/>
  <c r="J192"/>
  <c r="O192" s="1"/>
  <c r="I192"/>
  <c r="N192" s="1"/>
  <c r="M191"/>
  <c r="L191"/>
  <c r="J191"/>
  <c r="O191" s="1"/>
  <c r="I191"/>
  <c r="N191" s="1"/>
  <c r="M190"/>
  <c r="L190"/>
  <c r="J190"/>
  <c r="O190" s="1"/>
  <c r="I190"/>
  <c r="N190" s="1"/>
  <c r="M189"/>
  <c r="L189"/>
  <c r="J189"/>
  <c r="O189" s="1"/>
  <c r="I189"/>
  <c r="N189" s="1"/>
  <c r="M188"/>
  <c r="L188"/>
  <c r="J188"/>
  <c r="O188" s="1"/>
  <c r="I188"/>
  <c r="N188" s="1"/>
  <c r="M187"/>
  <c r="L187"/>
  <c r="J187"/>
  <c r="O187" s="1"/>
  <c r="I187"/>
  <c r="N187" s="1"/>
  <c r="M186"/>
  <c r="L186"/>
  <c r="J186"/>
  <c r="O186" s="1"/>
  <c r="I186"/>
  <c r="N186" s="1"/>
  <c r="M185"/>
  <c r="L185"/>
  <c r="J185"/>
  <c r="O185" s="1"/>
  <c r="I185"/>
  <c r="N185" s="1"/>
  <c r="M184"/>
  <c r="L184"/>
  <c r="J184"/>
  <c r="O184" s="1"/>
  <c r="I184"/>
  <c r="N184" s="1"/>
  <c r="M183"/>
  <c r="L183"/>
  <c r="J183"/>
  <c r="O183" s="1"/>
  <c r="I183"/>
  <c r="N183" s="1"/>
  <c r="M182"/>
  <c r="L182"/>
  <c r="J182"/>
  <c r="O182" s="1"/>
  <c r="I182"/>
  <c r="N182" s="1"/>
  <c r="M181"/>
  <c r="L181"/>
  <c r="J181"/>
  <c r="O181" s="1"/>
  <c r="I181"/>
  <c r="N181" s="1"/>
  <c r="M180"/>
  <c r="L180"/>
  <c r="J180"/>
  <c r="O180" s="1"/>
  <c r="I180"/>
  <c r="N180" s="1"/>
  <c r="M179"/>
  <c r="L179"/>
  <c r="J179"/>
  <c r="O179" s="1"/>
  <c r="I179"/>
  <c r="N179" s="1"/>
  <c r="M178"/>
  <c r="L178"/>
  <c r="J178"/>
  <c r="O178" s="1"/>
  <c r="I178"/>
  <c r="N178" s="1"/>
  <c r="M177"/>
  <c r="L177"/>
  <c r="J177"/>
  <c r="O177" s="1"/>
  <c r="I177"/>
  <c r="N177" s="1"/>
  <c r="M176"/>
  <c r="L176"/>
  <c r="J176"/>
  <c r="O176" s="1"/>
  <c r="I176"/>
  <c r="N176" s="1"/>
  <c r="M175"/>
  <c r="L175"/>
  <c r="J175"/>
  <c r="O175" s="1"/>
  <c r="I175"/>
  <c r="N175" s="1"/>
  <c r="M174"/>
  <c r="L174"/>
  <c r="J174"/>
  <c r="O174" s="1"/>
  <c r="I174"/>
  <c r="N174" s="1"/>
  <c r="M173"/>
  <c r="L173"/>
  <c r="J173"/>
  <c r="O173" s="1"/>
  <c r="I173"/>
  <c r="N173" s="1"/>
  <c r="M172"/>
  <c r="L172"/>
  <c r="J172"/>
  <c r="O172" s="1"/>
  <c r="I172"/>
  <c r="N172" s="1"/>
  <c r="M171"/>
  <c r="L171"/>
  <c r="J171"/>
  <c r="O171" s="1"/>
  <c r="I171"/>
  <c r="N171" s="1"/>
  <c r="M170"/>
  <c r="L170"/>
  <c r="J170"/>
  <c r="O170" s="1"/>
  <c r="I170"/>
  <c r="N170" s="1"/>
  <c r="M169"/>
  <c r="L169"/>
  <c r="J169"/>
  <c r="O169" s="1"/>
  <c r="I169"/>
  <c r="N169" s="1"/>
  <c r="M168"/>
  <c r="L168"/>
  <c r="J168"/>
  <c r="O168" s="1"/>
  <c r="I168"/>
  <c r="N168" s="1"/>
  <c r="M167"/>
  <c r="L167"/>
  <c r="J167"/>
  <c r="O167" s="1"/>
  <c r="I167"/>
  <c r="N167" s="1"/>
  <c r="M166"/>
  <c r="L166"/>
  <c r="J166"/>
  <c r="O166" s="1"/>
  <c r="I166"/>
  <c r="N166" s="1"/>
  <c r="M165"/>
  <c r="L165"/>
  <c r="J165"/>
  <c r="O165" s="1"/>
  <c r="I165"/>
  <c r="N165" s="1"/>
  <c r="M164"/>
  <c r="L164"/>
  <c r="J164"/>
  <c r="O164" s="1"/>
  <c r="I164"/>
  <c r="N164" s="1"/>
  <c r="M163"/>
  <c r="L163"/>
  <c r="J163"/>
  <c r="O163" s="1"/>
  <c r="I163"/>
  <c r="N163" s="1"/>
  <c r="M162"/>
  <c r="L162"/>
  <c r="J162"/>
  <c r="O162" s="1"/>
  <c r="I162"/>
  <c r="N162" s="1"/>
  <c r="M161"/>
  <c r="L161"/>
  <c r="J161"/>
  <c r="O161" s="1"/>
  <c r="I161"/>
  <c r="N161" s="1"/>
  <c r="M160"/>
  <c r="L160"/>
  <c r="J160"/>
  <c r="O160" s="1"/>
  <c r="I160"/>
  <c r="N160" s="1"/>
  <c r="M159"/>
  <c r="L159"/>
  <c r="J159"/>
  <c r="O159" s="1"/>
  <c r="I159"/>
  <c r="N159" s="1"/>
  <c r="M158"/>
  <c r="L158"/>
  <c r="J158"/>
  <c r="O158" s="1"/>
  <c r="I158"/>
  <c r="N158" s="1"/>
  <c r="M157"/>
  <c r="L157"/>
  <c r="J157"/>
  <c r="O157" s="1"/>
  <c r="I157"/>
  <c r="N157" s="1"/>
  <c r="M156"/>
  <c r="L156"/>
  <c r="J156"/>
  <c r="O156" s="1"/>
  <c r="I156"/>
  <c r="N156" s="1"/>
  <c r="M155"/>
  <c r="L155"/>
  <c r="J155"/>
  <c r="O155" s="1"/>
  <c r="I155"/>
  <c r="N155" s="1"/>
  <c r="M154"/>
  <c r="L154"/>
  <c r="J154"/>
  <c r="O154" s="1"/>
  <c r="I154"/>
  <c r="N154" s="1"/>
  <c r="M153"/>
  <c r="L153"/>
  <c r="J153"/>
  <c r="O153" s="1"/>
  <c r="I153"/>
  <c r="N153" s="1"/>
  <c r="M152"/>
  <c r="L152"/>
  <c r="J152"/>
  <c r="O152" s="1"/>
  <c r="I152"/>
  <c r="N152" s="1"/>
  <c r="M151"/>
  <c r="L151"/>
  <c r="J151"/>
  <c r="O151" s="1"/>
  <c r="I151"/>
  <c r="N151" s="1"/>
  <c r="M150"/>
  <c r="L150"/>
  <c r="J150"/>
  <c r="O150" s="1"/>
  <c r="I150"/>
  <c r="N150" s="1"/>
  <c r="M149"/>
  <c r="L149"/>
  <c r="J149"/>
  <c r="O149" s="1"/>
  <c r="I149"/>
  <c r="N149" s="1"/>
  <c r="M148"/>
  <c r="L148"/>
  <c r="J148"/>
  <c r="O148" s="1"/>
  <c r="I148"/>
  <c r="N148" s="1"/>
  <c r="M147"/>
  <c r="L147"/>
  <c r="J147"/>
  <c r="O147" s="1"/>
  <c r="I147"/>
  <c r="N147" s="1"/>
  <c r="M146"/>
  <c r="L146"/>
  <c r="J146"/>
  <c r="O146" s="1"/>
  <c r="I146"/>
  <c r="N146" s="1"/>
  <c r="M145"/>
  <c r="L145"/>
  <c r="J145"/>
  <c r="O145" s="1"/>
  <c r="I145"/>
  <c r="N145" s="1"/>
  <c r="M144"/>
  <c r="L144"/>
  <c r="J144"/>
  <c r="O144" s="1"/>
  <c r="I144"/>
  <c r="N144" s="1"/>
  <c r="M143"/>
  <c r="L143"/>
  <c r="J143"/>
  <c r="O143" s="1"/>
  <c r="I143"/>
  <c r="N143" s="1"/>
  <c r="M142"/>
  <c r="L142"/>
  <c r="J142"/>
  <c r="O142" s="1"/>
  <c r="I142"/>
  <c r="N142" s="1"/>
  <c r="M141"/>
  <c r="L141"/>
  <c r="J141"/>
  <c r="O141" s="1"/>
  <c r="I141"/>
  <c r="N141" s="1"/>
  <c r="M140"/>
  <c r="L140"/>
  <c r="J140"/>
  <c r="O140" s="1"/>
  <c r="I140"/>
  <c r="N140" s="1"/>
  <c r="M139"/>
  <c r="L139"/>
  <c r="J139"/>
  <c r="O139" s="1"/>
  <c r="I139"/>
  <c r="N139" s="1"/>
  <c r="M138"/>
  <c r="L138"/>
  <c r="J138"/>
  <c r="O138" s="1"/>
  <c r="I138"/>
  <c r="N138" s="1"/>
  <c r="M137"/>
  <c r="L137"/>
  <c r="J137"/>
  <c r="O137" s="1"/>
  <c r="I137"/>
  <c r="N137" s="1"/>
  <c r="M136"/>
  <c r="L136"/>
  <c r="J136"/>
  <c r="O136" s="1"/>
  <c r="I136"/>
  <c r="N136" s="1"/>
  <c r="M135"/>
  <c r="L135"/>
  <c r="J135"/>
  <c r="O135" s="1"/>
  <c r="I135"/>
  <c r="N135" s="1"/>
  <c r="M134"/>
  <c r="L134"/>
  <c r="J134"/>
  <c r="O134" s="1"/>
  <c r="I134"/>
  <c r="N134" s="1"/>
  <c r="M133"/>
  <c r="L133"/>
  <c r="J133"/>
  <c r="O133" s="1"/>
  <c r="I133"/>
  <c r="N133" s="1"/>
  <c r="M132"/>
  <c r="L132"/>
  <c r="J132"/>
  <c r="O132" s="1"/>
  <c r="I132"/>
  <c r="N132" s="1"/>
  <c r="M131"/>
  <c r="L131"/>
  <c r="J131"/>
  <c r="O131" s="1"/>
  <c r="I131"/>
  <c r="N131" s="1"/>
  <c r="M130"/>
  <c r="L130"/>
  <c r="J130"/>
  <c r="O130" s="1"/>
  <c r="I130"/>
  <c r="N130" s="1"/>
  <c r="M129"/>
  <c r="L129"/>
  <c r="J129"/>
  <c r="O129" s="1"/>
  <c r="I129"/>
  <c r="N129" s="1"/>
  <c r="M128"/>
  <c r="L128"/>
  <c r="J128"/>
  <c r="O128" s="1"/>
  <c r="I128"/>
  <c r="N128" s="1"/>
  <c r="M127"/>
  <c r="L127"/>
  <c r="J127"/>
  <c r="O127" s="1"/>
  <c r="I127"/>
  <c r="N127" s="1"/>
  <c r="M126"/>
  <c r="L126"/>
  <c r="J126"/>
  <c r="O126" s="1"/>
  <c r="I126"/>
  <c r="N126" s="1"/>
  <c r="M125"/>
  <c r="L125"/>
  <c r="J125"/>
  <c r="O125" s="1"/>
  <c r="I125"/>
  <c r="N125" s="1"/>
  <c r="M124"/>
  <c r="L124"/>
  <c r="J124"/>
  <c r="O124" s="1"/>
  <c r="I124"/>
  <c r="N124" s="1"/>
  <c r="M123"/>
  <c r="L123"/>
  <c r="J123"/>
  <c r="O123" s="1"/>
  <c r="I123"/>
  <c r="N123" s="1"/>
  <c r="M122"/>
  <c r="L122"/>
  <c r="J122"/>
  <c r="O122" s="1"/>
  <c r="I122"/>
  <c r="N122" s="1"/>
  <c r="M121"/>
  <c r="L121"/>
  <c r="J121"/>
  <c r="O121" s="1"/>
  <c r="I121"/>
  <c r="N121" s="1"/>
  <c r="M120"/>
  <c r="L120"/>
  <c r="J120"/>
  <c r="O120" s="1"/>
  <c r="I120"/>
  <c r="N120" s="1"/>
  <c r="M119"/>
  <c r="L119"/>
  <c r="J119"/>
  <c r="O119" s="1"/>
  <c r="I119"/>
  <c r="N119" s="1"/>
  <c r="M118"/>
  <c r="L118"/>
  <c r="J118"/>
  <c r="O118" s="1"/>
  <c r="I118"/>
  <c r="N118" s="1"/>
  <c r="M117"/>
  <c r="L117"/>
  <c r="J117"/>
  <c r="O117" s="1"/>
  <c r="I117"/>
  <c r="N117" s="1"/>
  <c r="M116"/>
  <c r="L116"/>
  <c r="J116"/>
  <c r="O116" s="1"/>
  <c r="I116"/>
  <c r="N116" s="1"/>
  <c r="M115"/>
  <c r="L115"/>
  <c r="J115"/>
  <c r="O115" s="1"/>
  <c r="I115"/>
  <c r="N115" s="1"/>
  <c r="M114"/>
  <c r="L114"/>
  <c r="J114"/>
  <c r="O114" s="1"/>
  <c r="I114"/>
  <c r="N114" s="1"/>
  <c r="M113"/>
  <c r="L113"/>
  <c r="J113"/>
  <c r="O113" s="1"/>
  <c r="I113"/>
  <c r="N113" s="1"/>
  <c r="M112"/>
  <c r="L112"/>
  <c r="J112"/>
  <c r="O112" s="1"/>
  <c r="I112"/>
  <c r="N112" s="1"/>
  <c r="M111"/>
  <c r="L111"/>
  <c r="J111"/>
  <c r="O111" s="1"/>
  <c r="I111"/>
  <c r="N111" s="1"/>
  <c r="M110"/>
  <c r="L110"/>
  <c r="J110"/>
  <c r="O110" s="1"/>
  <c r="I110"/>
  <c r="N110" s="1"/>
  <c r="M109"/>
  <c r="L109"/>
  <c r="J109"/>
  <c r="O109" s="1"/>
  <c r="I109"/>
  <c r="N109" s="1"/>
  <c r="M108"/>
  <c r="L108"/>
  <c r="J108"/>
  <c r="O108" s="1"/>
  <c r="I108"/>
  <c r="N108" s="1"/>
  <c r="M107"/>
  <c r="L107"/>
  <c r="J107"/>
  <c r="O107" s="1"/>
  <c r="I107"/>
  <c r="N107" s="1"/>
  <c r="M106"/>
  <c r="L106"/>
  <c r="J106"/>
  <c r="O106" s="1"/>
  <c r="I106"/>
  <c r="N106" s="1"/>
  <c r="M105"/>
  <c r="L105"/>
  <c r="J105"/>
  <c r="O105" s="1"/>
  <c r="I105"/>
  <c r="N105" s="1"/>
  <c r="M104"/>
  <c r="L104"/>
  <c r="J104"/>
  <c r="O104" s="1"/>
  <c r="I104"/>
  <c r="N104" s="1"/>
  <c r="M103"/>
  <c r="L103"/>
  <c r="J103"/>
  <c r="O103" s="1"/>
  <c r="I103"/>
  <c r="N103" s="1"/>
  <c r="M102"/>
  <c r="L102"/>
  <c r="J102"/>
  <c r="O102" s="1"/>
  <c r="I102"/>
  <c r="N102" s="1"/>
  <c r="M101"/>
  <c r="L101"/>
  <c r="J101"/>
  <c r="O101" s="1"/>
  <c r="I101"/>
  <c r="N101" s="1"/>
  <c r="M100"/>
  <c r="L100"/>
  <c r="J100"/>
  <c r="O100" s="1"/>
  <c r="I100"/>
  <c r="N100" s="1"/>
  <c r="M99"/>
  <c r="L99"/>
  <c r="J99"/>
  <c r="O99" s="1"/>
  <c r="I99"/>
  <c r="N99" s="1"/>
  <c r="M98"/>
  <c r="L98"/>
  <c r="J98"/>
  <c r="O98" s="1"/>
  <c r="I98"/>
  <c r="N98" s="1"/>
  <c r="M97"/>
  <c r="L97"/>
  <c r="J97"/>
  <c r="O97" s="1"/>
  <c r="I97"/>
  <c r="N97" s="1"/>
  <c r="M96"/>
  <c r="L96"/>
  <c r="J96"/>
  <c r="O96" s="1"/>
  <c r="I96"/>
  <c r="N96" s="1"/>
  <c r="M95"/>
  <c r="L95"/>
  <c r="J95"/>
  <c r="O95" s="1"/>
  <c r="I95"/>
  <c r="N95" s="1"/>
  <c r="M94"/>
  <c r="L94"/>
  <c r="J94"/>
  <c r="O94" s="1"/>
  <c r="I94"/>
  <c r="N94" s="1"/>
  <c r="M93"/>
  <c r="L93"/>
  <c r="J93"/>
  <c r="O93" s="1"/>
  <c r="I93"/>
  <c r="N93" s="1"/>
  <c r="M92"/>
  <c r="L92"/>
  <c r="J92"/>
  <c r="O92" s="1"/>
  <c r="I92"/>
  <c r="N92" s="1"/>
  <c r="M91"/>
  <c r="L91"/>
  <c r="J91"/>
  <c r="O91" s="1"/>
  <c r="I91"/>
  <c r="N91" s="1"/>
  <c r="M90"/>
  <c r="L90"/>
  <c r="J90"/>
  <c r="O90" s="1"/>
  <c r="I90"/>
  <c r="N90" s="1"/>
  <c r="M89"/>
  <c r="L89"/>
  <c r="J89"/>
  <c r="O89" s="1"/>
  <c r="I89"/>
  <c r="N89" s="1"/>
  <c r="M88"/>
  <c r="L88"/>
  <c r="J88"/>
  <c r="O88" s="1"/>
  <c r="I88"/>
  <c r="N88" s="1"/>
  <c r="M87"/>
  <c r="L87"/>
  <c r="J87"/>
  <c r="O87" s="1"/>
  <c r="I87"/>
  <c r="N87" s="1"/>
  <c r="M86"/>
  <c r="L86"/>
  <c r="J86"/>
  <c r="O86" s="1"/>
  <c r="I86"/>
  <c r="N86" s="1"/>
  <c r="M85"/>
  <c r="L85"/>
  <c r="J85"/>
  <c r="O85" s="1"/>
  <c r="I85"/>
  <c r="N85" s="1"/>
  <c r="M84"/>
  <c r="L84"/>
  <c r="J84"/>
  <c r="O84" s="1"/>
  <c r="I84"/>
  <c r="N84" s="1"/>
  <c r="M83"/>
  <c r="L83"/>
  <c r="J83"/>
  <c r="O83" s="1"/>
  <c r="I83"/>
  <c r="N83" s="1"/>
  <c r="M82"/>
  <c r="L82"/>
  <c r="J82"/>
  <c r="O82" s="1"/>
  <c r="I82"/>
  <c r="N82" s="1"/>
  <c r="M81"/>
  <c r="L81"/>
  <c r="J81"/>
  <c r="O81" s="1"/>
  <c r="I81"/>
  <c r="N81" s="1"/>
  <c r="M80"/>
  <c r="L80"/>
  <c r="J80"/>
  <c r="O80" s="1"/>
  <c r="I80"/>
  <c r="N80" s="1"/>
  <c r="M79"/>
  <c r="L79"/>
  <c r="J79"/>
  <c r="O79" s="1"/>
  <c r="I79"/>
  <c r="N79" s="1"/>
  <c r="M78"/>
  <c r="L78"/>
  <c r="J78"/>
  <c r="O78" s="1"/>
  <c r="I78"/>
  <c r="N78" s="1"/>
  <c r="M77"/>
  <c r="L77"/>
  <c r="J77"/>
  <c r="O77" s="1"/>
  <c r="I77"/>
  <c r="N77" s="1"/>
  <c r="M76"/>
  <c r="L76"/>
  <c r="J76"/>
  <c r="O76" s="1"/>
  <c r="I76"/>
  <c r="N76" s="1"/>
  <c r="M75"/>
  <c r="L75"/>
  <c r="J75"/>
  <c r="O75" s="1"/>
  <c r="I75"/>
  <c r="N75" s="1"/>
  <c r="M74"/>
  <c r="L74"/>
  <c r="J74"/>
  <c r="O74" s="1"/>
  <c r="I74"/>
  <c r="N74" s="1"/>
  <c r="M73"/>
  <c r="L73"/>
  <c r="J73"/>
  <c r="O73" s="1"/>
  <c r="I73"/>
  <c r="N73" s="1"/>
  <c r="M72"/>
  <c r="L72"/>
  <c r="J72"/>
  <c r="O72" s="1"/>
  <c r="I72"/>
  <c r="N72" s="1"/>
  <c r="M71"/>
  <c r="L71"/>
  <c r="J71"/>
  <c r="O71" s="1"/>
  <c r="I71"/>
  <c r="N71" s="1"/>
  <c r="M70"/>
  <c r="L70"/>
  <c r="J70"/>
  <c r="O70" s="1"/>
  <c r="I70"/>
  <c r="N70" s="1"/>
  <c r="M69"/>
  <c r="L69"/>
  <c r="J69"/>
  <c r="O69" s="1"/>
  <c r="I69"/>
  <c r="N69" s="1"/>
  <c r="M68"/>
  <c r="L68"/>
  <c r="J68"/>
  <c r="O68" s="1"/>
  <c r="I68"/>
  <c r="N68" s="1"/>
  <c r="M67"/>
  <c r="L67"/>
  <c r="J67"/>
  <c r="O67" s="1"/>
  <c r="I67"/>
  <c r="N67" s="1"/>
  <c r="M66"/>
  <c r="L66"/>
  <c r="J66"/>
  <c r="O66" s="1"/>
  <c r="I66"/>
  <c r="N66" s="1"/>
  <c r="M65"/>
  <c r="L65"/>
  <c r="J65"/>
  <c r="O65" s="1"/>
  <c r="I65"/>
  <c r="N65" s="1"/>
  <c r="M64"/>
  <c r="L64"/>
  <c r="J64"/>
  <c r="O64" s="1"/>
  <c r="I64"/>
  <c r="N64" s="1"/>
  <c r="M63"/>
  <c r="L63"/>
  <c r="J63"/>
  <c r="O63" s="1"/>
  <c r="I63"/>
  <c r="N63" s="1"/>
  <c r="M62"/>
  <c r="L62"/>
  <c r="J62"/>
  <c r="O62" s="1"/>
  <c r="I62"/>
  <c r="N62" s="1"/>
  <c r="M61"/>
  <c r="L61"/>
  <c r="J61"/>
  <c r="O61" s="1"/>
  <c r="I61"/>
  <c r="N61" s="1"/>
  <c r="M60"/>
  <c r="L60"/>
  <c r="J60"/>
  <c r="O60" s="1"/>
  <c r="I60"/>
  <c r="N60" s="1"/>
  <c r="M59"/>
  <c r="L59"/>
  <c r="J59"/>
  <c r="O59" s="1"/>
  <c r="I59"/>
  <c r="N59" s="1"/>
  <c r="M58"/>
  <c r="L58"/>
  <c r="J58"/>
  <c r="O58" s="1"/>
  <c r="I58"/>
  <c r="N58" s="1"/>
  <c r="M57"/>
  <c r="L57"/>
  <c r="J57"/>
  <c r="O57" s="1"/>
  <c r="I57"/>
  <c r="N57" s="1"/>
  <c r="M56"/>
  <c r="L56"/>
  <c r="J56"/>
  <c r="O56" s="1"/>
  <c r="I56"/>
  <c r="N56" s="1"/>
  <c r="M55"/>
  <c r="L55"/>
  <c r="J55"/>
  <c r="O55" s="1"/>
  <c r="I55"/>
  <c r="N55" s="1"/>
  <c r="M54"/>
  <c r="L54"/>
  <c r="J54"/>
  <c r="O54" s="1"/>
  <c r="I54"/>
  <c r="N54" s="1"/>
  <c r="M53"/>
  <c r="L53"/>
  <c r="J53"/>
  <c r="O53" s="1"/>
  <c r="I53"/>
  <c r="N53" s="1"/>
  <c r="M52"/>
  <c r="L52"/>
  <c r="J52"/>
  <c r="O52" s="1"/>
  <c r="I52"/>
  <c r="N52" s="1"/>
  <c r="M51"/>
  <c r="L51"/>
  <c r="J51"/>
  <c r="O51" s="1"/>
  <c r="I51"/>
  <c r="N51" s="1"/>
  <c r="M50"/>
  <c r="L50"/>
  <c r="J50"/>
  <c r="O50" s="1"/>
  <c r="I50"/>
  <c r="N50" s="1"/>
  <c r="M49"/>
  <c r="L49"/>
  <c r="J49"/>
  <c r="O49" s="1"/>
  <c r="I49"/>
  <c r="N49" s="1"/>
  <c r="M48"/>
  <c r="L48"/>
  <c r="J48"/>
  <c r="O48" s="1"/>
  <c r="I48"/>
  <c r="N48" s="1"/>
  <c r="M47"/>
  <c r="L47"/>
  <c r="J47"/>
  <c r="O47" s="1"/>
  <c r="I47"/>
  <c r="N47" s="1"/>
  <c r="M46"/>
  <c r="L46"/>
  <c r="J46"/>
  <c r="O46" s="1"/>
  <c r="I46"/>
  <c r="N46" s="1"/>
  <c r="M45"/>
  <c r="L45"/>
  <c r="J45"/>
  <c r="O45" s="1"/>
  <c r="I45"/>
  <c r="N45" s="1"/>
  <c r="M44"/>
  <c r="L44"/>
  <c r="J44"/>
  <c r="O44" s="1"/>
  <c r="I44"/>
  <c r="N44" s="1"/>
  <c r="M43"/>
  <c r="L43"/>
  <c r="J43"/>
  <c r="O43" s="1"/>
  <c r="I43"/>
  <c r="N43" s="1"/>
  <c r="M42"/>
  <c r="L42"/>
  <c r="J42"/>
  <c r="O42" s="1"/>
  <c r="I42"/>
  <c r="N42" s="1"/>
  <c r="M41"/>
  <c r="L41"/>
  <c r="J41"/>
  <c r="O41" s="1"/>
  <c r="I41"/>
  <c r="N41" s="1"/>
  <c r="M40"/>
  <c r="L40"/>
  <c r="J40"/>
  <c r="O40" s="1"/>
  <c r="I40"/>
  <c r="N40" s="1"/>
  <c r="M39"/>
  <c r="L39"/>
  <c r="J39"/>
  <c r="O39" s="1"/>
  <c r="I39"/>
  <c r="N39" s="1"/>
  <c r="M38"/>
  <c r="L38"/>
  <c r="J38"/>
  <c r="O38" s="1"/>
  <c r="I38"/>
  <c r="N38" s="1"/>
  <c r="M37"/>
  <c r="L37"/>
  <c r="J37"/>
  <c r="O37" s="1"/>
  <c r="I37"/>
  <c r="N37" s="1"/>
  <c r="M36"/>
  <c r="L36"/>
  <c r="J36"/>
  <c r="O36" s="1"/>
  <c r="I36"/>
  <c r="N36" s="1"/>
  <c r="M35"/>
  <c r="L35"/>
  <c r="J35"/>
  <c r="O35" s="1"/>
  <c r="I35"/>
  <c r="N35" s="1"/>
  <c r="M34"/>
  <c r="L34"/>
  <c r="J34"/>
  <c r="O34" s="1"/>
  <c r="I34"/>
  <c r="N34" s="1"/>
  <c r="M33"/>
  <c r="L33"/>
  <c r="J33"/>
  <c r="O33" s="1"/>
  <c r="I33"/>
  <c r="N33" s="1"/>
  <c r="M32"/>
  <c r="L32"/>
  <c r="J32"/>
  <c r="O32" s="1"/>
  <c r="I32"/>
  <c r="N32" s="1"/>
  <c r="M31"/>
  <c r="L31"/>
  <c r="J31"/>
  <c r="O31" s="1"/>
  <c r="I31"/>
  <c r="N31" s="1"/>
  <c r="M30"/>
  <c r="L30"/>
  <c r="J30"/>
  <c r="O30" s="1"/>
  <c r="I30"/>
  <c r="N30" s="1"/>
  <c r="M29"/>
  <c r="L29"/>
  <c r="J29"/>
  <c r="O29" s="1"/>
  <c r="I29"/>
  <c r="N29" s="1"/>
  <c r="M28"/>
  <c r="L28"/>
  <c r="J28"/>
  <c r="O28" s="1"/>
  <c r="I28"/>
  <c r="N28" s="1"/>
  <c r="M27"/>
  <c r="L27"/>
  <c r="J27"/>
  <c r="O27" s="1"/>
  <c r="I27"/>
  <c r="N27" s="1"/>
  <c r="M26"/>
  <c r="L26"/>
  <c r="J26"/>
  <c r="O26" s="1"/>
  <c r="I26"/>
  <c r="N26" s="1"/>
  <c r="M25"/>
  <c r="L25"/>
  <c r="J25"/>
  <c r="O25" s="1"/>
  <c r="I25"/>
  <c r="N25" s="1"/>
  <c r="M24"/>
  <c r="L24"/>
  <c r="J24"/>
  <c r="O24" s="1"/>
  <c r="I24"/>
  <c r="N24" s="1"/>
  <c r="M23"/>
  <c r="L23"/>
  <c r="J23"/>
  <c r="O23" s="1"/>
  <c r="I23"/>
  <c r="N23" s="1"/>
  <c r="M22"/>
  <c r="L22"/>
  <c r="J22"/>
  <c r="O22" s="1"/>
  <c r="I22"/>
  <c r="N22" s="1"/>
  <c r="M21"/>
  <c r="L21"/>
  <c r="J21"/>
  <c r="O21" s="1"/>
  <c r="I21"/>
  <c r="N21" s="1"/>
  <c r="M20"/>
  <c r="L20"/>
  <c r="J20"/>
  <c r="O20" s="1"/>
  <c r="I20"/>
  <c r="N20" s="1"/>
  <c r="M19"/>
  <c r="L19"/>
  <c r="J19"/>
  <c r="O19" s="1"/>
  <c r="I19"/>
  <c r="N19" s="1"/>
  <c r="M18"/>
  <c r="L18"/>
  <c r="J18"/>
  <c r="O18" s="1"/>
  <c r="I18"/>
  <c r="N18" s="1"/>
  <c r="M17"/>
  <c r="L17"/>
  <c r="J17"/>
  <c r="O17" s="1"/>
  <c r="I17"/>
  <c r="N17" s="1"/>
  <c r="M16"/>
  <c r="L16"/>
  <c r="J16"/>
  <c r="O16" s="1"/>
  <c r="I16"/>
  <c r="N16" s="1"/>
  <c r="M15"/>
  <c r="L15"/>
  <c r="J15"/>
  <c r="O15" s="1"/>
  <c r="I15"/>
  <c r="N15" s="1"/>
  <c r="M14"/>
  <c r="L14"/>
  <c r="J14"/>
  <c r="O14" s="1"/>
  <c r="I14"/>
  <c r="N14" s="1"/>
  <c r="M13"/>
  <c r="L13"/>
  <c r="J13"/>
  <c r="O13" s="1"/>
  <c r="I13"/>
  <c r="N13" s="1"/>
  <c r="M12"/>
  <c r="L12"/>
  <c r="J12"/>
  <c r="O12" s="1"/>
  <c r="I12"/>
  <c r="N12" s="1"/>
  <c r="M11"/>
  <c r="L11"/>
  <c r="J11"/>
  <c r="O11" s="1"/>
  <c r="I11"/>
  <c r="N11" s="1"/>
  <c r="M10"/>
  <c r="L10"/>
  <c r="J10"/>
  <c r="O10" s="1"/>
  <c r="I10"/>
  <c r="N10" s="1"/>
  <c r="M9"/>
  <c r="L9"/>
  <c r="J9"/>
  <c r="O9" s="1"/>
  <c r="I9"/>
  <c r="N9" s="1"/>
  <c r="M8"/>
  <c r="L8"/>
  <c r="J8"/>
  <c r="O8" s="1"/>
  <c r="I8"/>
  <c r="N8" s="1"/>
  <c r="M7"/>
  <c r="L7"/>
  <c r="J7"/>
  <c r="O7" s="1"/>
  <c r="I7"/>
  <c r="N7" s="1"/>
  <c r="M6"/>
  <c r="L6"/>
  <c r="J6"/>
  <c r="O6" s="1"/>
  <c r="I6"/>
  <c r="N6" s="1"/>
  <c r="M5"/>
  <c r="L5"/>
  <c r="J5"/>
  <c r="O5" s="1"/>
  <c r="I5"/>
  <c r="N5" s="1"/>
  <c r="M4"/>
  <c r="L4"/>
  <c r="J4"/>
  <c r="O4" s="1"/>
  <c r="I4"/>
  <c r="N4" s="1"/>
  <c r="M3"/>
  <c r="L3"/>
  <c r="J3"/>
  <c r="O3" s="1"/>
  <c r="I3"/>
  <c r="N3" s="1"/>
  <c r="M2"/>
  <c r="L2"/>
  <c r="J2"/>
  <c r="O2" s="1"/>
  <c r="O508" s="1"/>
  <c r="I2"/>
  <c r="N2" s="1"/>
  <c r="N508" i="8"/>
  <c r="O50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O2"/>
  <c r="N2"/>
  <c r="M2"/>
  <c r="L2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J461"/>
  <c r="I46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J2"/>
  <c r="I2"/>
  <c r="C508"/>
  <c r="I7" i="1"/>
  <c r="K7" s="1"/>
  <c r="F7"/>
  <c r="H7" s="1"/>
  <c r="E7"/>
  <c r="N69" i="7"/>
  <c r="O6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M2"/>
  <c r="N2" s="1"/>
  <c r="L2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J41"/>
  <c r="I4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J2"/>
  <c r="I2"/>
  <c r="C69"/>
  <c r="I6" i="1"/>
  <c r="F6"/>
  <c r="E6"/>
  <c r="N76" i="6"/>
  <c r="O7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O2"/>
  <c r="N2"/>
  <c r="M2"/>
  <c r="L2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J55"/>
  <c r="I5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J2"/>
  <c r="I2"/>
  <c r="C76"/>
  <c r="I5" i="1"/>
  <c r="K5" s="1"/>
  <c r="F5"/>
  <c r="H5" s="1"/>
  <c r="E5"/>
  <c r="N13" i="5"/>
  <c r="O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J2"/>
  <c r="I2"/>
  <c r="C13"/>
  <c r="I4" i="1"/>
  <c r="K4" s="1"/>
  <c r="F4"/>
  <c r="H4" s="1"/>
  <c r="E4"/>
  <c r="C83" i="4"/>
  <c r="N83"/>
  <c r="O8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M2"/>
  <c r="N2" s="1"/>
  <c r="L2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J55"/>
  <c r="I5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J2"/>
  <c r="I2"/>
  <c r="O2" i="16" l="1"/>
  <c r="O2" i="15"/>
  <c r="O2" i="12"/>
  <c r="O2" i="10"/>
  <c r="N254" i="9"/>
  <c r="N256"/>
  <c r="N508" s="1"/>
  <c r="N258"/>
  <c r="N260"/>
  <c r="N262"/>
  <c r="N264"/>
  <c r="N266"/>
  <c r="N268"/>
  <c r="N270"/>
  <c r="N272"/>
  <c r="N274"/>
  <c r="N276"/>
  <c r="N278"/>
  <c r="N280"/>
  <c r="N282"/>
  <c r="N284"/>
  <c r="N286"/>
  <c r="N288"/>
  <c r="N290"/>
  <c r="N292"/>
  <c r="N294"/>
  <c r="N296"/>
  <c r="N298"/>
  <c r="N300"/>
  <c r="N302"/>
  <c r="N304"/>
  <c r="N306"/>
  <c r="N308"/>
  <c r="N310"/>
  <c r="N312"/>
  <c r="N314"/>
  <c r="N316"/>
  <c r="N318"/>
  <c r="N320"/>
  <c r="N322"/>
  <c r="O2" i="7"/>
  <c r="O2" i="5"/>
  <c r="O2" i="4"/>
  <c r="J23" i="1" l="1"/>
  <c r="K23" s="1"/>
  <c r="I22" s="1"/>
  <c r="G23"/>
  <c r="H23" s="1"/>
  <c r="F22" s="1"/>
  <c r="B15" i="3"/>
  <c r="J22" i="1"/>
  <c r="G22"/>
  <c r="B11" i="3"/>
  <c r="J19" i="1"/>
  <c r="K19" s="1"/>
  <c r="I29" s="1"/>
  <c r="K29" s="1"/>
  <c r="G19"/>
  <c r="H19" s="1"/>
  <c r="F29" s="1"/>
  <c r="H29" s="1"/>
  <c r="B7" i="3"/>
  <c r="K22" i="1" l="1"/>
  <c r="H22"/>
  <c r="J17"/>
  <c r="K17" s="1"/>
  <c r="G17"/>
  <c r="H17" s="1"/>
  <c r="B24" i="2"/>
  <c r="B23"/>
  <c r="J13" i="1" l="1"/>
  <c r="K13" s="1"/>
  <c r="G13"/>
  <c r="H13" s="1"/>
  <c r="D12" i="2"/>
  <c r="D11"/>
  <c r="B12"/>
  <c r="B11"/>
  <c r="J8" i="1"/>
  <c r="K8" s="1"/>
  <c r="G8"/>
  <c r="H8" s="1"/>
  <c r="B3" i="3"/>
  <c r="F11" i="2" l="1"/>
  <c r="F12"/>
  <c r="J6" i="1"/>
  <c r="K6" s="1"/>
  <c r="G6"/>
  <c r="H6" s="1"/>
  <c r="B5" i="2" l="1"/>
  <c r="B4"/>
  <c r="K39" i="1" l="1"/>
  <c r="H39"/>
</calcChain>
</file>

<file path=xl/sharedStrings.xml><?xml version="1.0" encoding="utf-8"?>
<sst xmlns="http://schemas.openxmlformats.org/spreadsheetml/2006/main" count="3091" uniqueCount="160">
  <si>
    <t>Project Name</t>
  </si>
  <si>
    <t>Project Number</t>
  </si>
  <si>
    <t>Project Zone</t>
  </si>
  <si>
    <t>Project Type</t>
  </si>
  <si>
    <t>Other structural BMP</t>
  </si>
  <si>
    <t>Dry detention pond</t>
  </si>
  <si>
    <t>Wet detention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</si>
  <si>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</si>
  <si>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</si>
  <si>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</si>
  <si>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</si>
  <si>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</si>
  <si>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</si>
  <si>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</si>
  <si>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</si>
  <si>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</si>
  <si>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Acres Treated</t>
  </si>
  <si>
    <t>PB-1</t>
  </si>
  <si>
    <t>PB-2</t>
  </si>
  <si>
    <t>PB-3</t>
  </si>
  <si>
    <t>PB-4</t>
  </si>
  <si>
    <t>PB-5</t>
  </si>
  <si>
    <t>PB-6</t>
  </si>
  <si>
    <t>PB-7</t>
  </si>
  <si>
    <t>PB-8</t>
  </si>
  <si>
    <t>PB-9</t>
  </si>
  <si>
    <t>PB-10</t>
  </si>
  <si>
    <t>PB-11</t>
  </si>
  <si>
    <t>PB-12</t>
  </si>
  <si>
    <t>PB-13</t>
  </si>
  <si>
    <t>PB-14</t>
  </si>
  <si>
    <t>PB-15</t>
  </si>
  <si>
    <t>PB-16</t>
  </si>
  <si>
    <t>PB-17</t>
  </si>
  <si>
    <t>PB-18</t>
  </si>
  <si>
    <t>PB-19</t>
  </si>
  <si>
    <t>PB-20</t>
  </si>
  <si>
    <t>PB-21</t>
  </si>
  <si>
    <t>PB-22</t>
  </si>
  <si>
    <t>PB-23</t>
  </si>
  <si>
    <t>PB-24</t>
  </si>
  <si>
    <t>PB-25</t>
  </si>
  <si>
    <t>PB-26</t>
  </si>
  <si>
    <t>PB-27</t>
  </si>
  <si>
    <t>PB-28</t>
  </si>
  <si>
    <t>PB-29</t>
  </si>
  <si>
    <t>PB-30</t>
  </si>
  <si>
    <t>PB-31</t>
  </si>
  <si>
    <t>PB-32</t>
  </si>
  <si>
    <t>PB-33</t>
  </si>
  <si>
    <t>PB-34</t>
  </si>
  <si>
    <t>Basin 11</t>
  </si>
  <si>
    <t>Lagoon House Shoreline Protection</t>
  </si>
  <si>
    <t>Glenham Drive Sidewalks Improvements</t>
  </si>
  <si>
    <t>Basin 7 Stormwater Improvements Phase II</t>
  </si>
  <si>
    <t>Boundary Canal Trail Phase 3</t>
  </si>
  <si>
    <t>Boundary Canal Phase II, stormwater improvement</t>
  </si>
  <si>
    <t>Boundary Canal Phase I Baffle Box Installation</t>
  </si>
  <si>
    <t>Vance Circle-Drainage Improvements</t>
  </si>
  <si>
    <t>Norwood Street Baffle Box Installation</t>
  </si>
  <si>
    <t>Basin 1 Drainage Improvements Phase 2 (Victoria Pond)</t>
  </si>
  <si>
    <t>Basin 1 Drainage Improvements (East of US 1)</t>
  </si>
  <si>
    <t>Port Malabar Country Club Unit 4 Flooding Improvements (ltr mod)</t>
  </si>
  <si>
    <t>Port Malabar Country Club Unit 4 Flooding Improvements</t>
  </si>
  <si>
    <t>Basin 13 Stormwater Improvements</t>
  </si>
  <si>
    <t>Powell's Subdivision Paving &amp; Drainage Improvements</t>
  </si>
  <si>
    <t>Mandarin Ditch (South)</t>
  </si>
  <si>
    <t>Port Malabar Road Emergency Bridge Repair</t>
  </si>
  <si>
    <t>Par Street Culvert Crossing Replacement</t>
  </si>
  <si>
    <t>Basin 3 Main Street Parking Lot</t>
  </si>
  <si>
    <t>Basin 3 Main Street Improvements Channel Alignment</t>
  </si>
  <si>
    <t>Street Sweeping</t>
  </si>
  <si>
    <t>Turkey Creek Maintenance Dredging</t>
  </si>
  <si>
    <t>Turkey Creek Maintenance Dredging - Sump</t>
  </si>
  <si>
    <t>Anglers Drive</t>
  </si>
  <si>
    <t>Worth Court</t>
  </si>
  <si>
    <t>Basin 9 (Harris Pond)</t>
  </si>
  <si>
    <t>Wild Rose BMP</t>
  </si>
  <si>
    <t xml:space="preserve">C-1 Canal Re-Diversion </t>
  </si>
  <si>
    <t>Pt Malabar Inlet Inserts</t>
  </si>
  <si>
    <t>Kent Street Baffle Box</t>
  </si>
  <si>
    <t>Sandy Pines Pond</t>
  </si>
  <si>
    <t>Florin Pond</t>
  </si>
  <si>
    <t>Central A</t>
  </si>
  <si>
    <t>Baffle Box</t>
  </si>
  <si>
    <t>Dredging</t>
  </si>
  <si>
    <t>Inlet inserts</t>
  </si>
  <si>
    <t>PB-35</t>
  </si>
  <si>
    <t>FYN, ordinances, pamplets, PSAs, website, illicit discharge program</t>
  </si>
  <si>
    <t>Education Efforts</t>
  </si>
  <si>
    <t>N/A</t>
  </si>
  <si>
    <t>Not quantified</t>
  </si>
  <si>
    <t>Shoreline stabilization</t>
  </si>
  <si>
    <t>No credit - just shoreline stabilization</t>
  </si>
  <si>
    <t>No credit - completed in 1998</t>
  </si>
  <si>
    <t>Chace Lane Pond Modifications</t>
  </si>
  <si>
    <t>ac-ft</t>
  </si>
  <si>
    <t>residence time</t>
  </si>
  <si>
    <t>days</t>
  </si>
  <si>
    <t>TP efficiency</t>
  </si>
  <si>
    <t>TN efficiency</t>
  </si>
  <si>
    <t>Basin 7</t>
  </si>
  <si>
    <t>ppv</t>
  </si>
  <si>
    <t>retention</t>
  </si>
  <si>
    <t>inches</t>
  </si>
  <si>
    <t>efficiency</t>
  </si>
  <si>
    <t>Boundary Canal Phase 2</t>
  </si>
  <si>
    <t>No credit - replacement of existing inlets</t>
  </si>
  <si>
    <t>Basin 1 Drainage Improvements</t>
  </si>
  <si>
    <t>Provided</t>
  </si>
  <si>
    <t>Required</t>
  </si>
  <si>
    <t>Difference</t>
  </si>
  <si>
    <t>No credit - part of next project</t>
  </si>
  <si>
    <t>No credit - just a mod to timeline for project below</t>
  </si>
  <si>
    <t>No credit - flood control project</t>
  </si>
  <si>
    <t>Powell's Subdivision</t>
  </si>
  <si>
    <t>Port Malabar Unit 40 Drainage Improvements</t>
  </si>
  <si>
    <t>Swales</t>
  </si>
  <si>
    <t>Mandarin Ditch</t>
  </si>
  <si>
    <t>No credit - just bridge repair</t>
  </si>
  <si>
    <t>No credit - replace of existing infrastructure</t>
  </si>
  <si>
    <t>Pervious pavement</t>
  </si>
  <si>
    <t>Basin 3 Parking Lot</t>
  </si>
  <si>
    <t>Basin 3 Channel Alignment</t>
  </si>
  <si>
    <t>Need information from SJRWMD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</si>
  <si>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</si>
  <si>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</si>
  <si>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</si>
  <si>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</si>
  <si>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</si>
  <si>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</si>
  <si>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</si>
  <si>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</si>
  <si>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</si>
  <si>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Palm Bay</t>
  </si>
  <si>
    <t>EMC TN</t>
  </si>
  <si>
    <t>EMC TP</t>
  </si>
  <si>
    <t>Annual Runoff (ac-ft)</t>
  </si>
  <si>
    <t>Annual Runoff (m3)</t>
  </si>
  <si>
    <t>TN Load (lbs/yr)</t>
  </si>
  <si>
    <t>TP Load (lbs/yr)</t>
  </si>
  <si>
    <t>Retention</t>
  </si>
  <si>
    <t>Project modification</t>
  </si>
  <si>
    <t>Flood control</t>
  </si>
  <si>
    <t>Bridge repair</t>
  </si>
  <si>
    <t>Culvert replacement</t>
  </si>
  <si>
    <t>tons/yr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</si>
  <si>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</si>
  <si>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</si>
  <si>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</si>
  <si>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</si>
  <si>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</si>
  <si>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</si>
  <si>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</si>
  <si>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</si>
  <si>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Basin 13</t>
  </si>
  <si>
    <t>Port Malabar Unit 40</t>
  </si>
  <si>
    <t>cf/yr</t>
  </si>
  <si>
    <t>lb/cf</t>
  </si>
  <si>
    <t>From FSA study for catch basins residential areas (median values)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</si>
</sst>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0.00000000000"/>
    <numFmt numFmtId="167" formatCode="0.000000000"/>
    <numFmt numFmtId="168" formatCode="0.000"/>
    <numFmt numFmtId="169" formatCode="#,##0.0"/>
  </numFmts>
  <fonts count="9"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Fill="1" applyBorder="1"/>
    <xf numFmtId="16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165" fontId="3" fillId="0" borderId="0" xfId="0" applyNumberFormat="1" applyFont="1" applyBorder="1" applyAlignment="1">
      <alignment horizontal="center" vertical="top" wrapText="1"/>
    </xf>
    <xf numFmtId="165" fontId="0" fillId="0" borderId="0" xfId="0" applyNumberFormat="1" applyFont="1"/>
    <xf numFmtId="165" fontId="1" fillId="0" borderId="0" xfId="0" applyNumberFormat="1" applyFont="1" applyAlignment="1">
      <alignment horizontal="right"/>
    </xf>
    <xf numFmtId="165" fontId="0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4" borderId="1" xfId="0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center" wrapText="1"/>
    </xf>
    <xf numFmtId="165" fontId="3" fillId="4" borderId="1" xfId="0" applyNumberFormat="1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165" fontId="0" fillId="0" borderId="0" xfId="0" applyNumberFormat="1"/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" fontId="0" fillId="0" borderId="0" xfId="0" applyNumberFormat="1" applyAlignment="1">
      <alignment horizontal="center" wrapText="1"/>
    </xf>
    <xf numFmtId="169" fontId="2" fillId="2" borderId="1" xfId="0" applyNumberFormat="1" applyFont="1" applyFill="1" applyBorder="1" applyAlignment="1">
      <alignment horizontal="center" wrapText="1"/>
    </xf>
    <xf numFmtId="169" fontId="4" fillId="4" borderId="1" xfId="0" applyNumberFormat="1" applyFont="1" applyFill="1" applyBorder="1" applyAlignment="1">
      <alignment horizontal="right"/>
    </xf>
    <xf numFmtId="169" fontId="4" fillId="0" borderId="1" xfId="0" applyNumberFormat="1" applyFont="1" applyFill="1" applyBorder="1" applyAlignment="1">
      <alignment horizontal="right"/>
    </xf>
    <xf numFmtId="169" fontId="4" fillId="3" borderId="1" xfId="0" applyNumberFormat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 vertical="top"/>
    </xf>
    <xf numFmtId="169" fontId="3" fillId="0" borderId="0" xfId="0" applyNumberFormat="1" applyFont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wrapText="1"/>
    </xf>
    <xf numFmtId="3" fontId="3" fillId="4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" fontId="6" fillId="0" borderId="0" xfId="0" applyNumberFormat="1" applyFont="1"/>
    <xf numFmtId="166" fontId="6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right" wrapText="1"/>
    </xf>
    <xf numFmtId="0" fontId="7" fillId="0" borderId="1" xfId="1" applyFont="1" applyFill="1" applyBorder="1" applyAlignment="1">
      <alignment horizontal="center"/>
    </xf>
    <xf numFmtId="3" fontId="0" fillId="0" borderId="0" xfId="0" applyNumberFormat="1"/>
    <xf numFmtId="169" fontId="0" fillId="0" borderId="0" xfId="0" applyNumberFormat="1"/>
    <xf numFmtId="169" fontId="3" fillId="0" borderId="0" xfId="0" applyNumberFormat="1" applyFont="1" applyFill="1" applyBorder="1" applyAlignment="1">
      <alignment horizontal="right" vertical="top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zoomScaleNormal="100" zoomScaleSheetLayoutView="75" workbookViewId="0">
      <selection activeCell="B6" sqref="B6"/>
    </sheetView>
  </sheetViews>
  <sheetFormatPr defaultColWidth="27.5703125" defaultRowHeight="15"/>
  <cols>
    <col min="1" max="1" width="9.28515625" style="2" customWidth="1"/>
    <col min="2" max="2" width="42.42578125" style="2" bestFit="1" customWidth="1"/>
    <col min="3" max="3" width="24" style="39" customWidth="1"/>
    <col min="4" max="4" width="9.140625" style="2" customWidth="1"/>
    <col min="5" max="5" width="9.140625" style="51" customWidth="1"/>
    <col min="6" max="6" width="14.140625" style="57" bestFit="1" customWidth="1"/>
    <col min="7" max="7" width="12.42578125" style="17" bestFit="1" customWidth="1"/>
    <col min="8" max="8" width="9.42578125" style="2" customWidth="1"/>
    <col min="9" max="9" width="14.140625" style="2" bestFit="1" customWidth="1"/>
    <col min="10" max="10" width="12.5703125" style="17" customWidth="1"/>
    <col min="11" max="11" width="10.85546875" style="2" customWidth="1"/>
    <col min="12" max="12" width="27.5703125" style="28"/>
    <col min="13" max="16384" width="27.5703125" style="2"/>
  </cols>
  <sheetData>
    <row r="1" spans="1:12" s="1" customFormat="1" ht="30">
      <c r="A1" s="12" t="s">
        <v>1</v>
      </c>
      <c r="B1" s="12" t="s">
        <v>0</v>
      </c>
      <c r="C1" s="12" t="s">
        <v>3</v>
      </c>
      <c r="D1" s="12" t="s">
        <v>2</v>
      </c>
      <c r="E1" s="46" t="s">
        <v>16</v>
      </c>
      <c r="F1" s="52" t="s">
        <v>7</v>
      </c>
      <c r="G1" s="16" t="s">
        <v>8</v>
      </c>
      <c r="H1" s="5" t="s">
        <v>9</v>
      </c>
      <c r="I1" s="5" t="s">
        <v>10</v>
      </c>
      <c r="J1" s="16" t="s">
        <v>11</v>
      </c>
      <c r="K1" s="5" t="s">
        <v>12</v>
      </c>
      <c r="L1" s="27"/>
    </row>
    <row r="2" spans="1:12">
      <c r="A2" s="29" t="s">
        <v>17</v>
      </c>
      <c r="B2" s="30" t="s">
        <v>51</v>
      </c>
      <c r="C2" s="29" t="s">
        <v>85</v>
      </c>
      <c r="D2" s="29" t="s">
        <v>83</v>
      </c>
      <c r="E2" s="47"/>
      <c r="F2" s="53"/>
      <c r="G2" s="31"/>
      <c r="H2" s="32"/>
      <c r="I2" s="32"/>
      <c r="J2" s="31"/>
      <c r="K2" s="32"/>
    </row>
    <row r="3" spans="1:12">
      <c r="A3" s="21" t="s">
        <v>18</v>
      </c>
      <c r="B3" s="13" t="s">
        <v>52</v>
      </c>
      <c r="C3" s="36" t="s">
        <v>92</v>
      </c>
      <c r="D3" s="21" t="s">
        <v>83</v>
      </c>
      <c r="E3" s="48" t="s">
        <v>90</v>
      </c>
      <c r="F3" s="54">
        <v>0</v>
      </c>
      <c r="G3" s="25">
        <v>0</v>
      </c>
      <c r="H3" s="26">
        <v>0</v>
      </c>
      <c r="I3" s="26">
        <v>0</v>
      </c>
      <c r="J3" s="25">
        <v>0</v>
      </c>
      <c r="K3" s="26">
        <v>0</v>
      </c>
      <c r="L3" s="28" t="s">
        <v>93</v>
      </c>
    </row>
    <row r="4" spans="1:12">
      <c r="A4" s="21" t="s">
        <v>19</v>
      </c>
      <c r="B4" s="13" t="s">
        <v>95</v>
      </c>
      <c r="C4" s="21" t="s">
        <v>5</v>
      </c>
      <c r="D4" s="21" t="s">
        <v>83</v>
      </c>
      <c r="E4" s="48">
        <f>'Chace Lane'!C83</f>
        <v>91.193416234000011</v>
      </c>
      <c r="F4" s="58">
        <f>'Chace Lane'!N83</f>
        <v>617</v>
      </c>
      <c r="G4" s="59">
        <v>0.1</v>
      </c>
      <c r="H4" s="60">
        <f t="shared" ref="H4:H9" si="0">ROUND(F4*G4,0)</f>
        <v>62</v>
      </c>
      <c r="I4" s="60">
        <f>'Chace Lane'!O83</f>
        <v>83.099999999999952</v>
      </c>
      <c r="J4" s="59">
        <v>0.1</v>
      </c>
      <c r="K4" s="60">
        <f t="shared" ref="K4:K9" si="1">ROUND(I4*J4,1)</f>
        <v>8.3000000000000007</v>
      </c>
    </row>
    <row r="5" spans="1:12">
      <c r="A5" s="21" t="s">
        <v>20</v>
      </c>
      <c r="B5" s="13" t="s">
        <v>53</v>
      </c>
      <c r="C5" s="21" t="s">
        <v>5</v>
      </c>
      <c r="D5" s="21" t="s">
        <v>83</v>
      </c>
      <c r="E5" s="48">
        <f>'Glenham Drive'!C13</f>
        <v>12.222053688999999</v>
      </c>
      <c r="F5" s="58">
        <f>'Glenham Drive'!N13</f>
        <v>88</v>
      </c>
      <c r="G5" s="59">
        <v>0.1</v>
      </c>
      <c r="H5" s="60">
        <f t="shared" si="0"/>
        <v>9</v>
      </c>
      <c r="I5" s="60">
        <f>'Glenham Drive'!O13</f>
        <v>14.100000000000001</v>
      </c>
      <c r="J5" s="59">
        <v>0.1</v>
      </c>
      <c r="K5" s="60">
        <f t="shared" si="1"/>
        <v>1.4</v>
      </c>
    </row>
    <row r="6" spans="1:12">
      <c r="A6" s="21" t="s">
        <v>21</v>
      </c>
      <c r="B6" s="13" t="s">
        <v>54</v>
      </c>
      <c r="C6" s="63" t="s">
        <v>6</v>
      </c>
      <c r="D6" s="21" t="s">
        <v>83</v>
      </c>
      <c r="E6" s="48">
        <f>'Basin 7'!C76</f>
        <v>146.49869925099998</v>
      </c>
      <c r="F6" s="58">
        <f>'Basin 7'!N76</f>
        <v>1059</v>
      </c>
      <c r="G6" s="59">
        <f>'Wet pond calcs'!B4</f>
        <v>0.36499999999999999</v>
      </c>
      <c r="H6" s="60">
        <f t="shared" si="0"/>
        <v>387</v>
      </c>
      <c r="I6" s="60">
        <f>'Basin 7'!O76</f>
        <v>191.09999999999994</v>
      </c>
      <c r="J6" s="59">
        <f>'Wet pond calcs'!B5</f>
        <v>0.64900000000000002</v>
      </c>
      <c r="K6" s="60">
        <f t="shared" si="1"/>
        <v>124</v>
      </c>
    </row>
    <row r="7" spans="1:12">
      <c r="A7" s="21" t="s">
        <v>22</v>
      </c>
      <c r="B7" s="13" t="s">
        <v>55</v>
      </c>
      <c r="C7" s="63" t="s">
        <v>84</v>
      </c>
      <c r="D7" s="21" t="s">
        <v>83</v>
      </c>
      <c r="E7" s="48">
        <f>'Bounday Canal Phase 3'!C69</f>
        <v>365.89439542300011</v>
      </c>
      <c r="F7" s="58">
        <f>'Bounday Canal Phase 3'!N69</f>
        <v>3123</v>
      </c>
      <c r="G7" s="59">
        <v>0.19500000000000001</v>
      </c>
      <c r="H7" s="60">
        <f t="shared" si="0"/>
        <v>609</v>
      </c>
      <c r="I7" s="60">
        <f>'Bounday Canal Phase 3'!O69</f>
        <v>487.40000000000015</v>
      </c>
      <c r="J7" s="59">
        <v>0.15049999999999999</v>
      </c>
      <c r="K7" s="60">
        <f t="shared" si="1"/>
        <v>73.400000000000006</v>
      </c>
    </row>
    <row r="8" spans="1:12" ht="30">
      <c r="A8" s="21" t="s">
        <v>23</v>
      </c>
      <c r="B8" s="15" t="s">
        <v>56</v>
      </c>
      <c r="C8" s="21" t="s">
        <v>141</v>
      </c>
      <c r="D8" s="21" t="s">
        <v>83</v>
      </c>
      <c r="E8" s="48">
        <f>'Boundary Canal Phase II'!C508</f>
        <v>632.74329719599905</v>
      </c>
      <c r="F8" s="58">
        <f>'Boundary Canal Phase II'!N508-H9</f>
        <v>1633</v>
      </c>
      <c r="G8" s="59">
        <f>'Retention BMP Calcs'!B3</f>
        <v>1</v>
      </c>
      <c r="H8" s="64">
        <f t="shared" si="0"/>
        <v>1633</v>
      </c>
      <c r="I8" s="60">
        <f>'Boundary Canal Phase II'!O508-K9</f>
        <v>176.09999999999962</v>
      </c>
      <c r="J8" s="59">
        <f>'Retention BMP Calcs'!B3</f>
        <v>1</v>
      </c>
      <c r="K8" s="60">
        <f t="shared" si="1"/>
        <v>176.1</v>
      </c>
    </row>
    <row r="9" spans="1:12">
      <c r="A9" s="21" t="s">
        <v>24</v>
      </c>
      <c r="B9" s="15" t="s">
        <v>57</v>
      </c>
      <c r="C9" s="63" t="s">
        <v>84</v>
      </c>
      <c r="D9" s="21" t="s">
        <v>83</v>
      </c>
      <c r="E9" s="48">
        <f>'Boundary Canal Phase I'!C508</f>
        <v>632.74329719599905</v>
      </c>
      <c r="F9" s="58">
        <f>'Boundary Canal Phase I'!N508</f>
        <v>2028</v>
      </c>
      <c r="G9" s="59">
        <v>0.19500000000000001</v>
      </c>
      <c r="H9" s="60">
        <f t="shared" si="0"/>
        <v>395</v>
      </c>
      <c r="I9" s="60">
        <f>'Boundary Canal Phase I'!O508</f>
        <v>207.29999999999961</v>
      </c>
      <c r="J9" s="59">
        <v>0.15049999999999999</v>
      </c>
      <c r="K9" s="60">
        <f t="shared" si="1"/>
        <v>31.2</v>
      </c>
    </row>
    <row r="10" spans="1:12">
      <c r="A10" s="21" t="s">
        <v>25</v>
      </c>
      <c r="B10" s="15" t="s">
        <v>58</v>
      </c>
      <c r="C10" s="36" t="s">
        <v>4</v>
      </c>
      <c r="D10" s="21" t="s">
        <v>83</v>
      </c>
      <c r="E10" s="48" t="s">
        <v>90</v>
      </c>
      <c r="F10" s="54">
        <v>0</v>
      </c>
      <c r="G10" s="25">
        <v>0</v>
      </c>
      <c r="H10" s="26">
        <v>0</v>
      </c>
      <c r="I10" s="26">
        <v>0</v>
      </c>
      <c r="J10" s="25">
        <v>0</v>
      </c>
      <c r="K10" s="26">
        <v>0</v>
      </c>
      <c r="L10" s="28" t="s">
        <v>107</v>
      </c>
    </row>
    <row r="11" spans="1:12" s="1" customFormat="1">
      <c r="A11" s="21" t="s">
        <v>26</v>
      </c>
      <c r="B11" s="15" t="s">
        <v>59</v>
      </c>
      <c r="C11" s="21" t="s">
        <v>84</v>
      </c>
      <c r="D11" s="21" t="s">
        <v>83</v>
      </c>
      <c r="E11" s="48">
        <f>'Norwood Street'!C11</f>
        <v>17.435293057000003</v>
      </c>
      <c r="F11" s="58">
        <f>'Norwood Street'!N11</f>
        <v>146</v>
      </c>
      <c r="G11" s="59">
        <v>0.19500000000000001</v>
      </c>
      <c r="H11" s="60">
        <f>ROUND(F11*G11,0)</f>
        <v>28</v>
      </c>
      <c r="I11" s="60">
        <f>'Norwood Street'!O11</f>
        <v>22.2</v>
      </c>
      <c r="J11" s="59">
        <v>0.151</v>
      </c>
      <c r="K11" s="60">
        <f>ROUND(I11*J11,1)</f>
        <v>3.4</v>
      </c>
      <c r="L11" s="27"/>
    </row>
    <row r="12" spans="1:12" ht="30">
      <c r="A12" s="21" t="s">
        <v>27</v>
      </c>
      <c r="B12" s="13" t="s">
        <v>60</v>
      </c>
      <c r="C12" s="36" t="s">
        <v>6</v>
      </c>
      <c r="D12" s="21" t="s">
        <v>83</v>
      </c>
      <c r="E12" s="48" t="s">
        <v>90</v>
      </c>
      <c r="F12" s="54">
        <v>0</v>
      </c>
      <c r="G12" s="25">
        <v>0</v>
      </c>
      <c r="H12" s="26">
        <v>0</v>
      </c>
      <c r="I12" s="26">
        <v>0</v>
      </c>
      <c r="J12" s="25">
        <v>0</v>
      </c>
      <c r="K12" s="26">
        <v>0</v>
      </c>
      <c r="L12" s="28" t="s">
        <v>112</v>
      </c>
    </row>
    <row r="13" spans="1:12" s="1" customFormat="1">
      <c r="A13" s="21" t="s">
        <v>28</v>
      </c>
      <c r="B13" s="15" t="s">
        <v>61</v>
      </c>
      <c r="C13" s="63" t="s">
        <v>6</v>
      </c>
      <c r="D13" s="21" t="s">
        <v>83</v>
      </c>
      <c r="E13" s="48">
        <f>'Basin 1'!C162</f>
        <v>136.53984346800016</v>
      </c>
      <c r="F13" s="58">
        <f>'Basin 1'!N162</f>
        <v>1088</v>
      </c>
      <c r="G13" s="59">
        <f>'Wet pond calcs'!F11</f>
        <v>3.0000000000000027E-2</v>
      </c>
      <c r="H13" s="60">
        <f>ROUND(F13*G13,0)</f>
        <v>33</v>
      </c>
      <c r="I13" s="60">
        <f>'Basin 1'!O162</f>
        <v>197.69999999999987</v>
      </c>
      <c r="J13" s="59">
        <f>'Wet pond calcs'!F12</f>
        <v>2.9999999999999916E-2</v>
      </c>
      <c r="K13" s="60">
        <f>ROUND(I13*J13,1)</f>
        <v>5.9</v>
      </c>
      <c r="L13" s="27"/>
    </row>
    <row r="14" spans="1:12" ht="30">
      <c r="A14" s="21" t="s">
        <v>29</v>
      </c>
      <c r="B14" s="15" t="s">
        <v>62</v>
      </c>
      <c r="C14" s="36" t="s">
        <v>142</v>
      </c>
      <c r="D14" s="21" t="s">
        <v>83</v>
      </c>
      <c r="E14" s="48" t="s">
        <v>90</v>
      </c>
      <c r="F14" s="54">
        <v>0</v>
      </c>
      <c r="G14" s="25">
        <v>0</v>
      </c>
      <c r="H14" s="26">
        <v>0</v>
      </c>
      <c r="I14" s="26">
        <v>0</v>
      </c>
      <c r="J14" s="25">
        <v>0</v>
      </c>
      <c r="K14" s="26">
        <v>0</v>
      </c>
      <c r="L14" s="28" t="s">
        <v>113</v>
      </c>
    </row>
    <row r="15" spans="1:12" ht="30">
      <c r="A15" s="21" t="s">
        <v>30</v>
      </c>
      <c r="B15" s="15" t="s">
        <v>63</v>
      </c>
      <c r="C15" s="36" t="s">
        <v>143</v>
      </c>
      <c r="D15" s="21" t="s">
        <v>83</v>
      </c>
      <c r="E15" s="48" t="s">
        <v>90</v>
      </c>
      <c r="F15" s="54">
        <v>0</v>
      </c>
      <c r="G15" s="25">
        <v>0</v>
      </c>
      <c r="H15" s="26">
        <v>0</v>
      </c>
      <c r="I15" s="26">
        <v>0</v>
      </c>
      <c r="J15" s="25">
        <v>0</v>
      </c>
      <c r="K15" s="26">
        <v>0</v>
      </c>
      <c r="L15" s="28" t="s">
        <v>114</v>
      </c>
    </row>
    <row r="16" spans="1:12" s="1" customFormat="1">
      <c r="A16" s="21" t="s">
        <v>31</v>
      </c>
      <c r="B16" s="15" t="s">
        <v>64</v>
      </c>
      <c r="C16" s="63" t="s">
        <v>6</v>
      </c>
      <c r="D16" s="21" t="s">
        <v>83</v>
      </c>
      <c r="E16" s="68">
        <f>'Basin 13'!C58</f>
        <v>42.381957882000009</v>
      </c>
      <c r="F16" s="58">
        <f>'Basin 13'!N58</f>
        <v>173</v>
      </c>
      <c r="G16" s="69">
        <f>'Wet pond calcs'!B17</f>
        <v>0.373</v>
      </c>
      <c r="H16" s="60">
        <f>ROUND(F16*G16,0)</f>
        <v>65</v>
      </c>
      <c r="I16" s="60">
        <f>'Basin 13'!O58</f>
        <v>18.500000000000007</v>
      </c>
      <c r="J16" s="59">
        <f>'Wet pond calcs'!B18</f>
        <v>0.65900000000000003</v>
      </c>
      <c r="K16" s="60">
        <f>ROUND(I16*J16,1)</f>
        <v>12.2</v>
      </c>
      <c r="L16" s="27"/>
    </row>
    <row r="17" spans="1:12" s="1" customFormat="1" ht="30">
      <c r="A17" s="21" t="s">
        <v>32</v>
      </c>
      <c r="B17" s="15" t="s">
        <v>65</v>
      </c>
      <c r="C17" s="63" t="s">
        <v>6</v>
      </c>
      <c r="D17" s="21" t="s">
        <v>83</v>
      </c>
      <c r="E17" s="48">
        <f>'Powell''s Subdivision'!C130</f>
        <v>123.557039033</v>
      </c>
      <c r="F17" s="58">
        <f>'Powell''s Subdivision'!N130</f>
        <v>694</v>
      </c>
      <c r="G17" s="59">
        <f>'Wet pond calcs'!B23</f>
        <v>0.17800000000000002</v>
      </c>
      <c r="H17" s="60">
        <f>ROUND(F17*G17,0)</f>
        <v>124</v>
      </c>
      <c r="I17" s="60">
        <f>'Powell''s Subdivision'!O130</f>
        <v>104.59999999999991</v>
      </c>
      <c r="J17" s="59">
        <f>'Wet pond calcs'!B24</f>
        <v>0.51500000000000001</v>
      </c>
      <c r="K17" s="60">
        <f>ROUND(I17*J17,1)</f>
        <v>53.9</v>
      </c>
      <c r="L17" s="27"/>
    </row>
    <row r="18" spans="1:12" s="1" customFormat="1">
      <c r="A18" s="21" t="s">
        <v>33</v>
      </c>
      <c r="B18" s="15" t="s">
        <v>116</v>
      </c>
      <c r="C18" s="63" t="s">
        <v>6</v>
      </c>
      <c r="D18" s="21" t="s">
        <v>83</v>
      </c>
      <c r="E18" s="68">
        <f>'Port Malabar Unit 40'!C205</f>
        <v>224.32704699100012</v>
      </c>
      <c r="F18" s="58">
        <f>'Port Malabar Unit 40'!N205</f>
        <v>1443</v>
      </c>
      <c r="G18" s="69">
        <f>'Wet pond calcs'!B29</f>
        <v>0.32400000000000001</v>
      </c>
      <c r="H18" s="60">
        <f>ROUND(F18*G18,0)</f>
        <v>468</v>
      </c>
      <c r="I18" s="60">
        <f>'Port Malabar Unit 40'!O205</f>
        <v>179.59999999999974</v>
      </c>
      <c r="J18" s="59">
        <f>'Wet pond calcs'!B30</f>
        <v>0.61</v>
      </c>
      <c r="K18" s="60">
        <f>ROUND(I18*J18,1)</f>
        <v>109.6</v>
      </c>
      <c r="L18" s="27"/>
    </row>
    <row r="19" spans="1:12" s="1" customFormat="1">
      <c r="A19" s="21" t="s">
        <v>34</v>
      </c>
      <c r="B19" s="65" t="s">
        <v>66</v>
      </c>
      <c r="C19" s="63" t="s">
        <v>117</v>
      </c>
      <c r="D19" s="21" t="s">
        <v>83</v>
      </c>
      <c r="E19" s="48">
        <f>'Mandarin Ditch'!C30</f>
        <v>73.042728332999999</v>
      </c>
      <c r="F19" s="58">
        <f>'Mandarin Ditch'!N30</f>
        <v>328</v>
      </c>
      <c r="G19" s="59">
        <f>'Retention BMP Calcs'!B7</f>
        <v>0.87</v>
      </c>
      <c r="H19" s="60">
        <f>ROUND(F19*G19,0)</f>
        <v>285</v>
      </c>
      <c r="I19" s="60">
        <f>'Mandarin Ditch'!O30</f>
        <v>45.500000000000007</v>
      </c>
      <c r="J19" s="59">
        <f>'Retention BMP Calcs'!B7</f>
        <v>0.87</v>
      </c>
      <c r="K19" s="60">
        <f>ROUND(I19*J19,1)</f>
        <v>39.6</v>
      </c>
      <c r="L19" s="27"/>
    </row>
    <row r="20" spans="1:12">
      <c r="A20" s="21" t="s">
        <v>35</v>
      </c>
      <c r="B20" s="15" t="s">
        <v>67</v>
      </c>
      <c r="C20" s="21" t="s">
        <v>144</v>
      </c>
      <c r="D20" s="21" t="s">
        <v>83</v>
      </c>
      <c r="E20" s="48" t="s">
        <v>90</v>
      </c>
      <c r="F20" s="54">
        <v>0</v>
      </c>
      <c r="G20" s="25">
        <v>0</v>
      </c>
      <c r="H20" s="26">
        <v>0</v>
      </c>
      <c r="I20" s="26">
        <v>0</v>
      </c>
      <c r="J20" s="25">
        <v>0</v>
      </c>
      <c r="K20" s="26">
        <v>0</v>
      </c>
      <c r="L20" s="28" t="s">
        <v>119</v>
      </c>
    </row>
    <row r="21" spans="1:12">
      <c r="A21" s="21" t="s">
        <v>36</v>
      </c>
      <c r="B21" s="15" t="s">
        <v>68</v>
      </c>
      <c r="C21" s="36" t="s">
        <v>145</v>
      </c>
      <c r="D21" s="21" t="s">
        <v>83</v>
      </c>
      <c r="E21" s="48" t="s">
        <v>90</v>
      </c>
      <c r="F21" s="54">
        <v>0</v>
      </c>
      <c r="G21" s="25">
        <v>0</v>
      </c>
      <c r="H21" s="26">
        <v>0</v>
      </c>
      <c r="I21" s="26">
        <v>0</v>
      </c>
      <c r="J21" s="25">
        <v>0</v>
      </c>
      <c r="K21" s="26">
        <v>0</v>
      </c>
      <c r="L21" s="28" t="s">
        <v>120</v>
      </c>
    </row>
    <row r="22" spans="1:12" s="1" customFormat="1">
      <c r="A22" s="21" t="s">
        <v>37</v>
      </c>
      <c r="B22" s="15" t="s">
        <v>69</v>
      </c>
      <c r="C22" s="63" t="s">
        <v>121</v>
      </c>
      <c r="D22" s="21" t="s">
        <v>83</v>
      </c>
      <c r="E22" s="48">
        <f>'Basin 3 Parking Lot'!C317</f>
        <v>358.60287044899974</v>
      </c>
      <c r="F22" s="58">
        <f>'Basin 3 Parking Lot'!N317-H23</f>
        <v>984</v>
      </c>
      <c r="G22" s="59">
        <f>'Retention BMP Calcs'!B11</f>
        <v>1</v>
      </c>
      <c r="H22" s="64">
        <f>ROUND(F22*G22,0)</f>
        <v>984</v>
      </c>
      <c r="I22" s="60">
        <f>'Basin 3 Parking Lot'!O317-K23</f>
        <v>128.60000000000042</v>
      </c>
      <c r="J22" s="59">
        <f>'Retention BMP Calcs'!B11</f>
        <v>1</v>
      </c>
      <c r="K22" s="60">
        <f>ROUND(I22*J22,1)</f>
        <v>128.6</v>
      </c>
      <c r="L22" s="27"/>
    </row>
    <row r="23" spans="1:12" s="1" customFormat="1" ht="30">
      <c r="A23" s="21" t="s">
        <v>38</v>
      </c>
      <c r="B23" s="15" t="s">
        <v>70</v>
      </c>
      <c r="C23" s="63" t="s">
        <v>4</v>
      </c>
      <c r="D23" s="21" t="s">
        <v>83</v>
      </c>
      <c r="E23" s="48">
        <f>'Basin 3 Channel'!C317</f>
        <v>358.60287044899974</v>
      </c>
      <c r="F23" s="58">
        <f>'Basin 3 Channel'!N317</f>
        <v>2459</v>
      </c>
      <c r="G23" s="59">
        <f>'Retention BMP Calcs'!B15</f>
        <v>0.6</v>
      </c>
      <c r="H23" s="64">
        <f>ROUND(F23*G23,0)</f>
        <v>1475</v>
      </c>
      <c r="I23" s="60">
        <f>'Basin 3 Channel'!O317</f>
        <v>321.40000000000043</v>
      </c>
      <c r="J23" s="59">
        <f>'Retention BMP Calcs'!B15</f>
        <v>0.6</v>
      </c>
      <c r="K23" s="60">
        <f>ROUND(I23*J23,1)</f>
        <v>192.8</v>
      </c>
      <c r="L23" s="27"/>
    </row>
    <row r="24" spans="1:12">
      <c r="A24" s="21" t="s">
        <v>39</v>
      </c>
      <c r="B24" s="13" t="s">
        <v>71</v>
      </c>
      <c r="C24" s="63" t="s">
        <v>71</v>
      </c>
      <c r="D24" s="21" t="s">
        <v>83</v>
      </c>
      <c r="E24" s="48" t="s">
        <v>90</v>
      </c>
      <c r="F24" s="48" t="s">
        <v>90</v>
      </c>
      <c r="G24" s="48" t="s">
        <v>90</v>
      </c>
      <c r="H24" s="60">
        <f>ROUND('Street Sweeping'!A10,)</f>
        <v>23</v>
      </c>
      <c r="I24" s="48" t="s">
        <v>90</v>
      </c>
      <c r="J24" s="48" t="s">
        <v>90</v>
      </c>
      <c r="K24" s="60">
        <f>ROUND('Street Sweeping'!A14,1)</f>
        <v>10.5</v>
      </c>
    </row>
    <row r="25" spans="1:12">
      <c r="A25" s="29" t="s">
        <v>40</v>
      </c>
      <c r="B25" s="30" t="s">
        <v>72</v>
      </c>
      <c r="C25" s="38" t="s">
        <v>85</v>
      </c>
      <c r="D25" s="29" t="s">
        <v>83</v>
      </c>
      <c r="E25" s="47"/>
      <c r="F25" s="53"/>
      <c r="G25" s="31"/>
      <c r="H25" s="32"/>
      <c r="I25" s="32"/>
      <c r="J25" s="31"/>
      <c r="K25" s="32"/>
    </row>
    <row r="26" spans="1:12">
      <c r="A26" s="29" t="s">
        <v>41</v>
      </c>
      <c r="B26" s="30" t="s">
        <v>73</v>
      </c>
      <c r="C26" s="38" t="s">
        <v>85</v>
      </c>
      <c r="D26" s="29" t="s">
        <v>83</v>
      </c>
      <c r="E26" s="47"/>
      <c r="F26" s="53"/>
      <c r="G26" s="31"/>
      <c r="H26" s="32"/>
      <c r="I26" s="32"/>
      <c r="J26" s="31"/>
      <c r="K26" s="32"/>
    </row>
    <row r="27" spans="1:12">
      <c r="A27" s="21" t="s">
        <v>42</v>
      </c>
      <c r="B27" s="13" t="s">
        <v>74</v>
      </c>
      <c r="C27" s="63" t="s">
        <v>84</v>
      </c>
      <c r="D27" s="21" t="s">
        <v>83</v>
      </c>
      <c r="E27" s="48">
        <f>'Angler''s Drive'!C27</f>
        <v>19.123251164999996</v>
      </c>
      <c r="F27" s="58">
        <f>'Angler''s Drive'!N27</f>
        <v>98</v>
      </c>
      <c r="G27" s="59">
        <v>0.19500000000000001</v>
      </c>
      <c r="H27" s="60">
        <f>ROUND(F27*G27,0)</f>
        <v>19</v>
      </c>
      <c r="I27" s="60">
        <f>'Angler''s Drive'!O27</f>
        <v>13.799999999999999</v>
      </c>
      <c r="J27" s="59">
        <v>0.15049999999999999</v>
      </c>
      <c r="K27" s="60">
        <f>ROUND(I27*J27,1)</f>
        <v>2.1</v>
      </c>
    </row>
    <row r="28" spans="1:12">
      <c r="A28" s="21" t="s">
        <v>43</v>
      </c>
      <c r="B28" s="13" t="s">
        <v>75</v>
      </c>
      <c r="C28" s="63" t="s">
        <v>86</v>
      </c>
      <c r="D28" s="21" t="s">
        <v>83</v>
      </c>
      <c r="E28" s="48" t="s">
        <v>90</v>
      </c>
      <c r="F28" s="48" t="s">
        <v>90</v>
      </c>
      <c r="G28" s="48" t="s">
        <v>90</v>
      </c>
      <c r="H28" s="60">
        <f>ROUND('Worth Court'!A12,0)</f>
        <v>1</v>
      </c>
      <c r="I28" s="48" t="s">
        <v>90</v>
      </c>
      <c r="J28" s="48" t="s">
        <v>90</v>
      </c>
      <c r="K28" s="60">
        <f>ROUND('Worth Court'!A16,0)</f>
        <v>0</v>
      </c>
    </row>
    <row r="29" spans="1:12" s="1" customFormat="1">
      <c r="A29" s="21" t="s">
        <v>44</v>
      </c>
      <c r="B29" s="13" t="s">
        <v>76</v>
      </c>
      <c r="C29" s="63" t="s">
        <v>6</v>
      </c>
      <c r="D29" s="21" t="s">
        <v>83</v>
      </c>
      <c r="E29" s="48">
        <f>'Basin 9'!C30</f>
        <v>73.042728332999999</v>
      </c>
      <c r="F29" s="58">
        <f>'Basin 9'!N30-H19</f>
        <v>43</v>
      </c>
      <c r="G29" s="59">
        <v>0.1</v>
      </c>
      <c r="H29" s="60">
        <f>ROUND(F29*G29,0)</f>
        <v>4</v>
      </c>
      <c r="I29" s="60">
        <f>'Basin 9'!O30-K19</f>
        <v>5.9000000000000057</v>
      </c>
      <c r="J29" s="59">
        <v>0.1</v>
      </c>
      <c r="K29" s="60">
        <f>ROUND(I29*J29,1)</f>
        <v>0.6</v>
      </c>
      <c r="L29" s="27"/>
    </row>
    <row r="30" spans="1:12" s="1" customFormat="1">
      <c r="A30" s="21" t="s">
        <v>45</v>
      </c>
      <c r="B30" s="13" t="s">
        <v>77</v>
      </c>
      <c r="C30" s="63" t="s">
        <v>84</v>
      </c>
      <c r="D30" s="21" t="s">
        <v>83</v>
      </c>
      <c r="E30" s="48">
        <f>'Wild Rose'!C2</f>
        <v>4.5880675279999998</v>
      </c>
      <c r="F30" s="58">
        <f>'Wild Rose'!N2</f>
        <v>25</v>
      </c>
      <c r="G30" s="59">
        <v>0.19500000000000001</v>
      </c>
      <c r="H30" s="60">
        <f>ROUND(F30*G30,0)</f>
        <v>5</v>
      </c>
      <c r="I30" s="60">
        <f>'Wild Rose'!O2</f>
        <v>3.5</v>
      </c>
      <c r="J30" s="59">
        <v>0.151</v>
      </c>
      <c r="K30" s="60">
        <f>ROUND(I30*J30,1)</f>
        <v>0.5</v>
      </c>
      <c r="L30" s="27"/>
    </row>
    <row r="31" spans="1:12">
      <c r="A31" s="22" t="s">
        <v>46</v>
      </c>
      <c r="B31" s="14" t="s">
        <v>78</v>
      </c>
      <c r="C31" s="37"/>
      <c r="D31" s="22" t="s">
        <v>83</v>
      </c>
      <c r="E31" s="49"/>
      <c r="F31" s="55"/>
      <c r="G31" s="23"/>
      <c r="H31" s="24"/>
      <c r="I31" s="24"/>
      <c r="J31" s="23"/>
      <c r="K31" s="24"/>
      <c r="L31" s="28" t="s">
        <v>124</v>
      </c>
    </row>
    <row r="32" spans="1:12" s="1" customFormat="1">
      <c r="A32" s="21" t="s">
        <v>47</v>
      </c>
      <c r="B32" s="13" t="s">
        <v>79</v>
      </c>
      <c r="C32" s="63" t="s">
        <v>86</v>
      </c>
      <c r="D32" s="21" t="s">
        <v>83</v>
      </c>
      <c r="E32" s="48" t="s">
        <v>90</v>
      </c>
      <c r="F32" s="48" t="s">
        <v>90</v>
      </c>
      <c r="G32" s="48" t="s">
        <v>90</v>
      </c>
      <c r="H32" s="60">
        <f>ROUND('Port Malabar Inserts'!A12,0)</f>
        <v>2</v>
      </c>
      <c r="I32" s="48" t="s">
        <v>90</v>
      </c>
      <c r="J32" s="48" t="s">
        <v>90</v>
      </c>
      <c r="K32" s="60">
        <f>ROUND('Port Malabar Inserts'!A16,1)</f>
        <v>1</v>
      </c>
      <c r="L32" s="27"/>
    </row>
    <row r="33" spans="1:12">
      <c r="A33" s="21" t="s">
        <v>48</v>
      </c>
      <c r="B33" s="13" t="s">
        <v>80</v>
      </c>
      <c r="C33" s="63" t="s">
        <v>84</v>
      </c>
      <c r="D33" s="21" t="s">
        <v>83</v>
      </c>
      <c r="E33" s="48">
        <f>'Kent Street'!C4</f>
        <v>20.771693404000001</v>
      </c>
      <c r="F33" s="58">
        <f>'Kent Street'!N4</f>
        <v>157</v>
      </c>
      <c r="G33" s="59">
        <v>0.19500000000000001</v>
      </c>
      <c r="H33" s="60">
        <f>ROUND(F33*G33,0)</f>
        <v>31</v>
      </c>
      <c r="I33" s="60">
        <f>'Kent Street'!O4</f>
        <v>22.3</v>
      </c>
      <c r="J33" s="59">
        <v>0.15049999999999999</v>
      </c>
      <c r="K33" s="60">
        <f>ROUND(I33*J33,1)</f>
        <v>3.4</v>
      </c>
    </row>
    <row r="34" spans="1:12">
      <c r="A34" s="21" t="s">
        <v>49</v>
      </c>
      <c r="B34" s="13" t="s">
        <v>81</v>
      </c>
      <c r="C34" s="39" t="s">
        <v>5</v>
      </c>
      <c r="D34" s="21" t="s">
        <v>83</v>
      </c>
      <c r="E34" s="48" t="s">
        <v>90</v>
      </c>
      <c r="F34" s="56">
        <v>0</v>
      </c>
      <c r="G34" s="25">
        <v>0</v>
      </c>
      <c r="H34" s="26">
        <v>0</v>
      </c>
      <c r="I34" s="26">
        <v>0</v>
      </c>
      <c r="J34" s="25">
        <v>0</v>
      </c>
      <c r="K34" s="26">
        <v>0</v>
      </c>
      <c r="L34" s="28" t="s">
        <v>94</v>
      </c>
    </row>
    <row r="35" spans="1:12" s="1" customFormat="1">
      <c r="A35" s="21" t="s">
        <v>50</v>
      </c>
      <c r="B35" s="13" t="s">
        <v>82</v>
      </c>
      <c r="C35" s="63" t="s">
        <v>5</v>
      </c>
      <c r="D35" s="21" t="s">
        <v>83</v>
      </c>
      <c r="E35" s="48">
        <f>'Florin Pond'!C10</f>
        <v>25.856667534000003</v>
      </c>
      <c r="F35" s="58">
        <f>'Florin Pond'!N10</f>
        <v>262</v>
      </c>
      <c r="G35" s="59">
        <v>0.1</v>
      </c>
      <c r="H35" s="60">
        <f>ROUND(F35*G35,0)</f>
        <v>26</v>
      </c>
      <c r="I35" s="60">
        <f>'Florin Pond'!O10</f>
        <v>58.6</v>
      </c>
      <c r="J35" s="59">
        <v>0.1</v>
      </c>
      <c r="K35" s="60">
        <f>ROUND(I35*J35,1)</f>
        <v>5.9</v>
      </c>
      <c r="L35" s="27"/>
    </row>
    <row r="36" spans="1:12" s="1" customFormat="1" ht="30">
      <c r="A36" s="21" t="s">
        <v>87</v>
      </c>
      <c r="B36" s="70" t="s">
        <v>88</v>
      </c>
      <c r="C36" s="21" t="s">
        <v>89</v>
      </c>
      <c r="D36" s="21" t="s">
        <v>83</v>
      </c>
      <c r="E36" s="48" t="s">
        <v>90</v>
      </c>
      <c r="F36" s="64" t="s">
        <v>91</v>
      </c>
      <c r="G36" s="59">
        <v>0.06</v>
      </c>
      <c r="H36" s="60" t="s">
        <v>91</v>
      </c>
      <c r="I36" s="60" t="s">
        <v>91</v>
      </c>
      <c r="J36" s="59">
        <v>0.06</v>
      </c>
      <c r="K36" s="60" t="s">
        <v>91</v>
      </c>
      <c r="L36" s="27"/>
    </row>
    <row r="37" spans="1:12">
      <c r="A37" s="3"/>
      <c r="B37" s="3"/>
      <c r="C37" s="40"/>
      <c r="D37" s="3"/>
      <c r="E37" s="50"/>
    </row>
    <row r="38" spans="1:12">
      <c r="B38" s="3"/>
      <c r="C38" s="40"/>
      <c r="D38" s="3"/>
      <c r="E38" s="50"/>
      <c r="G38" s="18"/>
      <c r="H38" s="7" t="s">
        <v>13</v>
      </c>
      <c r="I38" s="8"/>
      <c r="J38" s="20"/>
      <c r="K38" s="9" t="s">
        <v>14</v>
      </c>
    </row>
    <row r="39" spans="1:12">
      <c r="B39" s="3"/>
      <c r="C39" s="40"/>
      <c r="D39" s="3"/>
      <c r="E39" s="50"/>
      <c r="G39" s="19" t="s">
        <v>15</v>
      </c>
      <c r="H39" s="10">
        <f>SUM(H2:H36)</f>
        <v>6668</v>
      </c>
      <c r="I39" s="6"/>
      <c r="J39" s="18"/>
      <c r="K39" s="11">
        <f>SUM(K2:K36)</f>
        <v>984.39999999999986</v>
      </c>
    </row>
    <row r="40" spans="1:12">
      <c r="B40" s="3"/>
      <c r="C40" s="40"/>
      <c r="D40" s="3"/>
      <c r="E40" s="50"/>
    </row>
    <row r="41" spans="1:12">
      <c r="B41" s="3"/>
      <c r="C41" s="40"/>
      <c r="D41" s="3"/>
      <c r="E41" s="50"/>
    </row>
    <row r="42" spans="1:12">
      <c r="B42" s="3"/>
      <c r="C42" s="40"/>
      <c r="D42" s="3"/>
      <c r="E42" s="50"/>
    </row>
    <row r="43" spans="1:12">
      <c r="B43" s="3"/>
      <c r="C43" s="40"/>
      <c r="D43" s="3"/>
      <c r="E43" s="50"/>
    </row>
    <row r="44" spans="1:12">
      <c r="B44" s="3"/>
      <c r="C44" s="40"/>
      <c r="D44" s="3"/>
      <c r="E44" s="50"/>
    </row>
    <row r="45" spans="1:12">
      <c r="B45" s="3"/>
      <c r="C45" s="40"/>
      <c r="D45" s="3"/>
      <c r="E45" s="50"/>
    </row>
    <row r="46" spans="1:12">
      <c r="B46" s="3"/>
      <c r="C46" s="40"/>
      <c r="D46" s="3"/>
      <c r="E46" s="50"/>
    </row>
    <row r="47" spans="1:12">
      <c r="B47" s="3"/>
      <c r="C47" s="40"/>
      <c r="D47" s="3"/>
      <c r="E47" s="50"/>
    </row>
    <row r="48" spans="1:12">
      <c r="B48" s="3"/>
      <c r="C48" s="40"/>
      <c r="D48" s="3"/>
      <c r="E48" s="50"/>
    </row>
    <row r="49" spans="1:5">
      <c r="B49" s="3"/>
      <c r="C49" s="40"/>
      <c r="D49" s="3"/>
      <c r="E49" s="50"/>
    </row>
    <row r="50" spans="1:5">
      <c r="B50" s="3"/>
      <c r="C50" s="40"/>
      <c r="D50" s="3"/>
      <c r="E50" s="50"/>
    </row>
    <row r="51" spans="1:5">
      <c r="B51" s="3"/>
      <c r="C51" s="40"/>
      <c r="D51" s="3"/>
      <c r="E51" s="50"/>
    </row>
    <row r="52" spans="1:5">
      <c r="B52" s="3"/>
      <c r="C52" s="40"/>
      <c r="D52" s="3"/>
      <c r="E52" s="50"/>
    </row>
    <row r="53" spans="1:5">
      <c r="A53" s="4"/>
      <c r="B53" s="3"/>
      <c r="C53" s="40"/>
      <c r="D53" s="3"/>
      <c r="E53" s="50"/>
    </row>
    <row r="54" spans="1:5">
      <c r="A54" s="1"/>
      <c r="B54" s="3"/>
      <c r="C54" s="40"/>
      <c r="D54" s="3"/>
      <c r="E54" s="50"/>
    </row>
    <row r="55" spans="1:5">
      <c r="A55" s="3"/>
      <c r="B55" s="3"/>
      <c r="C55" s="40"/>
      <c r="D55" s="3"/>
      <c r="E55" s="50"/>
    </row>
    <row r="56" spans="1:5">
      <c r="A56" s="3"/>
      <c r="B56" s="3"/>
      <c r="C56" s="40"/>
      <c r="D56" s="3"/>
      <c r="E56" s="50"/>
    </row>
    <row r="57" spans="1:5">
      <c r="A57" s="3"/>
      <c r="B57" s="3"/>
      <c r="C57" s="40"/>
      <c r="D57" s="3"/>
      <c r="E57" s="50"/>
    </row>
    <row r="58" spans="1:5">
      <c r="A58" s="3"/>
      <c r="B58" s="3"/>
      <c r="C58" s="40"/>
      <c r="D58" s="3"/>
      <c r="E58" s="50"/>
    </row>
    <row r="59" spans="1:5">
      <c r="A59" s="3"/>
      <c r="B59" s="3"/>
      <c r="C59" s="40"/>
      <c r="D59" s="3"/>
      <c r="E59" s="50"/>
    </row>
    <row r="60" spans="1:5">
      <c r="A60" s="3"/>
      <c r="B60" s="3"/>
      <c r="C60" s="40"/>
      <c r="D60" s="3"/>
      <c r="E60" s="50"/>
    </row>
    <row r="61" spans="1:5">
      <c r="A61" s="3"/>
      <c r="B61" s="3"/>
      <c r="C61" s="40"/>
      <c r="D61" s="3"/>
      <c r="E61" s="50"/>
    </row>
    <row r="62" spans="1:5">
      <c r="A62" s="1"/>
      <c r="B62" s="3"/>
      <c r="C62" s="40"/>
      <c r="D62" s="3"/>
      <c r="E62" s="50"/>
    </row>
    <row r="63" spans="1:5">
      <c r="A63" s="3"/>
      <c r="B63" s="3"/>
      <c r="C63" s="40"/>
      <c r="D63" s="3"/>
      <c r="E63" s="50"/>
    </row>
    <row r="64" spans="1:5">
      <c r="B64" s="3"/>
      <c r="C64" s="40"/>
      <c r="D64" s="3"/>
      <c r="E64" s="50"/>
    </row>
    <row r="65" spans="1:5">
      <c r="B65" s="3"/>
      <c r="C65" s="40"/>
      <c r="D65" s="3"/>
      <c r="E65" s="50"/>
    </row>
    <row r="66" spans="1:5">
      <c r="A66" s="1"/>
      <c r="B66" s="3"/>
      <c r="C66" s="40"/>
      <c r="D66" s="3"/>
      <c r="E66" s="50"/>
    </row>
    <row r="67" spans="1:5">
      <c r="B67" s="3"/>
      <c r="C67" s="40"/>
      <c r="D67" s="3"/>
      <c r="E67" s="50"/>
    </row>
    <row r="68" spans="1:5">
      <c r="B68" s="3"/>
      <c r="C68" s="40"/>
      <c r="D68" s="3"/>
      <c r="E68" s="50"/>
    </row>
    <row r="69" spans="1:5">
      <c r="B69" s="3"/>
      <c r="C69" s="40"/>
      <c r="D69" s="3"/>
      <c r="E69" s="50"/>
    </row>
    <row r="70" spans="1:5">
      <c r="B70" s="3"/>
      <c r="C70" s="40"/>
      <c r="D70" s="3"/>
      <c r="E70" s="50"/>
    </row>
    <row r="71" spans="1:5">
      <c r="B71" s="3"/>
      <c r="C71" s="40"/>
      <c r="D71" s="3"/>
      <c r="E71" s="50"/>
    </row>
    <row r="72" spans="1:5">
      <c r="B72" s="3"/>
      <c r="C72" s="40"/>
      <c r="D72" s="3"/>
      <c r="E72" s="50"/>
    </row>
    <row r="73" spans="1:5">
      <c r="B73" s="3"/>
      <c r="C73" s="40"/>
      <c r="D73" s="3"/>
      <c r="E73" s="50"/>
    </row>
    <row r="74" spans="1:5">
      <c r="B74" s="3"/>
      <c r="C74" s="40"/>
      <c r="D74" s="3"/>
      <c r="E74" s="50"/>
    </row>
    <row r="75" spans="1:5">
      <c r="B75" s="3"/>
      <c r="C75" s="40"/>
      <c r="D75" s="3"/>
      <c r="E75" s="50"/>
    </row>
    <row r="76" spans="1:5">
      <c r="A76" s="3"/>
      <c r="B76" s="3"/>
      <c r="C76" s="40"/>
      <c r="D76" s="3"/>
      <c r="E76" s="50"/>
    </row>
    <row r="77" spans="1:5">
      <c r="A77" s="3"/>
      <c r="B77" s="3"/>
      <c r="C77" s="40"/>
      <c r="D77" s="3"/>
      <c r="E77" s="50"/>
    </row>
    <row r="78" spans="1:5">
      <c r="A78" s="3"/>
      <c r="B78" s="3"/>
      <c r="C78" s="40"/>
      <c r="D78" s="3"/>
      <c r="E78" s="50"/>
    </row>
    <row r="79" spans="1:5">
      <c r="A79" s="3"/>
      <c r="B79" s="3"/>
      <c r="C79" s="40"/>
      <c r="D79" s="3"/>
      <c r="E79" s="50"/>
    </row>
    <row r="80" spans="1:5">
      <c r="A80" s="3"/>
      <c r="B80" s="3"/>
      <c r="C80" s="40"/>
      <c r="D80" s="3"/>
      <c r="E80" s="50"/>
    </row>
    <row r="81" spans="1:5">
      <c r="A81" s="3"/>
      <c r="B81" s="3"/>
      <c r="C81" s="40"/>
      <c r="D81" s="3"/>
      <c r="E81" s="50"/>
    </row>
    <row r="82" spans="1:5">
      <c r="A82" s="3"/>
      <c r="B82" s="3"/>
      <c r="C82" s="40"/>
      <c r="D82" s="3"/>
      <c r="E82" s="50"/>
    </row>
    <row r="83" spans="1:5">
      <c r="A83" s="3"/>
      <c r="B83" s="3"/>
      <c r="C83" s="40"/>
      <c r="D83" s="3"/>
      <c r="E83" s="50"/>
    </row>
    <row r="84" spans="1:5">
      <c r="A84" s="3"/>
      <c r="B84" s="3"/>
      <c r="C84" s="40"/>
      <c r="D84" s="3"/>
      <c r="E84" s="50"/>
    </row>
    <row r="85" spans="1:5">
      <c r="A85" s="3"/>
      <c r="B85" s="3"/>
      <c r="C85" s="40"/>
      <c r="D85" s="3"/>
      <c r="E85" s="50"/>
    </row>
    <row r="86" spans="1:5">
      <c r="A86" s="3"/>
      <c r="B86" s="3"/>
      <c r="C86" s="40"/>
      <c r="D86" s="3"/>
      <c r="E86" s="50"/>
    </row>
    <row r="87" spans="1:5">
      <c r="A87" s="3"/>
      <c r="B87" s="3"/>
      <c r="C87" s="40"/>
      <c r="D87" s="3"/>
      <c r="E87" s="50"/>
    </row>
    <row r="88" spans="1:5">
      <c r="A88" s="3"/>
      <c r="B88" s="3"/>
      <c r="C88" s="40"/>
      <c r="D88" s="3"/>
      <c r="E88" s="50"/>
    </row>
    <row r="89" spans="1:5">
      <c r="A89" s="3"/>
      <c r="B89" s="3"/>
      <c r="C89" s="40"/>
      <c r="D89" s="3"/>
      <c r="E89" s="50"/>
    </row>
    <row r="90" spans="1:5">
      <c r="A90" s="3"/>
      <c r="B90" s="3"/>
      <c r="C90" s="40"/>
      <c r="D90" s="3"/>
      <c r="E90" s="50"/>
    </row>
    <row r="91" spans="1:5">
      <c r="A91" s="3"/>
      <c r="B91" s="3"/>
      <c r="C91" s="40"/>
      <c r="D91" s="3"/>
      <c r="E91" s="50"/>
    </row>
    <row r="92" spans="1:5">
      <c r="A92" s="3"/>
      <c r="B92" s="3"/>
      <c r="C92" s="40"/>
      <c r="D92" s="3"/>
      <c r="E92" s="50"/>
    </row>
    <row r="93" spans="1:5">
      <c r="A93" s="3"/>
      <c r="B93" s="3"/>
      <c r="C93" s="40"/>
      <c r="D93" s="3"/>
      <c r="E93" s="50"/>
    </row>
    <row r="94" spans="1:5">
      <c r="A94" s="3"/>
    </row>
    <row r="95" spans="1:5">
      <c r="A95" s="3"/>
    </row>
    <row r="96" spans="1:5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</sheetData>
  <phoneticPr fontId="0" type="noConversion"/>
  <printOptions gridLines="1"/>
  <pageMargins left="0.5" right="0.25" top="1" bottom="1" header="0.5" footer="0.5"/>
  <pageSetup scale="79" fitToWidth="0" fitToHeight="0" orientation="landscape" blackAndWhite="1" r:id="rId1"/>
  <headerFooter alignWithMargins="0">
    <oddHeader xml:space="preserve">&amp;C&amp;"Arial,Bold"Central IRL Basin Management Action Plan (BMAP)
Palm Bay Projects
</oddHeader>
    <oddFooter>&amp;C&amp;"Arial,Italic"Page &amp;P&amp;RFebruary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L1" sqref="L1:O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3" width="12.42578125" bestFit="1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6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0.55032417600000005</v>
      </c>
      <c r="D2" s="42">
        <v>0.30399999999999999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7152.7</v>
      </c>
      <c r="L2" s="41">
        <f>E2*D2*C2/12</f>
        <v>0.67323724629568005</v>
      </c>
      <c r="M2">
        <f>ROUND(E2*D2*C2*102.79,0)</f>
        <v>830</v>
      </c>
      <c r="N2">
        <f>ROUND(I2*M2*0.002205,0)</f>
        <v>4</v>
      </c>
      <c r="O2">
        <f>ROUND(J2*M2*0.002205,1)</f>
        <v>0.6</v>
      </c>
    </row>
    <row r="3" spans="1:15">
      <c r="A3" s="61" t="s">
        <v>134</v>
      </c>
      <c r="B3" s="41">
        <v>1700</v>
      </c>
      <c r="C3" s="43">
        <v>0.72752517400000005</v>
      </c>
      <c r="D3" s="42">
        <v>0.74099999999999999</v>
      </c>
      <c r="E3" s="42">
        <v>48.29</v>
      </c>
      <c r="F3" s="42">
        <v>1.8</v>
      </c>
      <c r="G3" s="42">
        <v>0.47799999999999998</v>
      </c>
      <c r="H3" s="41">
        <v>1</v>
      </c>
      <c r="I3" s="42">
        <f t="shared" ref="I3:I7" si="0">F3</f>
        <v>1.8</v>
      </c>
      <c r="J3" s="42">
        <f t="shared" ref="J3:J7" si="1">G3</f>
        <v>0.47799999999999998</v>
      </c>
      <c r="K3" s="42">
        <v>32409.200000000001</v>
      </c>
      <c r="L3" s="41">
        <f t="shared" ref="L3:L10" si="2">E3*D3*C3/12</f>
        <v>2.1694127727894053</v>
      </c>
      <c r="M3">
        <f t="shared" ref="M3:M10" si="3">ROUND(E3*D3*C3*102.79,0)</f>
        <v>2676</v>
      </c>
      <c r="N3">
        <f t="shared" ref="N3:N10" si="4">ROUND(I3*M3*0.002205,0)</f>
        <v>11</v>
      </c>
      <c r="O3">
        <f t="shared" ref="O3:O10" si="5">ROUND(J3*M3*0.002205,1)</f>
        <v>2.8</v>
      </c>
    </row>
    <row r="4" spans="1:15">
      <c r="A4" s="61" t="s">
        <v>134</v>
      </c>
      <c r="B4" s="41">
        <v>1700</v>
      </c>
      <c r="C4" s="43">
        <v>5.2957061E-2</v>
      </c>
      <c r="D4" s="42">
        <v>0.78600000000000003</v>
      </c>
      <c r="E4" s="42">
        <v>48.29</v>
      </c>
      <c r="F4" s="42">
        <v>1.8</v>
      </c>
      <c r="G4" s="42">
        <v>0.47799999999999998</v>
      </c>
      <c r="H4" s="41">
        <v>1</v>
      </c>
      <c r="I4" s="42">
        <f t="shared" si="0"/>
        <v>1.8</v>
      </c>
      <c r="J4" s="42">
        <f t="shared" si="1"/>
        <v>0.47799999999999998</v>
      </c>
      <c r="K4" s="42">
        <v>744</v>
      </c>
      <c r="L4" s="41">
        <f t="shared" si="2"/>
        <v>0.167502919157695</v>
      </c>
      <c r="M4">
        <f t="shared" si="3"/>
        <v>207</v>
      </c>
      <c r="N4">
        <f t="shared" si="4"/>
        <v>1</v>
      </c>
      <c r="O4">
        <f t="shared" si="5"/>
        <v>0.2</v>
      </c>
    </row>
    <row r="5" spans="1:15">
      <c r="A5" s="61" t="s">
        <v>134</v>
      </c>
      <c r="B5" s="41">
        <v>1200</v>
      </c>
      <c r="C5" s="43">
        <v>5.950179801</v>
      </c>
      <c r="D5" s="42">
        <v>0.38900000000000001</v>
      </c>
      <c r="E5" s="42">
        <v>48.29</v>
      </c>
      <c r="F5" s="42">
        <v>2.23</v>
      </c>
      <c r="G5" s="42">
        <v>0.316</v>
      </c>
      <c r="H5" s="41">
        <v>1</v>
      </c>
      <c r="I5" s="42">
        <f t="shared" si="0"/>
        <v>2.23</v>
      </c>
      <c r="J5" s="42">
        <f t="shared" si="1"/>
        <v>0.316</v>
      </c>
      <c r="K5" s="42">
        <v>10771.1</v>
      </c>
      <c r="L5" s="41">
        <f t="shared" si="2"/>
        <v>9.3144164189685679</v>
      </c>
      <c r="M5">
        <f t="shared" si="3"/>
        <v>11489</v>
      </c>
      <c r="N5">
        <f t="shared" si="4"/>
        <v>56</v>
      </c>
      <c r="O5">
        <f t="shared" si="5"/>
        <v>8</v>
      </c>
    </row>
    <row r="6" spans="1:15">
      <c r="A6" s="61" t="s">
        <v>134</v>
      </c>
      <c r="B6" s="41">
        <v>1200</v>
      </c>
      <c r="C6" s="43">
        <v>9.7058813839999996</v>
      </c>
      <c r="D6" s="42">
        <v>0.30399999999999999</v>
      </c>
      <c r="E6" s="42">
        <v>48.29</v>
      </c>
      <c r="F6" s="42">
        <v>2.23</v>
      </c>
      <c r="G6" s="42">
        <v>0.316</v>
      </c>
      <c r="H6" s="41">
        <v>1</v>
      </c>
      <c r="I6" s="42">
        <f t="shared" si="0"/>
        <v>2.23</v>
      </c>
      <c r="J6" s="42">
        <f t="shared" si="1"/>
        <v>0.316</v>
      </c>
      <c r="K6" s="42">
        <v>13529.5</v>
      </c>
      <c r="L6" s="41">
        <f t="shared" si="2"/>
        <v>11.873657638178452</v>
      </c>
      <c r="M6">
        <f t="shared" si="3"/>
        <v>14646</v>
      </c>
      <c r="N6">
        <f t="shared" si="4"/>
        <v>72</v>
      </c>
      <c r="O6">
        <f t="shared" si="5"/>
        <v>10.199999999999999</v>
      </c>
    </row>
    <row r="7" spans="1:15">
      <c r="A7" s="61" t="s">
        <v>134</v>
      </c>
      <c r="B7" s="41">
        <v>8140</v>
      </c>
      <c r="C7" s="43">
        <v>1.5614062999999999E-2</v>
      </c>
      <c r="D7" s="42">
        <v>0.70299999999999996</v>
      </c>
      <c r="E7" s="42">
        <v>48.29</v>
      </c>
      <c r="F7" s="42">
        <v>1.2</v>
      </c>
      <c r="G7" s="42">
        <v>0.48</v>
      </c>
      <c r="H7" s="41">
        <v>1</v>
      </c>
      <c r="I7" s="42">
        <f t="shared" si="0"/>
        <v>1.2</v>
      </c>
      <c r="J7" s="42">
        <f t="shared" si="1"/>
        <v>0.48</v>
      </c>
      <c r="K7" s="42">
        <v>71.2</v>
      </c>
      <c r="L7" s="41">
        <f t="shared" si="2"/>
        <v>4.4172015074650822E-2</v>
      </c>
      <c r="M7">
        <f t="shared" si="3"/>
        <v>54</v>
      </c>
      <c r="N7">
        <f t="shared" si="4"/>
        <v>0</v>
      </c>
      <c r="O7">
        <f t="shared" si="5"/>
        <v>0.1</v>
      </c>
    </row>
    <row r="8" spans="1:15">
      <c r="A8" s="61" t="s">
        <v>134</v>
      </c>
      <c r="B8" s="41">
        <v>8140</v>
      </c>
      <c r="C8" s="43">
        <v>1.8462210000000001E-3</v>
      </c>
      <c r="D8" s="42">
        <v>0.70299999999999996</v>
      </c>
      <c r="E8" s="42">
        <v>48.29</v>
      </c>
      <c r="F8" s="42">
        <v>1.2</v>
      </c>
      <c r="G8" s="42">
        <v>0.48</v>
      </c>
      <c r="H8" s="41">
        <v>0</v>
      </c>
      <c r="I8" s="42">
        <f>F8*0.7</f>
        <v>0.84</v>
      </c>
      <c r="J8" s="42">
        <f>G8*0.5</f>
        <v>0.24</v>
      </c>
      <c r="K8" s="42">
        <v>7836.8</v>
      </c>
      <c r="L8" s="41">
        <f t="shared" si="2"/>
        <v>5.2229392082724993E-3</v>
      </c>
      <c r="M8">
        <f t="shared" si="3"/>
        <v>6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1200</v>
      </c>
      <c r="C9" s="43">
        <v>7.4528461000000004E-2</v>
      </c>
      <c r="D9" s="42">
        <v>0.38900000000000001</v>
      </c>
      <c r="E9" s="42">
        <v>48.29</v>
      </c>
      <c r="F9" s="42">
        <v>2.23</v>
      </c>
      <c r="G9" s="42">
        <v>0.316</v>
      </c>
      <c r="H9" s="41">
        <v>0</v>
      </c>
      <c r="I9" s="42">
        <f t="shared" ref="I9:I10" si="6">F9*0.7</f>
        <v>1.5609999999999999</v>
      </c>
      <c r="J9" s="42">
        <f t="shared" ref="J9:J10" si="7">G9*0.5</f>
        <v>0.158</v>
      </c>
      <c r="K9" s="42">
        <v>2426.9</v>
      </c>
      <c r="L9" s="41">
        <f t="shared" si="2"/>
        <v>0.11666691495645083</v>
      </c>
      <c r="M9">
        <f t="shared" si="3"/>
        <v>144</v>
      </c>
      <c r="N9">
        <f t="shared" si="4"/>
        <v>0</v>
      </c>
      <c r="O9">
        <f t="shared" si="5"/>
        <v>0.1</v>
      </c>
    </row>
    <row r="10" spans="1:15">
      <c r="A10" s="61" t="s">
        <v>134</v>
      </c>
      <c r="B10" s="41">
        <v>1200</v>
      </c>
      <c r="C10" s="43">
        <v>0.35643671599999999</v>
      </c>
      <c r="D10" s="42">
        <v>0.30399999999999999</v>
      </c>
      <c r="E10" s="42">
        <v>48.29</v>
      </c>
      <c r="F10" s="42">
        <v>2.23</v>
      </c>
      <c r="G10" s="42">
        <v>0.316</v>
      </c>
      <c r="H10" s="41">
        <v>0</v>
      </c>
      <c r="I10" s="42">
        <f t="shared" si="6"/>
        <v>1.5609999999999999</v>
      </c>
      <c r="J10" s="42">
        <f t="shared" si="7"/>
        <v>0.158</v>
      </c>
      <c r="K10" s="42">
        <v>3401.2</v>
      </c>
      <c r="L10" s="41">
        <f t="shared" si="2"/>
        <v>0.43604566839621328</v>
      </c>
      <c r="M10">
        <f t="shared" si="3"/>
        <v>538</v>
      </c>
      <c r="N10">
        <f t="shared" si="4"/>
        <v>2</v>
      </c>
      <c r="O10">
        <f t="shared" si="5"/>
        <v>0.2</v>
      </c>
    </row>
    <row r="11" spans="1:15">
      <c r="C11" s="43">
        <f>SUM(C2:C10)</f>
        <v>17.435293057000003</v>
      </c>
      <c r="N11">
        <f>SUM(N2:N10)</f>
        <v>146</v>
      </c>
      <c r="O11">
        <f>SUM(O2:O10)</f>
        <v>22.2</v>
      </c>
    </row>
  </sheetData>
  <sortState ref="A2:L11">
    <sortCondition descending="1" ref="L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62"/>
  <sheetViews>
    <sheetView workbookViewId="0">
      <pane ySplit="1" topLeftCell="A128" activePane="bottomLeft" state="frozen"/>
      <selection pane="bottomLeft" activeCell="N2" sqref="N2:N16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3.710937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8.85546875" style="42" bestFit="1" customWidth="1"/>
    <col min="12" max="12" width="12.85546875" customWidth="1"/>
    <col min="13" max="13" width="13.425781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1400</v>
      </c>
      <c r="C2" s="43">
        <v>4.9125099999999995E-4</v>
      </c>
      <c r="D2" s="42">
        <v>0.89</v>
      </c>
      <c r="E2" s="42">
        <v>48.29</v>
      </c>
      <c r="F2" s="42">
        <v>1.93</v>
      </c>
      <c r="G2" s="42">
        <v>0.497</v>
      </c>
      <c r="H2" s="41">
        <v>1</v>
      </c>
      <c r="I2" s="42">
        <f>F2</f>
        <v>1.93</v>
      </c>
      <c r="J2" s="42">
        <f>G2</f>
        <v>0.497</v>
      </c>
      <c r="K2" s="42">
        <v>59151</v>
      </c>
      <c r="L2" s="41">
        <f>E2*D2*C2/12</f>
        <v>1.759419550258333E-3</v>
      </c>
      <c r="M2">
        <f>ROUND(E2*D2*C2*102.79,0)</f>
        <v>2</v>
      </c>
      <c r="N2">
        <f>ROUND(I2*M2*0.002205,0)</f>
        <v>0</v>
      </c>
      <c r="O2">
        <f>ROUND(J2*M2*0.002205,1)</f>
        <v>0</v>
      </c>
    </row>
    <row r="3" spans="1:15">
      <c r="A3" s="61" t="s">
        <v>134</v>
      </c>
      <c r="B3" s="41">
        <v>8140</v>
      </c>
      <c r="C3" s="43">
        <v>0.51280912700000003</v>
      </c>
      <c r="D3" s="42">
        <v>0.74</v>
      </c>
      <c r="E3" s="42">
        <v>48.29</v>
      </c>
      <c r="F3" s="42">
        <v>1.2</v>
      </c>
      <c r="G3" s="42">
        <v>0.48</v>
      </c>
      <c r="H3" s="41">
        <v>1</v>
      </c>
      <c r="I3" s="42">
        <f t="shared" ref="I3:I66" si="0">F3</f>
        <v>1.2</v>
      </c>
      <c r="J3" s="42">
        <f t="shared" ref="J3:J66" si="1">G3</f>
        <v>0.48</v>
      </c>
      <c r="K3" s="42">
        <v>23336.1</v>
      </c>
      <c r="L3" s="41">
        <f t="shared" ref="L3:L66" si="2">E3*D3*C3/12</f>
        <v>1.5270857524745167</v>
      </c>
      <c r="M3">
        <f t="shared" ref="M3:M66" si="3">ROUND(E3*D3*C3*102.79,0)</f>
        <v>1884</v>
      </c>
      <c r="N3">
        <f t="shared" ref="N3:N66" si="4">ROUND(I3*M3*0.002205,0)</f>
        <v>5</v>
      </c>
      <c r="O3">
        <f t="shared" ref="O3:O66" si="5">ROUND(J3*M3*0.002205,1)</f>
        <v>2</v>
      </c>
    </row>
    <row r="4" spans="1:15">
      <c r="A4" s="61" t="s">
        <v>134</v>
      </c>
      <c r="B4" s="41">
        <v>1400</v>
      </c>
      <c r="C4" s="43">
        <v>0.48938189700000001</v>
      </c>
      <c r="D4" s="42">
        <v>0.88700000000000001</v>
      </c>
      <c r="E4" s="42">
        <v>48.29</v>
      </c>
      <c r="F4" s="42">
        <v>1.93</v>
      </c>
      <c r="G4" s="42">
        <v>0.497</v>
      </c>
      <c r="H4" s="41">
        <v>1</v>
      </c>
      <c r="I4" s="42">
        <f t="shared" si="0"/>
        <v>1.93</v>
      </c>
      <c r="J4" s="42">
        <f t="shared" si="1"/>
        <v>0.497</v>
      </c>
      <c r="K4" s="42">
        <v>1691.3</v>
      </c>
      <c r="L4" s="41">
        <f t="shared" si="2"/>
        <v>1.7468172793364427</v>
      </c>
      <c r="M4">
        <f t="shared" si="3"/>
        <v>2155</v>
      </c>
      <c r="N4">
        <f t="shared" si="4"/>
        <v>9</v>
      </c>
      <c r="O4">
        <f t="shared" si="5"/>
        <v>2.4</v>
      </c>
    </row>
    <row r="5" spans="1:15">
      <c r="A5" s="61" t="s">
        <v>134</v>
      </c>
      <c r="B5" s="41">
        <v>1900</v>
      </c>
      <c r="C5" s="43">
        <v>6.4346763000000001E-2</v>
      </c>
      <c r="D5" s="42">
        <v>0.193</v>
      </c>
      <c r="E5" s="42">
        <v>48.29</v>
      </c>
      <c r="F5" s="42">
        <v>1.2</v>
      </c>
      <c r="G5" s="42">
        <v>7.5999999999999998E-2</v>
      </c>
      <c r="H5" s="41">
        <v>1</v>
      </c>
      <c r="I5" s="42">
        <f t="shared" si="0"/>
        <v>1.2</v>
      </c>
      <c r="J5" s="42">
        <f t="shared" si="1"/>
        <v>7.5999999999999998E-2</v>
      </c>
      <c r="K5" s="42">
        <v>42.5</v>
      </c>
      <c r="L5" s="41">
        <f t="shared" si="2"/>
        <v>4.9975825063092498E-2</v>
      </c>
      <c r="M5">
        <f t="shared" si="3"/>
        <v>62</v>
      </c>
      <c r="N5">
        <f t="shared" si="4"/>
        <v>0</v>
      </c>
      <c r="O5">
        <f t="shared" si="5"/>
        <v>0</v>
      </c>
    </row>
    <row r="6" spans="1:15">
      <c r="A6" s="61" t="s">
        <v>134</v>
      </c>
      <c r="B6" s="41">
        <v>1900</v>
      </c>
      <c r="C6" s="43">
        <v>0.22362852999999999</v>
      </c>
      <c r="D6" s="42">
        <v>0.193</v>
      </c>
      <c r="E6" s="42">
        <v>48.29</v>
      </c>
      <c r="F6" s="42">
        <v>1.2</v>
      </c>
      <c r="G6" s="42">
        <v>7.5999999999999998E-2</v>
      </c>
      <c r="H6" s="41">
        <v>1</v>
      </c>
      <c r="I6" s="42">
        <f t="shared" si="0"/>
        <v>1.2</v>
      </c>
      <c r="J6" s="42">
        <f t="shared" si="1"/>
        <v>7.5999999999999998E-2</v>
      </c>
      <c r="K6" s="42">
        <v>147.69999999999999</v>
      </c>
      <c r="L6" s="41">
        <f t="shared" si="2"/>
        <v>0.17368426589534167</v>
      </c>
      <c r="M6">
        <f t="shared" si="3"/>
        <v>214</v>
      </c>
      <c r="N6">
        <f t="shared" si="4"/>
        <v>1</v>
      </c>
      <c r="O6">
        <f t="shared" si="5"/>
        <v>0</v>
      </c>
    </row>
    <row r="7" spans="1:15">
      <c r="A7" s="61" t="s">
        <v>134</v>
      </c>
      <c r="B7" s="41">
        <v>1200</v>
      </c>
      <c r="C7" s="43">
        <v>32.741090366999998</v>
      </c>
      <c r="D7" s="42">
        <v>0.30399999999999999</v>
      </c>
      <c r="E7" s="42">
        <v>48.29</v>
      </c>
      <c r="F7" s="42">
        <v>2.23</v>
      </c>
      <c r="G7" s="42">
        <v>0.316</v>
      </c>
      <c r="H7" s="41">
        <v>1</v>
      </c>
      <c r="I7" s="42">
        <f t="shared" si="0"/>
        <v>2.23</v>
      </c>
      <c r="J7" s="42">
        <f t="shared" si="1"/>
        <v>0.316</v>
      </c>
      <c r="K7" s="42">
        <v>187921</v>
      </c>
      <c r="L7" s="41">
        <f t="shared" si="2"/>
        <v>40.053703763501552</v>
      </c>
      <c r="M7">
        <f t="shared" si="3"/>
        <v>49405</v>
      </c>
      <c r="N7">
        <f t="shared" si="4"/>
        <v>243</v>
      </c>
      <c r="O7">
        <f t="shared" si="5"/>
        <v>34.4</v>
      </c>
    </row>
    <row r="8" spans="1:15">
      <c r="A8" s="61" t="s">
        <v>134</v>
      </c>
      <c r="B8" s="41">
        <v>1400</v>
      </c>
      <c r="C8" s="43">
        <v>4.183909871</v>
      </c>
      <c r="D8" s="42">
        <v>0.88800000000000001</v>
      </c>
      <c r="E8" s="42">
        <v>48.29</v>
      </c>
      <c r="F8" s="42">
        <v>1.93</v>
      </c>
      <c r="G8" s="42">
        <v>0.497</v>
      </c>
      <c r="H8" s="41">
        <v>1</v>
      </c>
      <c r="I8" s="42">
        <f t="shared" si="0"/>
        <v>1.93</v>
      </c>
      <c r="J8" s="42">
        <f t="shared" si="1"/>
        <v>0.497</v>
      </c>
      <c r="K8" s="42">
        <v>36979.5</v>
      </c>
      <c r="L8" s="41">
        <f t="shared" si="2"/>
        <v>14.95103456762366</v>
      </c>
      <c r="M8">
        <f t="shared" si="3"/>
        <v>18442</v>
      </c>
      <c r="N8">
        <f t="shared" si="4"/>
        <v>78</v>
      </c>
      <c r="O8">
        <f t="shared" si="5"/>
        <v>20.2</v>
      </c>
    </row>
    <row r="9" spans="1:15">
      <c r="A9" s="61" t="s">
        <v>134</v>
      </c>
      <c r="B9" s="41">
        <v>1400</v>
      </c>
      <c r="C9" s="43">
        <v>7.3403802059999999</v>
      </c>
      <c r="D9" s="42">
        <v>0.88800000000000001</v>
      </c>
      <c r="E9" s="42">
        <v>48.29</v>
      </c>
      <c r="F9" s="42">
        <v>1.93</v>
      </c>
      <c r="G9" s="42">
        <v>0.497</v>
      </c>
      <c r="H9" s="41">
        <v>1</v>
      </c>
      <c r="I9" s="42">
        <f t="shared" si="0"/>
        <v>1.93</v>
      </c>
      <c r="J9" s="42">
        <f t="shared" si="1"/>
        <v>0.497</v>
      </c>
      <c r="K9" s="42">
        <v>23622.2</v>
      </c>
      <c r="L9" s="41">
        <f t="shared" si="2"/>
        <v>26.230555050932761</v>
      </c>
      <c r="M9">
        <f t="shared" si="3"/>
        <v>32355</v>
      </c>
      <c r="N9">
        <f t="shared" si="4"/>
        <v>138</v>
      </c>
      <c r="O9">
        <f t="shared" si="5"/>
        <v>35.5</v>
      </c>
    </row>
    <row r="10" spans="1:15">
      <c r="A10" s="61" t="s">
        <v>134</v>
      </c>
      <c r="B10" s="41">
        <v>8140</v>
      </c>
      <c r="C10" s="43">
        <v>0.785085743</v>
      </c>
      <c r="D10" s="42">
        <v>0.77700000000000002</v>
      </c>
      <c r="E10" s="42">
        <v>48.29</v>
      </c>
      <c r="F10" s="42">
        <v>1.2</v>
      </c>
      <c r="G10" s="42">
        <v>0.48</v>
      </c>
      <c r="H10" s="41">
        <v>1</v>
      </c>
      <c r="I10" s="42">
        <f t="shared" si="0"/>
        <v>1.2</v>
      </c>
      <c r="J10" s="42">
        <f t="shared" si="1"/>
        <v>0.48</v>
      </c>
      <c r="K10" s="42">
        <v>14939.7</v>
      </c>
      <c r="L10" s="41">
        <f t="shared" si="2"/>
        <v>2.4547884367831823</v>
      </c>
      <c r="M10">
        <f t="shared" si="3"/>
        <v>3028</v>
      </c>
      <c r="N10">
        <f t="shared" si="4"/>
        <v>8</v>
      </c>
      <c r="O10">
        <f t="shared" si="5"/>
        <v>3.2</v>
      </c>
    </row>
    <row r="11" spans="1:15">
      <c r="A11" s="61" t="s">
        <v>134</v>
      </c>
      <c r="B11" s="41">
        <v>1700</v>
      </c>
      <c r="C11" s="43">
        <v>1.157126785</v>
      </c>
      <c r="D11" s="42">
        <v>0.74099999999999999</v>
      </c>
      <c r="E11" s="42">
        <v>48.29</v>
      </c>
      <c r="F11" s="42">
        <v>1.8</v>
      </c>
      <c r="G11" s="42">
        <v>0.47799999999999998</v>
      </c>
      <c r="H11" s="41">
        <v>1</v>
      </c>
      <c r="I11" s="42">
        <f t="shared" si="0"/>
        <v>1.8</v>
      </c>
      <c r="J11" s="42">
        <f t="shared" si="1"/>
        <v>0.47799999999999998</v>
      </c>
      <c r="K11" s="42">
        <v>180033.2</v>
      </c>
      <c r="L11" s="41">
        <f t="shared" si="2"/>
        <v>3.4504450386423877</v>
      </c>
      <c r="M11">
        <f t="shared" si="3"/>
        <v>4256</v>
      </c>
      <c r="N11">
        <f t="shared" si="4"/>
        <v>17</v>
      </c>
      <c r="O11">
        <f t="shared" si="5"/>
        <v>4.5</v>
      </c>
    </row>
    <row r="12" spans="1:15">
      <c r="A12" s="61" t="s">
        <v>134</v>
      </c>
      <c r="B12" s="41">
        <v>1400</v>
      </c>
      <c r="C12" s="43">
        <v>2.662606518</v>
      </c>
      <c r="D12" s="42">
        <v>0.88700000000000001</v>
      </c>
      <c r="E12" s="42">
        <v>48.29</v>
      </c>
      <c r="F12" s="42">
        <v>1.93</v>
      </c>
      <c r="G12" s="42">
        <v>0.497</v>
      </c>
      <c r="H12" s="41">
        <v>1</v>
      </c>
      <c r="I12" s="42">
        <f t="shared" si="0"/>
        <v>1.93</v>
      </c>
      <c r="J12" s="42">
        <f t="shared" si="1"/>
        <v>0.497</v>
      </c>
      <c r="K12" s="42">
        <v>8079.8</v>
      </c>
      <c r="L12" s="41">
        <f t="shared" si="2"/>
        <v>9.5040031154160953</v>
      </c>
      <c r="M12">
        <f t="shared" si="3"/>
        <v>11723</v>
      </c>
      <c r="N12">
        <f t="shared" si="4"/>
        <v>50</v>
      </c>
      <c r="O12">
        <f t="shared" si="5"/>
        <v>12.8</v>
      </c>
    </row>
    <row r="13" spans="1:15">
      <c r="A13" s="61" t="s">
        <v>134</v>
      </c>
      <c r="B13" s="41">
        <v>1700</v>
      </c>
      <c r="C13" s="43">
        <v>1.6435159459999999</v>
      </c>
      <c r="D13" s="42">
        <v>0.78600000000000003</v>
      </c>
      <c r="E13" s="42">
        <v>48.29</v>
      </c>
      <c r="F13" s="42">
        <v>1.8</v>
      </c>
      <c r="G13" s="42">
        <v>0.47799999999999998</v>
      </c>
      <c r="H13" s="41">
        <v>1</v>
      </c>
      <c r="I13" s="42">
        <f t="shared" si="0"/>
        <v>1.8</v>
      </c>
      <c r="J13" s="42">
        <f t="shared" si="1"/>
        <v>0.47799999999999998</v>
      </c>
      <c r="K13" s="42">
        <v>4817.8999999999996</v>
      </c>
      <c r="L13" s="41">
        <f t="shared" si="2"/>
        <v>5.1984327196182694</v>
      </c>
      <c r="M13">
        <f t="shared" si="3"/>
        <v>6412</v>
      </c>
      <c r="N13">
        <f t="shared" si="4"/>
        <v>25</v>
      </c>
      <c r="O13">
        <f t="shared" si="5"/>
        <v>6.8</v>
      </c>
    </row>
    <row r="14" spans="1:15">
      <c r="A14" s="61" t="s">
        <v>134</v>
      </c>
      <c r="B14" s="41">
        <v>1900</v>
      </c>
      <c r="C14" s="43">
        <v>8.9493381999999996E-2</v>
      </c>
      <c r="D14" s="42">
        <v>0.23400000000000001</v>
      </c>
      <c r="E14" s="42">
        <v>48.29</v>
      </c>
      <c r="F14" s="42">
        <v>1.2</v>
      </c>
      <c r="G14" s="42">
        <v>7.5999999999999998E-2</v>
      </c>
      <c r="H14" s="41">
        <v>1</v>
      </c>
      <c r="I14" s="42">
        <f t="shared" si="0"/>
        <v>1.2</v>
      </c>
      <c r="J14" s="42">
        <f t="shared" si="1"/>
        <v>7.5999999999999998E-2</v>
      </c>
      <c r="K14" s="42">
        <v>71.599999999999994</v>
      </c>
      <c r="L14" s="41">
        <f t="shared" si="2"/>
        <v>8.4271890627210008E-2</v>
      </c>
      <c r="M14">
        <f t="shared" si="3"/>
        <v>104</v>
      </c>
      <c r="N14">
        <f t="shared" si="4"/>
        <v>0</v>
      </c>
      <c r="O14">
        <f t="shared" si="5"/>
        <v>0</v>
      </c>
    </row>
    <row r="15" spans="1:15">
      <c r="A15" s="61" t="s">
        <v>134</v>
      </c>
      <c r="B15" s="41">
        <v>1900</v>
      </c>
      <c r="C15" s="43">
        <v>0.42493539800000002</v>
      </c>
      <c r="D15" s="42">
        <v>0.23400000000000001</v>
      </c>
      <c r="E15" s="42">
        <v>48.29</v>
      </c>
      <c r="F15" s="42">
        <v>1.2</v>
      </c>
      <c r="G15" s="42">
        <v>7.5999999999999998E-2</v>
      </c>
      <c r="H15" s="41">
        <v>1</v>
      </c>
      <c r="I15" s="42">
        <f t="shared" si="0"/>
        <v>1.2</v>
      </c>
      <c r="J15" s="42">
        <f t="shared" si="1"/>
        <v>7.5999999999999998E-2</v>
      </c>
      <c r="K15" s="42">
        <v>340.2</v>
      </c>
      <c r="L15" s="41">
        <f t="shared" si="2"/>
        <v>0.40014254220369</v>
      </c>
      <c r="M15">
        <f t="shared" si="3"/>
        <v>494</v>
      </c>
      <c r="N15">
        <f t="shared" si="4"/>
        <v>1</v>
      </c>
      <c r="O15">
        <f t="shared" si="5"/>
        <v>0.1</v>
      </c>
    </row>
    <row r="16" spans="1:15">
      <c r="A16" s="61" t="s">
        <v>134</v>
      </c>
      <c r="B16" s="41">
        <v>1900</v>
      </c>
      <c r="C16" s="43">
        <v>5.1957103999999997E-2</v>
      </c>
      <c r="D16" s="42">
        <v>0.23400000000000001</v>
      </c>
      <c r="E16" s="42">
        <v>48.29</v>
      </c>
      <c r="F16" s="42">
        <v>1.2</v>
      </c>
      <c r="G16" s="42">
        <v>7.5999999999999998E-2</v>
      </c>
      <c r="H16" s="41">
        <v>1</v>
      </c>
      <c r="I16" s="42">
        <f t="shared" si="0"/>
        <v>1.2</v>
      </c>
      <c r="J16" s="42">
        <f t="shared" si="1"/>
        <v>7.5999999999999998E-2</v>
      </c>
      <c r="K16" s="42">
        <v>41.6</v>
      </c>
      <c r="L16" s="41">
        <f t="shared" si="2"/>
        <v>4.8925666767120006E-2</v>
      </c>
      <c r="M16">
        <f t="shared" si="3"/>
        <v>60</v>
      </c>
      <c r="N16">
        <f t="shared" si="4"/>
        <v>0</v>
      </c>
      <c r="O16">
        <f t="shared" si="5"/>
        <v>0</v>
      </c>
    </row>
    <row r="17" spans="1:15">
      <c r="A17" s="61" t="s">
        <v>134</v>
      </c>
      <c r="B17" s="41">
        <v>1900</v>
      </c>
      <c r="C17" s="43">
        <v>4.4176480999999997E-2</v>
      </c>
      <c r="D17" s="42">
        <v>0.23400000000000001</v>
      </c>
      <c r="E17" s="42">
        <v>48.29</v>
      </c>
      <c r="F17" s="42">
        <v>1.2</v>
      </c>
      <c r="G17" s="42">
        <v>7.5999999999999998E-2</v>
      </c>
      <c r="H17" s="41">
        <v>1</v>
      </c>
      <c r="I17" s="42">
        <f t="shared" si="0"/>
        <v>1.2</v>
      </c>
      <c r="J17" s="42">
        <f t="shared" si="1"/>
        <v>7.5999999999999998E-2</v>
      </c>
      <c r="K17" s="42">
        <v>35.4</v>
      </c>
      <c r="L17" s="41">
        <f t="shared" si="2"/>
        <v>4.1599004216054995E-2</v>
      </c>
      <c r="M17">
        <f t="shared" si="3"/>
        <v>51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1200</v>
      </c>
      <c r="C18" s="43">
        <v>5.655678741</v>
      </c>
      <c r="D18" s="42">
        <v>0.30399999999999999</v>
      </c>
      <c r="E18" s="42">
        <v>48.29</v>
      </c>
      <c r="F18" s="42">
        <v>2.23</v>
      </c>
      <c r="G18" s="42">
        <v>0.316</v>
      </c>
      <c r="H18" s="41">
        <v>1</v>
      </c>
      <c r="I18" s="42">
        <f t="shared" si="0"/>
        <v>2.23</v>
      </c>
      <c r="J18" s="42">
        <f t="shared" si="1"/>
        <v>0.316</v>
      </c>
      <c r="K18" s="42">
        <v>5882</v>
      </c>
      <c r="L18" s="41">
        <f t="shared" si="2"/>
        <v>6.9188557355398794</v>
      </c>
      <c r="M18">
        <f t="shared" si="3"/>
        <v>8534</v>
      </c>
      <c r="N18">
        <f t="shared" si="4"/>
        <v>42</v>
      </c>
      <c r="O18">
        <f t="shared" si="5"/>
        <v>5.9</v>
      </c>
    </row>
    <row r="19" spans="1:15">
      <c r="A19" s="61" t="s">
        <v>134</v>
      </c>
      <c r="B19" s="41">
        <v>1200</v>
      </c>
      <c r="C19" s="43">
        <v>9.6540433120000007</v>
      </c>
      <c r="D19" s="42">
        <v>0.38900000000000001</v>
      </c>
      <c r="E19" s="42">
        <v>48.29</v>
      </c>
      <c r="F19" s="42">
        <v>2.23</v>
      </c>
      <c r="G19" s="42">
        <v>0.316</v>
      </c>
      <c r="H19" s="41">
        <v>1</v>
      </c>
      <c r="I19" s="42">
        <f t="shared" si="0"/>
        <v>2.23</v>
      </c>
      <c r="J19" s="42">
        <f t="shared" si="1"/>
        <v>0.316</v>
      </c>
      <c r="K19" s="42">
        <v>46029.599999999999</v>
      </c>
      <c r="L19" s="41">
        <f t="shared" si="2"/>
        <v>15.112447445640894</v>
      </c>
      <c r="M19">
        <f t="shared" si="3"/>
        <v>18641</v>
      </c>
      <c r="N19">
        <f t="shared" si="4"/>
        <v>92</v>
      </c>
      <c r="O19">
        <f t="shared" si="5"/>
        <v>13</v>
      </c>
    </row>
    <row r="20" spans="1:15">
      <c r="A20" s="61" t="s">
        <v>134</v>
      </c>
      <c r="B20" s="41">
        <v>1900</v>
      </c>
      <c r="C20" s="43">
        <v>8.7123970000000002E-3</v>
      </c>
      <c r="D20" s="42">
        <v>0.23400000000000001</v>
      </c>
      <c r="E20" s="42">
        <v>48.29</v>
      </c>
      <c r="F20" s="42">
        <v>1.2</v>
      </c>
      <c r="G20" s="42">
        <v>7.5999999999999998E-2</v>
      </c>
      <c r="H20" s="41">
        <v>1</v>
      </c>
      <c r="I20" s="42">
        <f t="shared" si="0"/>
        <v>1.2</v>
      </c>
      <c r="J20" s="42">
        <f t="shared" si="1"/>
        <v>7.5999999999999998E-2</v>
      </c>
      <c r="K20" s="42">
        <v>7</v>
      </c>
      <c r="L20" s="41">
        <f t="shared" si="2"/>
        <v>8.2040721970350009E-3</v>
      </c>
      <c r="M20">
        <f t="shared" si="3"/>
        <v>10</v>
      </c>
      <c r="N20">
        <f t="shared" si="4"/>
        <v>0</v>
      </c>
      <c r="O20">
        <f t="shared" si="5"/>
        <v>0</v>
      </c>
    </row>
    <row r="21" spans="1:15">
      <c r="A21" s="61" t="s">
        <v>134</v>
      </c>
      <c r="B21" s="41">
        <v>1900</v>
      </c>
      <c r="C21" s="43">
        <v>2.068643969</v>
      </c>
      <c r="D21" s="42">
        <v>0.23400000000000001</v>
      </c>
      <c r="E21" s="42">
        <v>48.29</v>
      </c>
      <c r="F21" s="42">
        <v>1.2</v>
      </c>
      <c r="G21" s="42">
        <v>7.5999999999999998E-2</v>
      </c>
      <c r="H21" s="41">
        <v>1</v>
      </c>
      <c r="I21" s="42">
        <f t="shared" si="0"/>
        <v>1.2</v>
      </c>
      <c r="J21" s="42">
        <f t="shared" si="1"/>
        <v>7.5999999999999998E-2</v>
      </c>
      <c r="K21" s="42">
        <v>1656</v>
      </c>
      <c r="L21" s="41">
        <f t="shared" si="2"/>
        <v>1.9479489366286951</v>
      </c>
      <c r="M21">
        <f t="shared" si="3"/>
        <v>2403</v>
      </c>
      <c r="N21">
        <f t="shared" si="4"/>
        <v>6</v>
      </c>
      <c r="O21">
        <f t="shared" si="5"/>
        <v>0.4</v>
      </c>
    </row>
    <row r="22" spans="1:15">
      <c r="A22" s="61" t="s">
        <v>134</v>
      </c>
      <c r="B22" s="41">
        <v>1900</v>
      </c>
      <c r="C22" s="43">
        <v>0.28356115999999998</v>
      </c>
      <c r="D22" s="42">
        <v>0.23400000000000001</v>
      </c>
      <c r="E22" s="42">
        <v>48.29</v>
      </c>
      <c r="F22" s="42">
        <v>1.2</v>
      </c>
      <c r="G22" s="42">
        <v>7.5999999999999998E-2</v>
      </c>
      <c r="H22" s="41">
        <v>1</v>
      </c>
      <c r="I22" s="42">
        <f t="shared" si="0"/>
        <v>1.2</v>
      </c>
      <c r="J22" s="42">
        <f t="shared" si="1"/>
        <v>7.5999999999999998E-2</v>
      </c>
      <c r="K22" s="42">
        <v>227</v>
      </c>
      <c r="L22" s="41">
        <f t="shared" si="2"/>
        <v>0.26701678411980001</v>
      </c>
      <c r="M22">
        <f t="shared" si="3"/>
        <v>329</v>
      </c>
      <c r="N22">
        <f t="shared" si="4"/>
        <v>1</v>
      </c>
      <c r="O22">
        <f t="shared" si="5"/>
        <v>0.1</v>
      </c>
    </row>
    <row r="23" spans="1:15">
      <c r="A23" s="61" t="s">
        <v>134</v>
      </c>
      <c r="B23" s="41">
        <v>1900</v>
      </c>
      <c r="C23" s="43">
        <v>5.0967586000000002E-2</v>
      </c>
      <c r="D23" s="42">
        <v>0.23400000000000001</v>
      </c>
      <c r="E23" s="42">
        <v>48.29</v>
      </c>
      <c r="F23" s="42">
        <v>1.2</v>
      </c>
      <c r="G23" s="42">
        <v>7.5999999999999998E-2</v>
      </c>
      <c r="H23" s="41">
        <v>1</v>
      </c>
      <c r="I23" s="42">
        <f t="shared" si="0"/>
        <v>1.2</v>
      </c>
      <c r="J23" s="42">
        <f t="shared" si="1"/>
        <v>7.5999999999999998E-2</v>
      </c>
      <c r="K23" s="42">
        <v>40.799999999999997</v>
      </c>
      <c r="L23" s="41">
        <f t="shared" si="2"/>
        <v>4.7993882194830001E-2</v>
      </c>
      <c r="M23">
        <f t="shared" si="3"/>
        <v>59</v>
      </c>
      <c r="N23">
        <f t="shared" si="4"/>
        <v>0</v>
      </c>
      <c r="O23">
        <f t="shared" si="5"/>
        <v>0</v>
      </c>
    </row>
    <row r="24" spans="1:15">
      <c r="A24" s="61" t="s">
        <v>134</v>
      </c>
      <c r="B24" s="41">
        <v>1900</v>
      </c>
      <c r="C24" s="43">
        <v>3.8097776E-2</v>
      </c>
      <c r="D24" s="42">
        <v>0.193</v>
      </c>
      <c r="E24" s="42">
        <v>48.29</v>
      </c>
      <c r="F24" s="42">
        <v>1.2</v>
      </c>
      <c r="G24" s="42">
        <v>7.5999999999999998E-2</v>
      </c>
      <c r="H24" s="41">
        <v>1</v>
      </c>
      <c r="I24" s="42">
        <f t="shared" si="0"/>
        <v>1.2</v>
      </c>
      <c r="J24" s="42">
        <f t="shared" si="1"/>
        <v>7.5999999999999998E-2</v>
      </c>
      <c r="K24" s="42">
        <v>25.2</v>
      </c>
      <c r="L24" s="41">
        <f t="shared" si="2"/>
        <v>2.9589177448893333E-2</v>
      </c>
      <c r="M24">
        <f t="shared" si="3"/>
        <v>36</v>
      </c>
      <c r="N24">
        <f t="shared" si="4"/>
        <v>0</v>
      </c>
      <c r="O24">
        <f t="shared" si="5"/>
        <v>0</v>
      </c>
    </row>
    <row r="25" spans="1:15">
      <c r="A25" s="61" t="s">
        <v>134</v>
      </c>
      <c r="B25" s="41">
        <v>1900</v>
      </c>
      <c r="C25" s="43">
        <v>4.1750725000000002E-2</v>
      </c>
      <c r="D25" s="42">
        <v>0.193</v>
      </c>
      <c r="E25" s="42">
        <v>48.29</v>
      </c>
      <c r="F25" s="42">
        <v>1.2</v>
      </c>
      <c r="G25" s="42">
        <v>7.5999999999999998E-2</v>
      </c>
      <c r="H25" s="41">
        <v>1</v>
      </c>
      <c r="I25" s="42">
        <f t="shared" si="0"/>
        <v>1.2</v>
      </c>
      <c r="J25" s="42">
        <f t="shared" si="1"/>
        <v>7.5999999999999998E-2</v>
      </c>
      <c r="K25" s="42">
        <v>27.6</v>
      </c>
      <c r="L25" s="41">
        <f t="shared" si="2"/>
        <v>3.2426292039854164E-2</v>
      </c>
      <c r="M25">
        <f t="shared" si="3"/>
        <v>40</v>
      </c>
      <c r="N25">
        <f t="shared" si="4"/>
        <v>0</v>
      </c>
      <c r="O25">
        <f t="shared" si="5"/>
        <v>0</v>
      </c>
    </row>
    <row r="26" spans="1:15">
      <c r="A26" s="61" t="s">
        <v>134</v>
      </c>
      <c r="B26" s="41">
        <v>1900</v>
      </c>
      <c r="C26" s="43">
        <v>0.347579688</v>
      </c>
      <c r="D26" s="42">
        <v>0.193</v>
      </c>
      <c r="E26" s="42">
        <v>48.29</v>
      </c>
      <c r="F26" s="42">
        <v>1.2</v>
      </c>
      <c r="G26" s="42">
        <v>7.5999999999999998E-2</v>
      </c>
      <c r="H26" s="41">
        <v>1</v>
      </c>
      <c r="I26" s="42">
        <f t="shared" si="0"/>
        <v>1.2</v>
      </c>
      <c r="J26" s="42">
        <f t="shared" si="1"/>
        <v>7.5999999999999998E-2</v>
      </c>
      <c r="K26" s="42">
        <v>229.5</v>
      </c>
      <c r="L26" s="41">
        <f t="shared" si="2"/>
        <v>0.26995268873077999</v>
      </c>
      <c r="M26">
        <f t="shared" si="3"/>
        <v>333</v>
      </c>
      <c r="N26">
        <f t="shared" si="4"/>
        <v>1</v>
      </c>
      <c r="O26">
        <f t="shared" si="5"/>
        <v>0.1</v>
      </c>
    </row>
    <row r="27" spans="1:15">
      <c r="A27" s="61" t="s">
        <v>134</v>
      </c>
      <c r="B27" s="41">
        <v>1900</v>
      </c>
      <c r="C27" s="43">
        <v>2.9512363999999999E-2</v>
      </c>
      <c r="D27" s="42">
        <v>0.193</v>
      </c>
      <c r="E27" s="42">
        <v>48.29</v>
      </c>
      <c r="F27" s="42">
        <v>1.2</v>
      </c>
      <c r="G27" s="42">
        <v>7.5999999999999998E-2</v>
      </c>
      <c r="H27" s="41">
        <v>1</v>
      </c>
      <c r="I27" s="42">
        <f t="shared" si="0"/>
        <v>1.2</v>
      </c>
      <c r="J27" s="42">
        <f t="shared" si="1"/>
        <v>7.5999999999999998E-2</v>
      </c>
      <c r="K27" s="42">
        <v>19.5</v>
      </c>
      <c r="L27" s="41">
        <f t="shared" si="2"/>
        <v>2.2921195592423334E-2</v>
      </c>
      <c r="M27">
        <f t="shared" si="3"/>
        <v>28</v>
      </c>
      <c r="N27">
        <f t="shared" si="4"/>
        <v>0</v>
      </c>
      <c r="O27">
        <f t="shared" si="5"/>
        <v>0</v>
      </c>
    </row>
    <row r="28" spans="1:15">
      <c r="A28" s="61" t="s">
        <v>134</v>
      </c>
      <c r="B28" s="41">
        <v>1900</v>
      </c>
      <c r="C28" s="43">
        <v>5.0519529999999997E-3</v>
      </c>
      <c r="D28" s="42">
        <v>0.193</v>
      </c>
      <c r="E28" s="42">
        <v>48.29</v>
      </c>
      <c r="F28" s="42">
        <v>1.2</v>
      </c>
      <c r="G28" s="42">
        <v>7.5999999999999998E-2</v>
      </c>
      <c r="H28" s="41">
        <v>1</v>
      </c>
      <c r="I28" s="42">
        <f t="shared" si="0"/>
        <v>1.2</v>
      </c>
      <c r="J28" s="42">
        <f t="shared" si="1"/>
        <v>7.5999999999999998E-2</v>
      </c>
      <c r="K28" s="42">
        <v>3.3</v>
      </c>
      <c r="L28" s="41">
        <f t="shared" si="2"/>
        <v>3.9236708667841668E-3</v>
      </c>
      <c r="M28">
        <f t="shared" si="3"/>
        <v>5</v>
      </c>
      <c r="N28">
        <f t="shared" si="4"/>
        <v>0</v>
      </c>
      <c r="O28">
        <f t="shared" si="5"/>
        <v>0</v>
      </c>
    </row>
    <row r="29" spans="1:15">
      <c r="A29" s="61" t="s">
        <v>134</v>
      </c>
      <c r="B29" s="41">
        <v>1900</v>
      </c>
      <c r="C29" s="43">
        <v>0.11841542100000001</v>
      </c>
      <c r="D29" s="42">
        <v>0.23400000000000001</v>
      </c>
      <c r="E29" s="42">
        <v>48.29</v>
      </c>
      <c r="F29" s="42">
        <v>1.2</v>
      </c>
      <c r="G29" s="42">
        <v>7.5999999999999998E-2</v>
      </c>
      <c r="H29" s="41">
        <v>1</v>
      </c>
      <c r="I29" s="42">
        <f t="shared" si="0"/>
        <v>1.2</v>
      </c>
      <c r="J29" s="42">
        <f t="shared" si="1"/>
        <v>7.5999999999999998E-2</v>
      </c>
      <c r="K29" s="42">
        <v>94.8</v>
      </c>
      <c r="L29" s="41">
        <f t="shared" si="2"/>
        <v>0.11150647326175502</v>
      </c>
      <c r="M29">
        <f t="shared" si="3"/>
        <v>138</v>
      </c>
      <c r="N29">
        <f t="shared" si="4"/>
        <v>0</v>
      </c>
      <c r="O29">
        <f t="shared" si="5"/>
        <v>0</v>
      </c>
    </row>
    <row r="30" spans="1:15">
      <c r="A30" s="61" t="s">
        <v>134</v>
      </c>
      <c r="B30" s="41">
        <v>1900</v>
      </c>
      <c r="C30" s="43">
        <v>0.25880225400000001</v>
      </c>
      <c r="D30" s="42">
        <v>0.193</v>
      </c>
      <c r="E30" s="42">
        <v>48.29</v>
      </c>
      <c r="F30" s="42">
        <v>1.2</v>
      </c>
      <c r="G30" s="42">
        <v>7.5999999999999998E-2</v>
      </c>
      <c r="H30" s="41">
        <v>1</v>
      </c>
      <c r="I30" s="42">
        <f t="shared" si="0"/>
        <v>1.2</v>
      </c>
      <c r="J30" s="42">
        <f t="shared" si="1"/>
        <v>7.5999999999999998E-2</v>
      </c>
      <c r="K30" s="42">
        <v>170.9</v>
      </c>
      <c r="L30" s="41">
        <f t="shared" si="2"/>
        <v>0.20100243693436501</v>
      </c>
      <c r="M30">
        <f t="shared" si="3"/>
        <v>248</v>
      </c>
      <c r="N30">
        <f t="shared" si="4"/>
        <v>1</v>
      </c>
      <c r="O30">
        <f t="shared" si="5"/>
        <v>0</v>
      </c>
    </row>
    <row r="31" spans="1:15">
      <c r="A31" s="61" t="s">
        <v>134</v>
      </c>
      <c r="B31" s="41">
        <v>1900</v>
      </c>
      <c r="C31" s="43">
        <v>1.7912337E-2</v>
      </c>
      <c r="D31" s="42">
        <v>0.193</v>
      </c>
      <c r="E31" s="42">
        <v>48.29</v>
      </c>
      <c r="F31" s="42">
        <v>1.2</v>
      </c>
      <c r="G31" s="42">
        <v>7.5999999999999998E-2</v>
      </c>
      <c r="H31" s="41">
        <v>1</v>
      </c>
      <c r="I31" s="42">
        <f t="shared" si="0"/>
        <v>1.2</v>
      </c>
      <c r="J31" s="42">
        <f t="shared" si="1"/>
        <v>7.5999999999999998E-2</v>
      </c>
      <c r="K31" s="42">
        <v>11.8</v>
      </c>
      <c r="L31" s="41">
        <f t="shared" si="2"/>
        <v>1.3911870289157498E-2</v>
      </c>
      <c r="M31">
        <f t="shared" si="3"/>
        <v>17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1900</v>
      </c>
      <c r="C32" s="43">
        <v>0.209047282</v>
      </c>
      <c r="D32" s="42">
        <v>0.193</v>
      </c>
      <c r="E32" s="42">
        <v>48.29</v>
      </c>
      <c r="F32" s="42">
        <v>1.2</v>
      </c>
      <c r="G32" s="42">
        <v>7.5999999999999998E-2</v>
      </c>
      <c r="H32" s="41">
        <v>1</v>
      </c>
      <c r="I32" s="42">
        <f t="shared" si="0"/>
        <v>1.2</v>
      </c>
      <c r="J32" s="42">
        <f t="shared" si="1"/>
        <v>7.5999999999999998E-2</v>
      </c>
      <c r="K32" s="42">
        <v>138</v>
      </c>
      <c r="L32" s="41">
        <f t="shared" si="2"/>
        <v>0.16235953306846165</v>
      </c>
      <c r="M32">
        <f t="shared" si="3"/>
        <v>200</v>
      </c>
      <c r="N32">
        <f t="shared" si="4"/>
        <v>1</v>
      </c>
      <c r="O32">
        <f t="shared" si="5"/>
        <v>0</v>
      </c>
    </row>
    <row r="33" spans="1:15">
      <c r="A33" s="61" t="s">
        <v>134</v>
      </c>
      <c r="B33" s="41">
        <v>1900</v>
      </c>
      <c r="C33" s="43">
        <v>0.16795807800000001</v>
      </c>
      <c r="D33" s="42">
        <v>0.193</v>
      </c>
      <c r="E33" s="42">
        <v>48.29</v>
      </c>
      <c r="F33" s="42">
        <v>1.2</v>
      </c>
      <c r="G33" s="42">
        <v>7.5999999999999998E-2</v>
      </c>
      <c r="H33" s="41">
        <v>1</v>
      </c>
      <c r="I33" s="42">
        <f t="shared" si="0"/>
        <v>1.2</v>
      </c>
      <c r="J33" s="42">
        <f t="shared" si="1"/>
        <v>7.5999999999999998E-2</v>
      </c>
      <c r="K33" s="42">
        <v>110.9</v>
      </c>
      <c r="L33" s="41">
        <f t="shared" si="2"/>
        <v>0.13044702068480499</v>
      </c>
      <c r="M33">
        <f t="shared" si="3"/>
        <v>161</v>
      </c>
      <c r="N33">
        <f t="shared" si="4"/>
        <v>0</v>
      </c>
      <c r="O33">
        <f t="shared" si="5"/>
        <v>0</v>
      </c>
    </row>
    <row r="34" spans="1:15">
      <c r="A34" s="61" t="s">
        <v>134</v>
      </c>
      <c r="B34" s="41">
        <v>1900</v>
      </c>
      <c r="C34" s="43">
        <v>9.6754670000000001E-3</v>
      </c>
      <c r="D34" s="42">
        <v>0.23400000000000001</v>
      </c>
      <c r="E34" s="42">
        <v>48.29</v>
      </c>
      <c r="F34" s="42">
        <v>1.2</v>
      </c>
      <c r="G34" s="42">
        <v>7.5999999999999998E-2</v>
      </c>
      <c r="H34" s="41">
        <v>1</v>
      </c>
      <c r="I34" s="42">
        <f t="shared" si="0"/>
        <v>1.2</v>
      </c>
      <c r="J34" s="42">
        <f t="shared" si="1"/>
        <v>7.5999999999999998E-2</v>
      </c>
      <c r="K34" s="42">
        <v>7.7</v>
      </c>
      <c r="L34" s="41">
        <f t="shared" si="2"/>
        <v>9.1109518778850016E-3</v>
      </c>
      <c r="M34">
        <f t="shared" si="3"/>
        <v>11</v>
      </c>
      <c r="N34">
        <f t="shared" si="4"/>
        <v>0</v>
      </c>
      <c r="O34">
        <f t="shared" si="5"/>
        <v>0</v>
      </c>
    </row>
    <row r="35" spans="1:15">
      <c r="A35" s="61" t="s">
        <v>134</v>
      </c>
      <c r="B35" s="41">
        <v>1900</v>
      </c>
      <c r="C35" s="43">
        <v>2.0120565999999999E-2</v>
      </c>
      <c r="D35" s="42">
        <v>0.193</v>
      </c>
      <c r="E35" s="42">
        <v>48.29</v>
      </c>
      <c r="F35" s="42">
        <v>1.2</v>
      </c>
      <c r="G35" s="42">
        <v>7.5999999999999998E-2</v>
      </c>
      <c r="H35" s="41">
        <v>1</v>
      </c>
      <c r="I35" s="42">
        <f t="shared" si="0"/>
        <v>1.2</v>
      </c>
      <c r="J35" s="42">
        <f t="shared" si="1"/>
        <v>7.5999999999999998E-2</v>
      </c>
      <c r="K35" s="42">
        <v>13.3</v>
      </c>
      <c r="L35" s="41">
        <f t="shared" si="2"/>
        <v>1.5626922625251668E-2</v>
      </c>
      <c r="M35">
        <f t="shared" si="3"/>
        <v>19</v>
      </c>
      <c r="N35">
        <f t="shared" si="4"/>
        <v>0</v>
      </c>
      <c r="O35">
        <f t="shared" si="5"/>
        <v>0</v>
      </c>
    </row>
    <row r="36" spans="1:15">
      <c r="A36" s="61" t="s">
        <v>134</v>
      </c>
      <c r="B36" s="41">
        <v>1900</v>
      </c>
      <c r="C36" s="43">
        <v>0.21178599300000001</v>
      </c>
      <c r="D36" s="42">
        <v>0.193</v>
      </c>
      <c r="E36" s="42">
        <v>48.29</v>
      </c>
      <c r="F36" s="42">
        <v>1.2</v>
      </c>
      <c r="G36" s="42">
        <v>7.5999999999999998E-2</v>
      </c>
      <c r="H36" s="41">
        <v>1</v>
      </c>
      <c r="I36" s="42">
        <f t="shared" si="0"/>
        <v>1.2</v>
      </c>
      <c r="J36" s="42">
        <f t="shared" si="1"/>
        <v>7.5999999999999998E-2</v>
      </c>
      <c r="K36" s="42">
        <v>139.80000000000001</v>
      </c>
      <c r="L36" s="41">
        <f t="shared" si="2"/>
        <v>0.16448659176501748</v>
      </c>
      <c r="M36">
        <f t="shared" si="3"/>
        <v>203</v>
      </c>
      <c r="N36">
        <f t="shared" si="4"/>
        <v>1</v>
      </c>
      <c r="O36">
        <f t="shared" si="5"/>
        <v>0</v>
      </c>
    </row>
    <row r="37" spans="1:15">
      <c r="A37" s="61" t="s">
        <v>134</v>
      </c>
      <c r="B37" s="41">
        <v>1900</v>
      </c>
      <c r="C37" s="43">
        <v>0.122727771</v>
      </c>
      <c r="D37" s="42">
        <v>0.193</v>
      </c>
      <c r="E37" s="42">
        <v>48.29</v>
      </c>
      <c r="F37" s="42">
        <v>1.2</v>
      </c>
      <c r="G37" s="42">
        <v>7.5999999999999998E-2</v>
      </c>
      <c r="H37" s="41">
        <v>1</v>
      </c>
      <c r="I37" s="42">
        <f t="shared" si="0"/>
        <v>1.2</v>
      </c>
      <c r="J37" s="42">
        <f t="shared" si="1"/>
        <v>7.5999999999999998E-2</v>
      </c>
      <c r="K37" s="42">
        <v>81</v>
      </c>
      <c r="L37" s="41">
        <f t="shared" si="2"/>
        <v>9.5318261990572486E-2</v>
      </c>
      <c r="M37">
        <f t="shared" si="3"/>
        <v>118</v>
      </c>
      <c r="N37">
        <f t="shared" si="4"/>
        <v>0</v>
      </c>
      <c r="O37">
        <f t="shared" si="5"/>
        <v>0</v>
      </c>
    </row>
    <row r="38" spans="1:15">
      <c r="A38" s="61" t="s">
        <v>134</v>
      </c>
      <c r="B38" s="41">
        <v>1900</v>
      </c>
      <c r="C38" s="43">
        <v>0.472831428</v>
      </c>
      <c r="D38" s="42">
        <v>0.193</v>
      </c>
      <c r="E38" s="42">
        <v>48.29</v>
      </c>
      <c r="F38" s="42">
        <v>1.2</v>
      </c>
      <c r="G38" s="42">
        <v>7.5999999999999998E-2</v>
      </c>
      <c r="H38" s="41">
        <v>1</v>
      </c>
      <c r="I38" s="42">
        <f t="shared" si="0"/>
        <v>1.2</v>
      </c>
      <c r="J38" s="42">
        <f t="shared" si="1"/>
        <v>7.5999999999999998E-2</v>
      </c>
      <c r="K38" s="42">
        <v>312.2</v>
      </c>
      <c r="L38" s="41">
        <f t="shared" si="2"/>
        <v>0.36723122700142996</v>
      </c>
      <c r="M38">
        <f t="shared" si="3"/>
        <v>453</v>
      </c>
      <c r="N38">
        <f t="shared" si="4"/>
        <v>1</v>
      </c>
      <c r="O38">
        <f t="shared" si="5"/>
        <v>0.1</v>
      </c>
    </row>
    <row r="39" spans="1:15">
      <c r="A39" s="61" t="s">
        <v>134</v>
      </c>
      <c r="B39" s="41">
        <v>1200</v>
      </c>
      <c r="C39" s="43">
        <v>18.548685241000001</v>
      </c>
      <c r="D39" s="42">
        <v>0.38900000000000001</v>
      </c>
      <c r="E39" s="42">
        <v>48.29</v>
      </c>
      <c r="F39" s="42">
        <v>2.23</v>
      </c>
      <c r="G39" s="42">
        <v>0.316</v>
      </c>
      <c r="H39" s="41">
        <v>1</v>
      </c>
      <c r="I39" s="42">
        <f t="shared" si="0"/>
        <v>2.23</v>
      </c>
      <c r="J39" s="42">
        <f t="shared" si="1"/>
        <v>0.316</v>
      </c>
      <c r="K39" s="42">
        <v>50570.9</v>
      </c>
      <c r="L39" s="41">
        <f t="shared" si="2"/>
        <v>29.036127333499106</v>
      </c>
      <c r="M39">
        <f t="shared" si="3"/>
        <v>35815</v>
      </c>
      <c r="N39">
        <f t="shared" si="4"/>
        <v>176</v>
      </c>
      <c r="O39">
        <f t="shared" si="5"/>
        <v>25</v>
      </c>
    </row>
    <row r="40" spans="1:15">
      <c r="A40" s="61" t="s">
        <v>134</v>
      </c>
      <c r="B40" s="41">
        <v>1900</v>
      </c>
      <c r="C40" s="43">
        <v>5.4122380999999997E-2</v>
      </c>
      <c r="D40" s="42">
        <v>0.193</v>
      </c>
      <c r="E40" s="42">
        <v>48.29</v>
      </c>
      <c r="F40" s="42">
        <v>1.2</v>
      </c>
      <c r="G40" s="42">
        <v>7.5999999999999998E-2</v>
      </c>
      <c r="H40" s="41">
        <v>1</v>
      </c>
      <c r="I40" s="42">
        <f t="shared" si="0"/>
        <v>1.2</v>
      </c>
      <c r="J40" s="42">
        <f t="shared" si="1"/>
        <v>7.5999999999999998E-2</v>
      </c>
      <c r="K40" s="42">
        <v>35.700000000000003</v>
      </c>
      <c r="L40" s="41">
        <f t="shared" si="2"/>
        <v>4.2034913937380826E-2</v>
      </c>
      <c r="M40">
        <f t="shared" si="3"/>
        <v>52</v>
      </c>
      <c r="N40">
        <f t="shared" si="4"/>
        <v>0</v>
      </c>
      <c r="O40">
        <f t="shared" si="5"/>
        <v>0</v>
      </c>
    </row>
    <row r="41" spans="1:15">
      <c r="A41" s="61" t="s">
        <v>134</v>
      </c>
      <c r="B41" s="41">
        <v>1200</v>
      </c>
      <c r="C41" s="43">
        <v>0.229261616</v>
      </c>
      <c r="D41" s="42">
        <v>0.30399999999999999</v>
      </c>
      <c r="E41" s="42">
        <v>48.29</v>
      </c>
      <c r="F41" s="42">
        <v>2.23</v>
      </c>
      <c r="G41" s="42">
        <v>0.316</v>
      </c>
      <c r="H41" s="41">
        <v>1</v>
      </c>
      <c r="I41" s="42">
        <f t="shared" si="0"/>
        <v>2.23</v>
      </c>
      <c r="J41" s="42">
        <f t="shared" si="1"/>
        <v>0.316</v>
      </c>
      <c r="K41" s="42">
        <v>238.4</v>
      </c>
      <c r="L41" s="41">
        <f t="shared" si="2"/>
        <v>0.28046643372821328</v>
      </c>
      <c r="M41">
        <f t="shared" si="3"/>
        <v>346</v>
      </c>
      <c r="N41">
        <f t="shared" si="4"/>
        <v>2</v>
      </c>
      <c r="O41">
        <f t="shared" si="5"/>
        <v>0.2</v>
      </c>
    </row>
    <row r="42" spans="1:15">
      <c r="A42" s="61" t="s">
        <v>134</v>
      </c>
      <c r="B42" s="41">
        <v>1200</v>
      </c>
      <c r="C42" s="43">
        <v>3.0340796659999998</v>
      </c>
      <c r="D42" s="42">
        <v>0.38900000000000001</v>
      </c>
      <c r="E42" s="42">
        <v>48.29</v>
      </c>
      <c r="F42" s="42">
        <v>2.23</v>
      </c>
      <c r="G42" s="42">
        <v>0.316</v>
      </c>
      <c r="H42" s="41">
        <v>1</v>
      </c>
      <c r="I42" s="42">
        <f t="shared" si="0"/>
        <v>2.23</v>
      </c>
      <c r="J42" s="42">
        <f t="shared" si="1"/>
        <v>0.316</v>
      </c>
      <c r="K42" s="42">
        <v>9470</v>
      </c>
      <c r="L42" s="41">
        <f t="shared" si="2"/>
        <v>4.7495508375561215</v>
      </c>
      <c r="M42">
        <f t="shared" si="3"/>
        <v>5858</v>
      </c>
      <c r="N42">
        <f t="shared" si="4"/>
        <v>29</v>
      </c>
      <c r="O42">
        <f t="shared" si="5"/>
        <v>4.0999999999999996</v>
      </c>
    </row>
    <row r="43" spans="1:15">
      <c r="A43" s="61" t="s">
        <v>134</v>
      </c>
      <c r="B43" s="41">
        <v>1900</v>
      </c>
      <c r="C43" s="43">
        <v>0.38542479499999999</v>
      </c>
      <c r="D43" s="42">
        <v>0.193</v>
      </c>
      <c r="E43" s="42">
        <v>48.29</v>
      </c>
      <c r="F43" s="42">
        <v>1.2</v>
      </c>
      <c r="G43" s="42">
        <v>7.5999999999999998E-2</v>
      </c>
      <c r="H43" s="41">
        <v>1</v>
      </c>
      <c r="I43" s="42">
        <f t="shared" si="0"/>
        <v>1.2</v>
      </c>
      <c r="J43" s="42">
        <f t="shared" si="1"/>
        <v>7.5999999999999998E-2</v>
      </c>
      <c r="K43" s="42">
        <v>254.5</v>
      </c>
      <c r="L43" s="41">
        <f t="shared" si="2"/>
        <v>0.29934562722134578</v>
      </c>
      <c r="M43">
        <f t="shared" si="3"/>
        <v>369</v>
      </c>
      <c r="N43">
        <f t="shared" si="4"/>
        <v>1</v>
      </c>
      <c r="O43">
        <f t="shared" si="5"/>
        <v>0.1</v>
      </c>
    </row>
    <row r="44" spans="1:15">
      <c r="A44" s="61" t="s">
        <v>134</v>
      </c>
      <c r="B44" s="41">
        <v>1900</v>
      </c>
      <c r="C44" s="43">
        <v>0.12984963199999999</v>
      </c>
      <c r="D44" s="42">
        <v>0.193</v>
      </c>
      <c r="E44" s="42">
        <v>48.29</v>
      </c>
      <c r="F44" s="42">
        <v>1.2</v>
      </c>
      <c r="G44" s="42">
        <v>7.5999999999999998E-2</v>
      </c>
      <c r="H44" s="41">
        <v>1</v>
      </c>
      <c r="I44" s="42">
        <f t="shared" si="0"/>
        <v>1.2</v>
      </c>
      <c r="J44" s="42">
        <f t="shared" si="1"/>
        <v>7.5999999999999998E-2</v>
      </c>
      <c r="K44" s="42">
        <v>85.7</v>
      </c>
      <c r="L44" s="41">
        <f t="shared" si="2"/>
        <v>0.10084955622925333</v>
      </c>
      <c r="M44">
        <f t="shared" si="3"/>
        <v>124</v>
      </c>
      <c r="N44">
        <f t="shared" si="4"/>
        <v>0</v>
      </c>
      <c r="O44">
        <f t="shared" si="5"/>
        <v>0</v>
      </c>
    </row>
    <row r="45" spans="1:15">
      <c r="A45" s="61" t="s">
        <v>134</v>
      </c>
      <c r="B45" s="41">
        <v>1900</v>
      </c>
      <c r="C45" s="43">
        <v>0.67224667699999996</v>
      </c>
      <c r="D45" s="42">
        <v>0.193</v>
      </c>
      <c r="E45" s="42">
        <v>48.29</v>
      </c>
      <c r="F45" s="42">
        <v>1.2</v>
      </c>
      <c r="G45" s="42">
        <v>7.5999999999999998E-2</v>
      </c>
      <c r="H45" s="41">
        <v>1</v>
      </c>
      <c r="I45" s="42">
        <f t="shared" si="0"/>
        <v>1.2</v>
      </c>
      <c r="J45" s="42">
        <f t="shared" si="1"/>
        <v>7.5999999999999998E-2</v>
      </c>
      <c r="K45" s="42">
        <v>443.9</v>
      </c>
      <c r="L45" s="41">
        <f t="shared" si="2"/>
        <v>0.5221099051866408</v>
      </c>
      <c r="M45">
        <f t="shared" si="3"/>
        <v>644</v>
      </c>
      <c r="N45">
        <f t="shared" si="4"/>
        <v>2</v>
      </c>
      <c r="O45">
        <f t="shared" si="5"/>
        <v>0.1</v>
      </c>
    </row>
    <row r="46" spans="1:15">
      <c r="A46" s="61" t="s">
        <v>134</v>
      </c>
      <c r="B46" s="41">
        <v>1900</v>
      </c>
      <c r="C46" s="43">
        <v>5.6879467799999999</v>
      </c>
      <c r="D46" s="42">
        <v>0.193</v>
      </c>
      <c r="E46" s="42">
        <v>48.29</v>
      </c>
      <c r="F46" s="42">
        <v>1.2</v>
      </c>
      <c r="G46" s="42">
        <v>7.5999999999999998E-2</v>
      </c>
      <c r="H46" s="41">
        <v>1</v>
      </c>
      <c r="I46" s="42">
        <f t="shared" si="0"/>
        <v>1.2</v>
      </c>
      <c r="J46" s="42">
        <f t="shared" si="1"/>
        <v>7.5999999999999998E-2</v>
      </c>
      <c r="K46" s="42">
        <v>3755.6</v>
      </c>
      <c r="L46" s="41">
        <f t="shared" si="2"/>
        <v>4.4176244459330496</v>
      </c>
      <c r="M46">
        <f t="shared" si="3"/>
        <v>5449</v>
      </c>
      <c r="N46">
        <f t="shared" si="4"/>
        <v>14</v>
      </c>
      <c r="O46">
        <f t="shared" si="5"/>
        <v>0.9</v>
      </c>
    </row>
    <row r="47" spans="1:15">
      <c r="A47" s="61" t="s">
        <v>134</v>
      </c>
      <c r="B47" s="41">
        <v>1900</v>
      </c>
      <c r="C47" s="43">
        <v>0.231723553</v>
      </c>
      <c r="D47" s="42">
        <v>0.193</v>
      </c>
      <c r="E47" s="42">
        <v>48.29</v>
      </c>
      <c r="F47" s="42">
        <v>1.2</v>
      </c>
      <c r="G47" s="42">
        <v>7.5999999999999998E-2</v>
      </c>
      <c r="H47" s="41">
        <v>1</v>
      </c>
      <c r="I47" s="42">
        <f t="shared" si="0"/>
        <v>1.2</v>
      </c>
      <c r="J47" s="42">
        <f t="shared" si="1"/>
        <v>7.5999999999999998E-2</v>
      </c>
      <c r="K47" s="42">
        <v>153</v>
      </c>
      <c r="L47" s="41">
        <f t="shared" si="2"/>
        <v>0.17997138018778416</v>
      </c>
      <c r="M47">
        <f t="shared" si="3"/>
        <v>222</v>
      </c>
      <c r="N47">
        <f t="shared" si="4"/>
        <v>1</v>
      </c>
      <c r="O47">
        <f t="shared" si="5"/>
        <v>0</v>
      </c>
    </row>
    <row r="48" spans="1:15">
      <c r="A48" s="61" t="s">
        <v>134</v>
      </c>
      <c r="B48" s="41">
        <v>1550</v>
      </c>
      <c r="C48" s="43">
        <v>8.266519E-2</v>
      </c>
      <c r="D48" s="42">
        <v>0.57699999999999996</v>
      </c>
      <c r="E48" s="42">
        <v>48.29</v>
      </c>
      <c r="F48" s="42">
        <v>1.55</v>
      </c>
      <c r="G48" s="42">
        <v>0.15</v>
      </c>
      <c r="H48" s="41">
        <v>1</v>
      </c>
      <c r="I48" s="42">
        <f t="shared" si="0"/>
        <v>1.55</v>
      </c>
      <c r="J48" s="42">
        <f t="shared" si="1"/>
        <v>0.15</v>
      </c>
      <c r="K48" s="42">
        <v>206.2</v>
      </c>
      <c r="L48" s="41">
        <f t="shared" si="2"/>
        <v>0.19194395570689163</v>
      </c>
      <c r="M48">
        <f t="shared" si="3"/>
        <v>237</v>
      </c>
      <c r="N48">
        <f t="shared" si="4"/>
        <v>1</v>
      </c>
      <c r="O48">
        <f t="shared" si="5"/>
        <v>0.1</v>
      </c>
    </row>
    <row r="49" spans="1:15">
      <c r="A49" s="61" t="s">
        <v>134</v>
      </c>
      <c r="B49" s="41">
        <v>1550</v>
      </c>
      <c r="C49" s="43">
        <v>0.33566737600000002</v>
      </c>
      <c r="D49" s="42">
        <v>0.60899999999999999</v>
      </c>
      <c r="E49" s="42">
        <v>48.29</v>
      </c>
      <c r="F49" s="42">
        <v>1.55</v>
      </c>
      <c r="G49" s="42">
        <v>0.15</v>
      </c>
      <c r="H49" s="41">
        <v>1</v>
      </c>
      <c r="I49" s="42">
        <f t="shared" si="0"/>
        <v>1.55</v>
      </c>
      <c r="J49" s="42">
        <f t="shared" si="1"/>
        <v>0.15</v>
      </c>
      <c r="K49" s="42">
        <v>14865.6</v>
      </c>
      <c r="L49" s="41">
        <f t="shared" si="2"/>
        <v>0.82262591254228001</v>
      </c>
      <c r="M49">
        <f t="shared" si="3"/>
        <v>1015</v>
      </c>
      <c r="N49">
        <f t="shared" si="4"/>
        <v>3</v>
      </c>
      <c r="O49">
        <f t="shared" si="5"/>
        <v>0.3</v>
      </c>
    </row>
    <row r="50" spans="1:15">
      <c r="A50" s="61" t="s">
        <v>134</v>
      </c>
      <c r="B50" s="41">
        <v>1900</v>
      </c>
      <c r="C50" s="43">
        <v>0.13967933199999999</v>
      </c>
      <c r="D50" s="42">
        <v>0.193</v>
      </c>
      <c r="E50" s="42">
        <v>48.29</v>
      </c>
      <c r="F50" s="42">
        <v>1.2</v>
      </c>
      <c r="G50" s="42">
        <v>7.5999999999999998E-2</v>
      </c>
      <c r="H50" s="41">
        <v>1</v>
      </c>
      <c r="I50" s="42">
        <f t="shared" si="0"/>
        <v>1.2</v>
      </c>
      <c r="J50" s="42">
        <f t="shared" si="1"/>
        <v>7.5999999999999998E-2</v>
      </c>
      <c r="K50" s="42">
        <v>92.2</v>
      </c>
      <c r="L50" s="41">
        <f t="shared" si="2"/>
        <v>0.10848393198833665</v>
      </c>
      <c r="M50">
        <f t="shared" si="3"/>
        <v>134</v>
      </c>
      <c r="N50">
        <f t="shared" si="4"/>
        <v>0</v>
      </c>
      <c r="O50">
        <f t="shared" si="5"/>
        <v>0</v>
      </c>
    </row>
    <row r="51" spans="1:15">
      <c r="A51" s="61" t="s">
        <v>134</v>
      </c>
      <c r="B51" s="41">
        <v>4110</v>
      </c>
      <c r="C51" s="43">
        <v>3.8755643999999999E-2</v>
      </c>
      <c r="D51" s="42">
        <v>0.41299999999999998</v>
      </c>
      <c r="E51" s="42">
        <v>48.29</v>
      </c>
      <c r="F51" s="42">
        <v>0.7</v>
      </c>
      <c r="G51" s="42">
        <v>0.09</v>
      </c>
      <c r="H51" s="41">
        <v>1</v>
      </c>
      <c r="I51" s="42">
        <f t="shared" si="0"/>
        <v>0.7</v>
      </c>
      <c r="J51" s="42">
        <f t="shared" si="1"/>
        <v>0.09</v>
      </c>
      <c r="K51" s="42">
        <v>54.8</v>
      </c>
      <c r="L51" s="41">
        <f t="shared" si="2"/>
        <v>6.4411137511489983E-2</v>
      </c>
      <c r="M51">
        <f t="shared" si="3"/>
        <v>79</v>
      </c>
      <c r="N51">
        <f t="shared" si="4"/>
        <v>0</v>
      </c>
      <c r="O51">
        <f t="shared" si="5"/>
        <v>0</v>
      </c>
    </row>
    <row r="52" spans="1:15">
      <c r="A52" s="61" t="s">
        <v>134</v>
      </c>
      <c r="B52" s="41">
        <v>4110</v>
      </c>
      <c r="C52" s="43">
        <v>1.1863759999999999E-2</v>
      </c>
      <c r="D52" s="42">
        <v>0.309</v>
      </c>
      <c r="E52" s="42">
        <v>48.29</v>
      </c>
      <c r="F52" s="42">
        <v>0.7</v>
      </c>
      <c r="G52" s="42">
        <v>0.09</v>
      </c>
      <c r="H52" s="41">
        <v>1</v>
      </c>
      <c r="I52" s="42">
        <f t="shared" si="0"/>
        <v>0.7</v>
      </c>
      <c r="J52" s="42">
        <f t="shared" si="1"/>
        <v>0.09</v>
      </c>
      <c r="K52" s="42">
        <v>12.5</v>
      </c>
      <c r="L52" s="41">
        <f t="shared" si="2"/>
        <v>1.4752199987799997E-2</v>
      </c>
      <c r="M52">
        <f t="shared" si="3"/>
        <v>18</v>
      </c>
      <c r="N52">
        <f t="shared" si="4"/>
        <v>0</v>
      </c>
      <c r="O52">
        <f t="shared" si="5"/>
        <v>0</v>
      </c>
    </row>
    <row r="53" spans="1:15">
      <c r="A53" s="61" t="s">
        <v>134</v>
      </c>
      <c r="B53" s="41">
        <v>1700</v>
      </c>
      <c r="C53" s="43">
        <v>0.21510185300000001</v>
      </c>
      <c r="D53" s="42">
        <v>0.78600000000000003</v>
      </c>
      <c r="E53" s="42">
        <v>48.29</v>
      </c>
      <c r="F53" s="42">
        <v>1.8</v>
      </c>
      <c r="G53" s="42">
        <v>0.47799999999999998</v>
      </c>
      <c r="H53" s="41">
        <v>1</v>
      </c>
      <c r="I53" s="42">
        <f t="shared" si="0"/>
        <v>1.8</v>
      </c>
      <c r="J53" s="42">
        <f t="shared" si="1"/>
        <v>0.47799999999999998</v>
      </c>
      <c r="K53" s="42">
        <v>602.5</v>
      </c>
      <c r="L53" s="41">
        <f t="shared" si="2"/>
        <v>0.68036608552973499</v>
      </c>
      <c r="M53">
        <f t="shared" si="3"/>
        <v>839</v>
      </c>
      <c r="N53">
        <f t="shared" si="4"/>
        <v>3</v>
      </c>
      <c r="O53">
        <f t="shared" si="5"/>
        <v>0.9</v>
      </c>
    </row>
    <row r="54" spans="1:15">
      <c r="A54" s="61" t="s">
        <v>134</v>
      </c>
      <c r="B54" s="41">
        <v>1900</v>
      </c>
      <c r="C54" s="43">
        <v>0.36601065599999999</v>
      </c>
      <c r="D54" s="42">
        <v>0.193</v>
      </c>
      <c r="E54" s="42">
        <v>48.29</v>
      </c>
      <c r="F54" s="42">
        <v>1.2</v>
      </c>
      <c r="G54" s="42">
        <v>7.5999999999999998E-2</v>
      </c>
      <c r="H54" s="41">
        <v>1</v>
      </c>
      <c r="I54" s="42">
        <f t="shared" si="0"/>
        <v>1.2</v>
      </c>
      <c r="J54" s="42">
        <f t="shared" si="1"/>
        <v>7.5999999999999998E-2</v>
      </c>
      <c r="K54" s="42">
        <v>241.7</v>
      </c>
      <c r="L54" s="41">
        <f t="shared" si="2"/>
        <v>0.28426736113335999</v>
      </c>
      <c r="M54">
        <f t="shared" si="3"/>
        <v>351</v>
      </c>
      <c r="N54">
        <f t="shared" si="4"/>
        <v>1</v>
      </c>
      <c r="O54">
        <f t="shared" si="5"/>
        <v>0.1</v>
      </c>
    </row>
    <row r="55" spans="1:15">
      <c r="A55" s="61" t="s">
        <v>134</v>
      </c>
      <c r="B55" s="41">
        <v>4110</v>
      </c>
      <c r="C55" s="43">
        <v>4.0445090879999999</v>
      </c>
      <c r="D55" s="42">
        <v>0.41299999999999998</v>
      </c>
      <c r="E55" s="42">
        <v>48.29</v>
      </c>
      <c r="F55" s="42">
        <v>0.7</v>
      </c>
      <c r="G55" s="42">
        <v>0.09</v>
      </c>
      <c r="H55" s="41">
        <v>1</v>
      </c>
      <c r="I55" s="42">
        <f t="shared" si="0"/>
        <v>0.7</v>
      </c>
      <c r="J55" s="42">
        <f t="shared" si="1"/>
        <v>0.09</v>
      </c>
      <c r="K55" s="42">
        <v>5722.3</v>
      </c>
      <c r="L55" s="41">
        <f t="shared" si="2"/>
        <v>6.7218965844984782</v>
      </c>
      <c r="M55">
        <f t="shared" si="3"/>
        <v>8291</v>
      </c>
      <c r="N55">
        <f t="shared" si="4"/>
        <v>13</v>
      </c>
      <c r="O55">
        <f t="shared" si="5"/>
        <v>1.6</v>
      </c>
    </row>
    <row r="56" spans="1:15">
      <c r="A56" s="61" t="s">
        <v>134</v>
      </c>
      <c r="B56" s="41">
        <v>4110</v>
      </c>
      <c r="C56" s="43">
        <v>5.7665951829999997</v>
      </c>
      <c r="D56" s="42">
        <v>0.309</v>
      </c>
      <c r="E56" s="42">
        <v>48.29</v>
      </c>
      <c r="F56" s="42">
        <v>0.7</v>
      </c>
      <c r="G56" s="42">
        <v>0.09</v>
      </c>
      <c r="H56" s="41">
        <v>1</v>
      </c>
      <c r="I56" s="42">
        <f t="shared" si="0"/>
        <v>0.7</v>
      </c>
      <c r="J56" s="42">
        <f t="shared" si="1"/>
        <v>0.09</v>
      </c>
      <c r="K56" s="42">
        <v>6100</v>
      </c>
      <c r="L56" s="41">
        <f t="shared" si="2"/>
        <v>7.1705736957170521</v>
      </c>
      <c r="M56">
        <f t="shared" si="3"/>
        <v>8845</v>
      </c>
      <c r="N56">
        <f t="shared" si="4"/>
        <v>14</v>
      </c>
      <c r="O56">
        <f t="shared" si="5"/>
        <v>1.8</v>
      </c>
    </row>
    <row r="57" spans="1:15">
      <c r="A57" s="61" t="s">
        <v>134</v>
      </c>
      <c r="B57" s="41">
        <v>4110</v>
      </c>
      <c r="C57" s="43">
        <v>0.170155162</v>
      </c>
      <c r="D57" s="42">
        <v>0.309</v>
      </c>
      <c r="E57" s="42">
        <v>48.29</v>
      </c>
      <c r="F57" s="42">
        <v>0.7</v>
      </c>
      <c r="G57" s="42">
        <v>0.09</v>
      </c>
      <c r="H57" s="41">
        <v>1</v>
      </c>
      <c r="I57" s="42">
        <f t="shared" si="0"/>
        <v>0.7</v>
      </c>
      <c r="J57" s="42">
        <f t="shared" si="1"/>
        <v>0.09</v>
      </c>
      <c r="K57" s="42">
        <v>179.9</v>
      </c>
      <c r="L57" s="41">
        <f t="shared" si="2"/>
        <v>0.21158241390423502</v>
      </c>
      <c r="M57">
        <f t="shared" si="3"/>
        <v>261</v>
      </c>
      <c r="N57">
        <f t="shared" si="4"/>
        <v>0</v>
      </c>
      <c r="O57">
        <f t="shared" si="5"/>
        <v>0.1</v>
      </c>
    </row>
    <row r="58" spans="1:15">
      <c r="A58" s="61" t="s">
        <v>134</v>
      </c>
      <c r="B58" s="41">
        <v>1900</v>
      </c>
      <c r="C58" s="43">
        <v>1.4263814999999999E-2</v>
      </c>
      <c r="D58" s="42">
        <v>0.23400000000000001</v>
      </c>
      <c r="E58" s="42">
        <v>48.29</v>
      </c>
      <c r="F58" s="42">
        <v>1.2</v>
      </c>
      <c r="G58" s="42">
        <v>7.5999999999999998E-2</v>
      </c>
      <c r="H58" s="41">
        <v>1</v>
      </c>
      <c r="I58" s="42">
        <f t="shared" si="0"/>
        <v>1.2</v>
      </c>
      <c r="J58" s="42">
        <f t="shared" si="1"/>
        <v>7.5999999999999998E-2</v>
      </c>
      <c r="K58" s="42">
        <v>11.4</v>
      </c>
      <c r="L58" s="41">
        <f t="shared" si="2"/>
        <v>1.3431592713825E-2</v>
      </c>
      <c r="M58">
        <f t="shared" si="3"/>
        <v>17</v>
      </c>
      <c r="N58">
        <f t="shared" si="4"/>
        <v>0</v>
      </c>
      <c r="O58">
        <f t="shared" si="5"/>
        <v>0</v>
      </c>
    </row>
    <row r="59" spans="1:15">
      <c r="A59" s="61" t="s">
        <v>134</v>
      </c>
      <c r="B59" s="41">
        <v>1200</v>
      </c>
      <c r="C59" s="43">
        <v>3.6557783640000001</v>
      </c>
      <c r="D59" s="42">
        <v>0.30399999999999999</v>
      </c>
      <c r="E59" s="42">
        <v>48.29</v>
      </c>
      <c r="F59" s="42">
        <v>2.23</v>
      </c>
      <c r="G59" s="42">
        <v>0.316</v>
      </c>
      <c r="H59" s="41">
        <v>1</v>
      </c>
      <c r="I59" s="42">
        <f t="shared" si="0"/>
        <v>2.23</v>
      </c>
      <c r="J59" s="42">
        <f t="shared" si="1"/>
        <v>0.316</v>
      </c>
      <c r="K59" s="42">
        <v>20028.2</v>
      </c>
      <c r="L59" s="41">
        <f t="shared" si="2"/>
        <v>4.4722842756715195</v>
      </c>
      <c r="M59">
        <f t="shared" si="3"/>
        <v>5516</v>
      </c>
      <c r="N59">
        <f t="shared" si="4"/>
        <v>27</v>
      </c>
      <c r="O59">
        <f t="shared" si="5"/>
        <v>3.8</v>
      </c>
    </row>
    <row r="60" spans="1:15">
      <c r="A60" s="61" t="s">
        <v>134</v>
      </c>
      <c r="B60" s="41">
        <v>4110</v>
      </c>
      <c r="C60" s="43">
        <v>0.15827988000000001</v>
      </c>
      <c r="D60" s="42">
        <v>0.309</v>
      </c>
      <c r="E60" s="42">
        <v>48.29</v>
      </c>
      <c r="F60" s="42">
        <v>0.7</v>
      </c>
      <c r="G60" s="42">
        <v>0.09</v>
      </c>
      <c r="H60" s="41">
        <v>1</v>
      </c>
      <c r="I60" s="42">
        <f t="shared" si="0"/>
        <v>0.7</v>
      </c>
      <c r="J60" s="42">
        <f t="shared" si="1"/>
        <v>0.09</v>
      </c>
      <c r="K60" s="42">
        <v>167.3</v>
      </c>
      <c r="L60" s="41">
        <f t="shared" si="2"/>
        <v>0.19681588668390002</v>
      </c>
      <c r="M60">
        <f t="shared" si="3"/>
        <v>243</v>
      </c>
      <c r="N60">
        <f t="shared" si="4"/>
        <v>0</v>
      </c>
      <c r="O60">
        <f t="shared" si="5"/>
        <v>0</v>
      </c>
    </row>
    <row r="61" spans="1:15">
      <c r="A61" s="61" t="s">
        <v>134</v>
      </c>
      <c r="B61" s="41">
        <v>4110</v>
      </c>
      <c r="C61" s="43">
        <v>0.67198748699999999</v>
      </c>
      <c r="D61" s="42">
        <v>0.41299999999999998</v>
      </c>
      <c r="E61" s="42">
        <v>48.29</v>
      </c>
      <c r="F61" s="42">
        <v>0.7</v>
      </c>
      <c r="G61" s="42">
        <v>0.09</v>
      </c>
      <c r="H61" s="41">
        <v>1</v>
      </c>
      <c r="I61" s="42">
        <f t="shared" si="0"/>
        <v>0.7</v>
      </c>
      <c r="J61" s="42">
        <f t="shared" si="1"/>
        <v>0.09</v>
      </c>
      <c r="K61" s="42">
        <v>949.5</v>
      </c>
      <c r="L61" s="41">
        <f t="shared" si="2"/>
        <v>1.1168303236338324</v>
      </c>
      <c r="M61">
        <f t="shared" si="3"/>
        <v>1378</v>
      </c>
      <c r="N61">
        <f t="shared" si="4"/>
        <v>2</v>
      </c>
      <c r="O61">
        <f t="shared" si="5"/>
        <v>0.3</v>
      </c>
    </row>
    <row r="62" spans="1:15">
      <c r="A62" s="61" t="s">
        <v>134</v>
      </c>
      <c r="B62" s="41">
        <v>1550</v>
      </c>
      <c r="C62" s="43">
        <v>0.746600814</v>
      </c>
      <c r="D62" s="42">
        <v>0.54400000000000004</v>
      </c>
      <c r="E62" s="42">
        <v>48.29</v>
      </c>
      <c r="F62" s="42">
        <v>1.55</v>
      </c>
      <c r="G62" s="42">
        <v>0.15</v>
      </c>
      <c r="H62" s="41">
        <v>1</v>
      </c>
      <c r="I62" s="42">
        <f t="shared" si="0"/>
        <v>1.55</v>
      </c>
      <c r="J62" s="42">
        <f t="shared" si="1"/>
        <v>0.15</v>
      </c>
      <c r="K62" s="42">
        <v>13412.3</v>
      </c>
      <c r="L62" s="41">
        <f t="shared" si="2"/>
        <v>1.63441868329872</v>
      </c>
      <c r="M62">
        <f t="shared" si="3"/>
        <v>2016</v>
      </c>
      <c r="N62">
        <f t="shared" si="4"/>
        <v>7</v>
      </c>
      <c r="O62">
        <f t="shared" si="5"/>
        <v>0.7</v>
      </c>
    </row>
    <row r="63" spans="1:15">
      <c r="A63" s="61" t="s">
        <v>134</v>
      </c>
      <c r="B63" s="41">
        <v>4110</v>
      </c>
      <c r="C63" s="43">
        <v>8.3587560000000005E-2</v>
      </c>
      <c r="D63" s="42">
        <v>0.309</v>
      </c>
      <c r="E63" s="42">
        <v>48.29</v>
      </c>
      <c r="F63" s="42">
        <v>0.7</v>
      </c>
      <c r="G63" s="42">
        <v>0.09</v>
      </c>
      <c r="H63" s="41">
        <v>1</v>
      </c>
      <c r="I63" s="42">
        <f t="shared" si="0"/>
        <v>0.7</v>
      </c>
      <c r="J63" s="42">
        <f t="shared" si="1"/>
        <v>0.09</v>
      </c>
      <c r="K63" s="42">
        <v>88.4</v>
      </c>
      <c r="L63" s="41">
        <f t="shared" si="2"/>
        <v>0.10393841426430001</v>
      </c>
      <c r="M63">
        <f t="shared" si="3"/>
        <v>128</v>
      </c>
      <c r="N63">
        <f t="shared" si="4"/>
        <v>0</v>
      </c>
      <c r="O63">
        <f t="shared" si="5"/>
        <v>0</v>
      </c>
    </row>
    <row r="64" spans="1:15">
      <c r="A64" s="61" t="s">
        <v>134</v>
      </c>
      <c r="B64" s="41">
        <v>4110</v>
      </c>
      <c r="C64" s="43">
        <v>2.9694816999999998E-2</v>
      </c>
      <c r="D64" s="42">
        <v>0.41299999999999998</v>
      </c>
      <c r="E64" s="42">
        <v>48.29</v>
      </c>
      <c r="F64" s="42">
        <v>0.7</v>
      </c>
      <c r="G64" s="42">
        <v>0.09</v>
      </c>
      <c r="H64" s="41">
        <v>1</v>
      </c>
      <c r="I64" s="42">
        <f t="shared" si="0"/>
        <v>0.7</v>
      </c>
      <c r="J64" s="42">
        <f t="shared" si="1"/>
        <v>0.09</v>
      </c>
      <c r="K64" s="42">
        <v>42</v>
      </c>
      <c r="L64" s="41">
        <f t="shared" si="2"/>
        <v>4.9352216703340827E-2</v>
      </c>
      <c r="M64">
        <f t="shared" si="3"/>
        <v>61</v>
      </c>
      <c r="N64">
        <f t="shared" si="4"/>
        <v>0</v>
      </c>
      <c r="O64">
        <f t="shared" si="5"/>
        <v>0</v>
      </c>
    </row>
    <row r="65" spans="1:15">
      <c r="A65" s="61" t="s">
        <v>134</v>
      </c>
      <c r="B65" s="41">
        <v>4110</v>
      </c>
      <c r="C65" s="43">
        <v>9.9754700000000002E-2</v>
      </c>
      <c r="D65" s="42">
        <v>0.309</v>
      </c>
      <c r="E65" s="42">
        <v>48.29</v>
      </c>
      <c r="F65" s="42">
        <v>0.7</v>
      </c>
      <c r="G65" s="42">
        <v>0.09</v>
      </c>
      <c r="H65" s="41">
        <v>1</v>
      </c>
      <c r="I65" s="42">
        <f t="shared" si="0"/>
        <v>0.7</v>
      </c>
      <c r="J65" s="42">
        <f t="shared" si="1"/>
        <v>0.09</v>
      </c>
      <c r="K65" s="42">
        <v>105.5</v>
      </c>
      <c r="L65" s="41">
        <f t="shared" si="2"/>
        <v>0.12404172742225</v>
      </c>
      <c r="M65">
        <f t="shared" si="3"/>
        <v>153</v>
      </c>
      <c r="N65">
        <f t="shared" si="4"/>
        <v>0</v>
      </c>
      <c r="O65">
        <f t="shared" si="5"/>
        <v>0</v>
      </c>
    </row>
    <row r="66" spans="1:15">
      <c r="A66" s="61" t="s">
        <v>134</v>
      </c>
      <c r="B66" s="41">
        <v>6460</v>
      </c>
      <c r="C66" s="43">
        <v>1.53760181</v>
      </c>
      <c r="D66" s="42">
        <v>0.30299999999999999</v>
      </c>
      <c r="E66" s="42">
        <v>48.29</v>
      </c>
      <c r="F66" s="42">
        <v>0</v>
      </c>
      <c r="G66" s="42">
        <v>0</v>
      </c>
      <c r="H66" s="41">
        <v>1</v>
      </c>
      <c r="I66" s="42">
        <f t="shared" si="0"/>
        <v>0</v>
      </c>
      <c r="J66" s="42">
        <f t="shared" si="1"/>
        <v>0</v>
      </c>
      <c r="K66" s="42">
        <v>1593.9</v>
      </c>
      <c r="L66" s="41">
        <f t="shared" si="2"/>
        <v>1.8748324829737248</v>
      </c>
      <c r="M66">
        <f t="shared" si="3"/>
        <v>2313</v>
      </c>
      <c r="N66">
        <f t="shared" si="4"/>
        <v>0</v>
      </c>
      <c r="O66">
        <f t="shared" si="5"/>
        <v>0</v>
      </c>
    </row>
    <row r="67" spans="1:15">
      <c r="A67" s="61" t="s">
        <v>134</v>
      </c>
      <c r="B67" s="41">
        <v>6460</v>
      </c>
      <c r="C67" s="43">
        <v>1.1688122400000001</v>
      </c>
      <c r="D67" s="42">
        <v>0.30299999999999999</v>
      </c>
      <c r="E67" s="42">
        <v>48.29</v>
      </c>
      <c r="F67" s="42">
        <v>0</v>
      </c>
      <c r="G67" s="42">
        <v>0</v>
      </c>
      <c r="H67" s="41">
        <v>1</v>
      </c>
      <c r="I67" s="42">
        <f t="shared" ref="I67:I124" si="6">F67</f>
        <v>0</v>
      </c>
      <c r="J67" s="42">
        <f t="shared" ref="J67:J124" si="7">G67</f>
        <v>0</v>
      </c>
      <c r="K67" s="42">
        <v>1211.5999999999999</v>
      </c>
      <c r="L67" s="41">
        <f t="shared" ref="L67:L130" si="8">E67*D67*C67/12</f>
        <v>1.4251590625074</v>
      </c>
      <c r="M67">
        <f t="shared" ref="M67:M130" si="9">ROUND(E67*D67*C67*102.79,0)</f>
        <v>1758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61" t="s">
        <v>134</v>
      </c>
      <c r="B68" s="41">
        <v>1300</v>
      </c>
      <c r="C68" s="43">
        <v>0.124880144</v>
      </c>
      <c r="D68" s="42">
        <v>0.69199999999999995</v>
      </c>
      <c r="E68" s="42">
        <v>48.29</v>
      </c>
      <c r="F68" s="42">
        <v>2.1</v>
      </c>
      <c r="G68" s="42">
        <v>0.51600000000000001</v>
      </c>
      <c r="H68" s="41">
        <v>1</v>
      </c>
      <c r="I68" s="42">
        <f t="shared" si="6"/>
        <v>2.1</v>
      </c>
      <c r="J68" s="42">
        <f t="shared" si="7"/>
        <v>0.51600000000000001</v>
      </c>
      <c r="K68" s="42">
        <v>4772.8</v>
      </c>
      <c r="L68" s="41">
        <f t="shared" si="8"/>
        <v>0.34775665086682667</v>
      </c>
      <c r="M68">
        <f t="shared" si="9"/>
        <v>429</v>
      </c>
      <c r="N68">
        <f t="shared" si="10"/>
        <v>2</v>
      </c>
      <c r="O68">
        <f t="shared" si="11"/>
        <v>0.5</v>
      </c>
    </row>
    <row r="69" spans="1:15">
      <c r="A69" s="61" t="s">
        <v>134</v>
      </c>
      <c r="B69" s="41">
        <v>4110</v>
      </c>
      <c r="C69" s="43">
        <v>5.2477452000000001E-2</v>
      </c>
      <c r="D69" s="42">
        <v>0.10199999999999999</v>
      </c>
      <c r="E69" s="42">
        <v>48.29</v>
      </c>
      <c r="F69" s="42">
        <v>0.7</v>
      </c>
      <c r="G69" s="42">
        <v>0.09</v>
      </c>
      <c r="H69" s="41">
        <v>1</v>
      </c>
      <c r="I69" s="42">
        <f t="shared" si="6"/>
        <v>0.7</v>
      </c>
      <c r="J69" s="42">
        <f t="shared" si="7"/>
        <v>0.09</v>
      </c>
      <c r="K69" s="42">
        <v>18.3</v>
      </c>
      <c r="L69" s="41">
        <f t="shared" si="8"/>
        <v>2.1540157335179996E-2</v>
      </c>
      <c r="M69">
        <f t="shared" si="9"/>
        <v>27</v>
      </c>
      <c r="N69">
        <f t="shared" si="10"/>
        <v>0</v>
      </c>
      <c r="O69">
        <f t="shared" si="11"/>
        <v>0</v>
      </c>
    </row>
    <row r="70" spans="1:15">
      <c r="A70" s="61" t="s">
        <v>134</v>
      </c>
      <c r="B70" s="41">
        <v>1300</v>
      </c>
      <c r="C70" s="43">
        <v>1.9286628530000001</v>
      </c>
      <c r="D70" s="42">
        <v>0.66200000000000003</v>
      </c>
      <c r="E70" s="42">
        <v>48.29</v>
      </c>
      <c r="F70" s="42">
        <v>2.1</v>
      </c>
      <c r="G70" s="42">
        <v>0.51600000000000001</v>
      </c>
      <c r="H70" s="41">
        <v>1</v>
      </c>
      <c r="I70" s="42">
        <f t="shared" si="6"/>
        <v>2.1</v>
      </c>
      <c r="J70" s="42">
        <f t="shared" si="7"/>
        <v>0.51600000000000001</v>
      </c>
      <c r="K70" s="42">
        <v>8895.1</v>
      </c>
      <c r="L70" s="41">
        <f t="shared" si="8"/>
        <v>5.1379546259539124</v>
      </c>
      <c r="M70">
        <f t="shared" si="9"/>
        <v>6338</v>
      </c>
      <c r="N70">
        <f t="shared" si="10"/>
        <v>29</v>
      </c>
      <c r="O70">
        <f t="shared" si="11"/>
        <v>7.2</v>
      </c>
    </row>
    <row r="71" spans="1:15">
      <c r="A71" s="61" t="s">
        <v>134</v>
      </c>
      <c r="B71" s="41">
        <v>6460</v>
      </c>
      <c r="C71" s="43">
        <v>0.25221576099999998</v>
      </c>
      <c r="D71" s="42">
        <v>0.30299999999999999</v>
      </c>
      <c r="E71" s="42">
        <v>48.29</v>
      </c>
      <c r="F71" s="42">
        <v>0</v>
      </c>
      <c r="G71" s="42">
        <v>0</v>
      </c>
      <c r="H71" s="41">
        <v>1</v>
      </c>
      <c r="I71" s="42">
        <f t="shared" si="6"/>
        <v>0</v>
      </c>
      <c r="J71" s="42">
        <f t="shared" si="7"/>
        <v>0</v>
      </c>
      <c r="K71" s="42">
        <v>261.5</v>
      </c>
      <c r="L71" s="41">
        <f t="shared" si="8"/>
        <v>0.30753235224192249</v>
      </c>
      <c r="M71">
        <f t="shared" si="9"/>
        <v>379</v>
      </c>
      <c r="N71">
        <f t="shared" si="10"/>
        <v>0</v>
      </c>
      <c r="O71">
        <f t="shared" si="11"/>
        <v>0</v>
      </c>
    </row>
    <row r="72" spans="1:15">
      <c r="A72" s="61" t="s">
        <v>134</v>
      </c>
      <c r="B72" s="41">
        <v>4110</v>
      </c>
      <c r="C72" s="43">
        <v>2.6702801159999998</v>
      </c>
      <c r="D72" s="42">
        <v>0.10199999999999999</v>
      </c>
      <c r="E72" s="42">
        <v>48.29</v>
      </c>
      <c r="F72" s="42">
        <v>0.7</v>
      </c>
      <c r="G72" s="42">
        <v>0.09</v>
      </c>
      <c r="H72" s="41">
        <v>1</v>
      </c>
      <c r="I72" s="42">
        <f t="shared" si="6"/>
        <v>0.7</v>
      </c>
      <c r="J72" s="42">
        <f t="shared" si="7"/>
        <v>0.09</v>
      </c>
      <c r="K72" s="42">
        <v>931.8</v>
      </c>
      <c r="L72" s="41">
        <f t="shared" si="8"/>
        <v>1.0960565278139398</v>
      </c>
      <c r="M72">
        <f t="shared" si="9"/>
        <v>1352</v>
      </c>
      <c r="N72">
        <f t="shared" si="10"/>
        <v>2</v>
      </c>
      <c r="O72">
        <f t="shared" si="11"/>
        <v>0.3</v>
      </c>
    </row>
    <row r="73" spans="1:15">
      <c r="A73" s="61" t="s">
        <v>134</v>
      </c>
      <c r="B73" s="41">
        <v>4110</v>
      </c>
      <c r="C73" s="43">
        <v>0.36999431399999999</v>
      </c>
      <c r="D73" s="42">
        <v>0.10199999999999999</v>
      </c>
      <c r="E73" s="42">
        <v>48.29</v>
      </c>
      <c r="F73" s="42">
        <v>0.7</v>
      </c>
      <c r="G73" s="42">
        <v>0.09</v>
      </c>
      <c r="H73" s="41">
        <v>1</v>
      </c>
      <c r="I73" s="42">
        <f t="shared" si="6"/>
        <v>0.7</v>
      </c>
      <c r="J73" s="42">
        <f t="shared" si="7"/>
        <v>0.09</v>
      </c>
      <c r="K73" s="42">
        <v>129.1</v>
      </c>
      <c r="L73" s="41">
        <f t="shared" si="8"/>
        <v>0.15186971609600997</v>
      </c>
      <c r="M73">
        <f t="shared" si="9"/>
        <v>187</v>
      </c>
      <c r="N73">
        <f t="shared" si="10"/>
        <v>0</v>
      </c>
      <c r="O73">
        <f t="shared" si="11"/>
        <v>0</v>
      </c>
    </row>
    <row r="74" spans="1:15">
      <c r="A74" s="61" t="s">
        <v>134</v>
      </c>
      <c r="B74" s="41">
        <v>4110</v>
      </c>
      <c r="C74" s="43">
        <v>0.22538660899999999</v>
      </c>
      <c r="D74" s="42">
        <v>0.10199999999999999</v>
      </c>
      <c r="E74" s="42">
        <v>48.29</v>
      </c>
      <c r="F74" s="42">
        <v>0.7</v>
      </c>
      <c r="G74" s="42">
        <v>0.09</v>
      </c>
      <c r="H74" s="41">
        <v>1</v>
      </c>
      <c r="I74" s="42">
        <f t="shared" si="6"/>
        <v>0.7</v>
      </c>
      <c r="J74" s="42">
        <f t="shared" si="7"/>
        <v>0.09</v>
      </c>
      <c r="K74" s="42">
        <v>78.599999999999994</v>
      </c>
      <c r="L74" s="41">
        <f t="shared" si="8"/>
        <v>9.251331446318499E-2</v>
      </c>
      <c r="M74">
        <f t="shared" si="9"/>
        <v>114</v>
      </c>
      <c r="N74">
        <f t="shared" si="10"/>
        <v>0</v>
      </c>
      <c r="O74">
        <f t="shared" si="11"/>
        <v>0</v>
      </c>
    </row>
    <row r="75" spans="1:15">
      <c r="A75" s="61" t="s">
        <v>134</v>
      </c>
      <c r="B75" s="41">
        <v>6460</v>
      </c>
      <c r="C75" s="43">
        <v>0.287502274</v>
      </c>
      <c r="D75" s="42">
        <v>0.30299999999999999</v>
      </c>
      <c r="E75" s="42">
        <v>48.29</v>
      </c>
      <c r="F75" s="42">
        <v>0</v>
      </c>
      <c r="G75" s="42">
        <v>0</v>
      </c>
      <c r="H75" s="41">
        <v>1</v>
      </c>
      <c r="I75" s="42">
        <f t="shared" si="6"/>
        <v>0</v>
      </c>
      <c r="J75" s="42">
        <f t="shared" si="7"/>
        <v>0</v>
      </c>
      <c r="K75" s="42">
        <v>298</v>
      </c>
      <c r="L75" s="41">
        <f t="shared" si="8"/>
        <v>0.35055799148936501</v>
      </c>
      <c r="M75">
        <f t="shared" si="9"/>
        <v>432</v>
      </c>
      <c r="N75">
        <f t="shared" si="10"/>
        <v>0</v>
      </c>
      <c r="O75">
        <f t="shared" si="11"/>
        <v>0</v>
      </c>
    </row>
    <row r="76" spans="1:15">
      <c r="A76" s="61" t="s">
        <v>134</v>
      </c>
      <c r="B76" s="41">
        <v>1300</v>
      </c>
      <c r="C76" s="43">
        <v>0.33279699699999998</v>
      </c>
      <c r="D76" s="42">
        <v>0.66200000000000003</v>
      </c>
      <c r="E76" s="42">
        <v>48.29</v>
      </c>
      <c r="F76" s="42">
        <v>2.1</v>
      </c>
      <c r="G76" s="42">
        <v>0.51600000000000001</v>
      </c>
      <c r="H76" s="41">
        <v>1</v>
      </c>
      <c r="I76" s="42">
        <f t="shared" si="6"/>
        <v>2.1</v>
      </c>
      <c r="J76" s="42">
        <f t="shared" si="7"/>
        <v>0.51600000000000001</v>
      </c>
      <c r="K76" s="42">
        <v>753.7</v>
      </c>
      <c r="L76" s="41">
        <f t="shared" si="8"/>
        <v>0.88657064534633834</v>
      </c>
      <c r="M76">
        <f t="shared" si="9"/>
        <v>1094</v>
      </c>
      <c r="N76">
        <f t="shared" si="10"/>
        <v>5</v>
      </c>
      <c r="O76">
        <f t="shared" si="11"/>
        <v>1.2</v>
      </c>
    </row>
    <row r="77" spans="1:15">
      <c r="A77" s="61" t="s">
        <v>134</v>
      </c>
      <c r="B77" s="41">
        <v>6410</v>
      </c>
      <c r="C77" s="43">
        <v>6.5454902999999995E-2</v>
      </c>
      <c r="D77" s="42">
        <v>0.30299999999999999</v>
      </c>
      <c r="E77" s="42">
        <v>48.29</v>
      </c>
      <c r="F77" s="42">
        <v>0</v>
      </c>
      <c r="G77" s="42">
        <v>0</v>
      </c>
      <c r="H77" s="41">
        <v>1</v>
      </c>
      <c r="I77" s="42">
        <f t="shared" si="6"/>
        <v>0</v>
      </c>
      <c r="J77" s="42">
        <f t="shared" si="7"/>
        <v>0</v>
      </c>
      <c r="K77" s="42">
        <v>67.900000000000006</v>
      </c>
      <c r="L77" s="41">
        <f t="shared" si="8"/>
        <v>7.9810635963217483E-2</v>
      </c>
      <c r="M77">
        <f t="shared" si="9"/>
        <v>98</v>
      </c>
      <c r="N77">
        <f t="shared" si="10"/>
        <v>0</v>
      </c>
      <c r="O77">
        <f t="shared" si="11"/>
        <v>0</v>
      </c>
    </row>
    <row r="78" spans="1:15">
      <c r="A78" s="61" t="s">
        <v>134</v>
      </c>
      <c r="B78" s="41">
        <v>6410</v>
      </c>
      <c r="C78" s="43">
        <v>0.74747337000000003</v>
      </c>
      <c r="D78" s="42">
        <v>0.30299999999999999</v>
      </c>
      <c r="E78" s="42">
        <v>48.29</v>
      </c>
      <c r="F78" s="42">
        <v>0</v>
      </c>
      <c r="G78" s="42">
        <v>0</v>
      </c>
      <c r="H78" s="41">
        <v>1</v>
      </c>
      <c r="I78" s="42">
        <f t="shared" si="6"/>
        <v>0</v>
      </c>
      <c r="J78" s="42">
        <f t="shared" si="7"/>
        <v>0</v>
      </c>
      <c r="K78" s="42">
        <v>774.8</v>
      </c>
      <c r="L78" s="41">
        <f t="shared" si="8"/>
        <v>0.91141109819182498</v>
      </c>
      <c r="M78">
        <f t="shared" si="9"/>
        <v>1124</v>
      </c>
      <c r="N78">
        <f t="shared" si="10"/>
        <v>0</v>
      </c>
      <c r="O78">
        <f t="shared" si="11"/>
        <v>0</v>
      </c>
    </row>
    <row r="79" spans="1:15">
      <c r="A79" s="61" t="s">
        <v>134</v>
      </c>
      <c r="B79" s="41">
        <v>6460</v>
      </c>
      <c r="C79" s="43">
        <v>0.46843718299999998</v>
      </c>
      <c r="D79" s="42">
        <v>0.30299999999999999</v>
      </c>
      <c r="E79" s="42">
        <v>48.29</v>
      </c>
      <c r="F79" s="42">
        <v>0</v>
      </c>
      <c r="G79" s="42">
        <v>0</v>
      </c>
      <c r="H79" s="41">
        <v>1</v>
      </c>
      <c r="I79" s="42">
        <f t="shared" si="6"/>
        <v>0</v>
      </c>
      <c r="J79" s="42">
        <f t="shared" si="7"/>
        <v>0</v>
      </c>
      <c r="K79" s="42">
        <v>485.6</v>
      </c>
      <c r="L79" s="41">
        <f t="shared" si="8"/>
        <v>0.5711759970685174</v>
      </c>
      <c r="M79">
        <f t="shared" si="9"/>
        <v>705</v>
      </c>
      <c r="N79">
        <f t="shared" si="10"/>
        <v>0</v>
      </c>
      <c r="O79">
        <f t="shared" si="11"/>
        <v>0</v>
      </c>
    </row>
    <row r="80" spans="1:15">
      <c r="A80" s="61" t="s">
        <v>134</v>
      </c>
      <c r="B80" s="41">
        <v>6410</v>
      </c>
      <c r="C80" s="43">
        <v>0.232886695</v>
      </c>
      <c r="D80" s="42">
        <v>0.30299999999999999</v>
      </c>
      <c r="E80" s="42">
        <v>48.29</v>
      </c>
      <c r="F80" s="42">
        <v>0</v>
      </c>
      <c r="G80" s="42">
        <v>0</v>
      </c>
      <c r="H80" s="41">
        <v>1</v>
      </c>
      <c r="I80" s="42">
        <f t="shared" si="6"/>
        <v>0</v>
      </c>
      <c r="J80" s="42">
        <f t="shared" si="7"/>
        <v>0</v>
      </c>
      <c r="K80" s="42">
        <v>241.4</v>
      </c>
      <c r="L80" s="41">
        <f t="shared" si="8"/>
        <v>0.28396398716413745</v>
      </c>
      <c r="M80">
        <f t="shared" si="9"/>
        <v>350</v>
      </c>
      <c r="N80">
        <f t="shared" si="10"/>
        <v>0</v>
      </c>
      <c r="O80">
        <f t="shared" si="11"/>
        <v>0</v>
      </c>
    </row>
    <row r="81" spans="1:15">
      <c r="A81" s="61" t="s">
        <v>134</v>
      </c>
      <c r="B81" s="41">
        <v>4110</v>
      </c>
      <c r="C81" s="43">
        <v>0.21233639600000001</v>
      </c>
      <c r="D81" s="42">
        <v>0.10199999999999999</v>
      </c>
      <c r="E81" s="42">
        <v>48.29</v>
      </c>
      <c r="F81" s="42">
        <v>0.7</v>
      </c>
      <c r="G81" s="42">
        <v>0.09</v>
      </c>
      <c r="H81" s="41">
        <v>1</v>
      </c>
      <c r="I81" s="42">
        <f t="shared" si="6"/>
        <v>0.7</v>
      </c>
      <c r="J81" s="42">
        <f t="shared" si="7"/>
        <v>0.09</v>
      </c>
      <c r="K81" s="42">
        <v>74.099999999999994</v>
      </c>
      <c r="L81" s="41">
        <f t="shared" si="8"/>
        <v>8.7156658784139987E-2</v>
      </c>
      <c r="M81">
        <f t="shared" si="9"/>
        <v>108</v>
      </c>
      <c r="N81">
        <f t="shared" si="10"/>
        <v>0</v>
      </c>
      <c r="O81">
        <f t="shared" si="11"/>
        <v>0</v>
      </c>
    </row>
    <row r="82" spans="1:15">
      <c r="A82" s="61" t="s">
        <v>134</v>
      </c>
      <c r="B82" s="41">
        <v>6460</v>
      </c>
      <c r="C82" s="43">
        <v>1.8786259E-2</v>
      </c>
      <c r="D82" s="42">
        <v>0.30299999999999999</v>
      </c>
      <c r="E82" s="42">
        <v>48.29</v>
      </c>
      <c r="F82" s="42">
        <v>0</v>
      </c>
      <c r="G82" s="42">
        <v>0</v>
      </c>
      <c r="H82" s="41">
        <v>1</v>
      </c>
      <c r="I82" s="42">
        <f t="shared" si="6"/>
        <v>0</v>
      </c>
      <c r="J82" s="42">
        <f t="shared" si="7"/>
        <v>0</v>
      </c>
      <c r="K82" s="42">
        <v>19.5</v>
      </c>
      <c r="L82" s="41">
        <f t="shared" si="8"/>
        <v>2.2906508289527502E-2</v>
      </c>
      <c r="M82">
        <f t="shared" si="9"/>
        <v>28</v>
      </c>
      <c r="N82">
        <f t="shared" si="10"/>
        <v>0</v>
      </c>
      <c r="O82">
        <f t="shared" si="11"/>
        <v>0</v>
      </c>
    </row>
    <row r="83" spans="1:15">
      <c r="A83" s="61" t="s">
        <v>134</v>
      </c>
      <c r="B83" s="41">
        <v>1550</v>
      </c>
      <c r="C83" s="43">
        <v>8.4702388000000003E-2</v>
      </c>
      <c r="D83" s="42">
        <v>0.60899999999999999</v>
      </c>
      <c r="E83" s="42">
        <v>48.29</v>
      </c>
      <c r="F83" s="42">
        <v>1.55</v>
      </c>
      <c r="G83" s="42">
        <v>0.15</v>
      </c>
      <c r="H83" s="41">
        <v>1</v>
      </c>
      <c r="I83" s="42">
        <f t="shared" si="6"/>
        <v>1.55</v>
      </c>
      <c r="J83" s="42">
        <f t="shared" si="7"/>
        <v>0.15</v>
      </c>
      <c r="K83" s="42">
        <v>387.1</v>
      </c>
      <c r="L83" s="41">
        <f t="shared" si="8"/>
        <v>0.20758162456339002</v>
      </c>
      <c r="M83">
        <f t="shared" si="9"/>
        <v>256</v>
      </c>
      <c r="N83">
        <f t="shared" si="10"/>
        <v>1</v>
      </c>
      <c r="O83">
        <f t="shared" si="11"/>
        <v>0.1</v>
      </c>
    </row>
    <row r="84" spans="1:15">
      <c r="A84" s="61" t="s">
        <v>134</v>
      </c>
      <c r="B84" s="41">
        <v>8140</v>
      </c>
      <c r="C84" s="43">
        <v>8.6594140000000007E-3</v>
      </c>
      <c r="D84" s="42">
        <v>0.63</v>
      </c>
      <c r="E84" s="42">
        <v>48.29</v>
      </c>
      <c r="F84" s="42">
        <v>1.2</v>
      </c>
      <c r="G84" s="42">
        <v>0.48</v>
      </c>
      <c r="H84" s="41">
        <v>1</v>
      </c>
      <c r="I84" s="42">
        <f t="shared" si="6"/>
        <v>1.2</v>
      </c>
      <c r="J84" s="42">
        <f t="shared" si="7"/>
        <v>0.48</v>
      </c>
      <c r="K84" s="42">
        <v>1276.7</v>
      </c>
      <c r="L84" s="41">
        <f t="shared" si="8"/>
        <v>2.1953562858150002E-2</v>
      </c>
      <c r="M84">
        <f t="shared" si="9"/>
        <v>27</v>
      </c>
      <c r="N84">
        <f t="shared" si="10"/>
        <v>0</v>
      </c>
      <c r="O84">
        <f t="shared" si="11"/>
        <v>0</v>
      </c>
    </row>
    <row r="85" spans="1:15">
      <c r="A85" s="61" t="s">
        <v>134</v>
      </c>
      <c r="B85" s="41">
        <v>1550</v>
      </c>
      <c r="C85" s="43">
        <v>1.0090478999999999E-2</v>
      </c>
      <c r="D85" s="42">
        <v>0.57699999999999996</v>
      </c>
      <c r="E85" s="42">
        <v>48.29</v>
      </c>
      <c r="F85" s="42">
        <v>1.55</v>
      </c>
      <c r="G85" s="42">
        <v>0.15</v>
      </c>
      <c r="H85" s="41">
        <v>1</v>
      </c>
      <c r="I85" s="42">
        <f t="shared" si="6"/>
        <v>1.55</v>
      </c>
      <c r="J85" s="42">
        <f t="shared" si="7"/>
        <v>0.15</v>
      </c>
      <c r="K85" s="42">
        <v>64.8</v>
      </c>
      <c r="L85" s="41">
        <f t="shared" si="8"/>
        <v>2.3429528852922498E-2</v>
      </c>
      <c r="M85">
        <f t="shared" si="9"/>
        <v>29</v>
      </c>
      <c r="N85">
        <f t="shared" si="10"/>
        <v>0</v>
      </c>
      <c r="O85">
        <f t="shared" si="11"/>
        <v>0</v>
      </c>
    </row>
    <row r="86" spans="1:15">
      <c r="A86" s="61" t="s">
        <v>134</v>
      </c>
      <c r="B86" s="41">
        <v>4110</v>
      </c>
      <c r="C86" s="43">
        <v>4.7656641E-2</v>
      </c>
      <c r="D86" s="42">
        <v>0.309</v>
      </c>
      <c r="E86" s="42">
        <v>48.29</v>
      </c>
      <c r="F86" s="42">
        <v>0.7</v>
      </c>
      <c r="G86" s="42">
        <v>0.09</v>
      </c>
      <c r="H86" s="41">
        <v>1</v>
      </c>
      <c r="I86" s="42">
        <f t="shared" si="6"/>
        <v>0.7</v>
      </c>
      <c r="J86" s="42">
        <f t="shared" si="7"/>
        <v>0.09</v>
      </c>
      <c r="K86" s="42">
        <v>50.4</v>
      </c>
      <c r="L86" s="41">
        <f t="shared" si="8"/>
        <v>5.9259484242667498E-2</v>
      </c>
      <c r="M86">
        <f t="shared" si="9"/>
        <v>73</v>
      </c>
      <c r="N86">
        <f t="shared" si="10"/>
        <v>0</v>
      </c>
      <c r="O86">
        <f t="shared" si="11"/>
        <v>0</v>
      </c>
    </row>
    <row r="87" spans="1:15">
      <c r="A87" s="61" t="s">
        <v>134</v>
      </c>
      <c r="B87" s="41">
        <v>4110</v>
      </c>
      <c r="C87" s="43">
        <v>6.7010200000000006E-2</v>
      </c>
      <c r="D87" s="42">
        <v>0.41299999999999998</v>
      </c>
      <c r="E87" s="42">
        <v>48.29</v>
      </c>
      <c r="F87" s="42">
        <v>0.7</v>
      </c>
      <c r="G87" s="42">
        <v>0.09</v>
      </c>
      <c r="H87" s="41">
        <v>1</v>
      </c>
      <c r="I87" s="42">
        <f t="shared" si="6"/>
        <v>0.7</v>
      </c>
      <c r="J87" s="42">
        <f t="shared" si="7"/>
        <v>0.09</v>
      </c>
      <c r="K87" s="42">
        <v>94.7</v>
      </c>
      <c r="L87" s="41">
        <f t="shared" si="8"/>
        <v>0.11136966803783332</v>
      </c>
      <c r="M87">
        <f t="shared" si="9"/>
        <v>137</v>
      </c>
      <c r="N87">
        <f t="shared" si="10"/>
        <v>0</v>
      </c>
      <c r="O87">
        <f t="shared" si="11"/>
        <v>0</v>
      </c>
    </row>
    <row r="88" spans="1:15">
      <c r="A88" s="61" t="s">
        <v>134</v>
      </c>
      <c r="B88" s="41">
        <v>4110</v>
      </c>
      <c r="C88" s="43">
        <v>1.4299319E-2</v>
      </c>
      <c r="D88" s="42">
        <v>0.41299999999999998</v>
      </c>
      <c r="E88" s="42">
        <v>48.29</v>
      </c>
      <c r="F88" s="42">
        <v>0.7</v>
      </c>
      <c r="G88" s="42">
        <v>0.09</v>
      </c>
      <c r="H88" s="41">
        <v>1</v>
      </c>
      <c r="I88" s="42">
        <f t="shared" si="6"/>
        <v>0.7</v>
      </c>
      <c r="J88" s="42">
        <f t="shared" si="7"/>
        <v>0.09</v>
      </c>
      <c r="K88" s="42">
        <v>20.2</v>
      </c>
      <c r="L88" s="41">
        <f t="shared" si="8"/>
        <v>2.376519410771916E-2</v>
      </c>
      <c r="M88">
        <f t="shared" si="9"/>
        <v>29</v>
      </c>
      <c r="N88">
        <f t="shared" si="10"/>
        <v>0</v>
      </c>
      <c r="O88">
        <f t="shared" si="11"/>
        <v>0</v>
      </c>
    </row>
    <row r="89" spans="1:15">
      <c r="A89" s="61" t="s">
        <v>134</v>
      </c>
      <c r="B89" s="41">
        <v>8140</v>
      </c>
      <c r="C89" s="43">
        <v>4.6998139000000001E-2</v>
      </c>
      <c r="D89" s="42">
        <v>0.70299999999999996</v>
      </c>
      <c r="E89" s="42">
        <v>48.29</v>
      </c>
      <c r="F89" s="42">
        <v>1.2</v>
      </c>
      <c r="G89" s="42">
        <v>0.48</v>
      </c>
      <c r="H89" s="41">
        <v>1</v>
      </c>
      <c r="I89" s="42">
        <f t="shared" si="6"/>
        <v>1.2</v>
      </c>
      <c r="J89" s="42">
        <f t="shared" si="7"/>
        <v>0.48</v>
      </c>
      <c r="K89" s="42">
        <v>139</v>
      </c>
      <c r="L89" s="41">
        <f t="shared" si="8"/>
        <v>0.13295722608449415</v>
      </c>
      <c r="M89">
        <f t="shared" si="9"/>
        <v>164</v>
      </c>
      <c r="N89">
        <f t="shared" si="10"/>
        <v>0</v>
      </c>
      <c r="O89">
        <f t="shared" si="11"/>
        <v>0.2</v>
      </c>
    </row>
    <row r="90" spans="1:15">
      <c r="A90" s="61" t="s">
        <v>134</v>
      </c>
      <c r="B90" s="41">
        <v>4110</v>
      </c>
      <c r="C90" s="43">
        <v>0.22417730399999999</v>
      </c>
      <c r="D90" s="42">
        <v>0.41299999999999998</v>
      </c>
      <c r="E90" s="42">
        <v>48.29</v>
      </c>
      <c r="F90" s="42">
        <v>0.7</v>
      </c>
      <c r="G90" s="42">
        <v>0.09</v>
      </c>
      <c r="H90" s="41">
        <v>1</v>
      </c>
      <c r="I90" s="42">
        <f t="shared" si="6"/>
        <v>0.7</v>
      </c>
      <c r="J90" s="42">
        <f t="shared" si="7"/>
        <v>0.09</v>
      </c>
      <c r="K90" s="42">
        <v>316.7</v>
      </c>
      <c r="L90" s="41">
        <f t="shared" si="8"/>
        <v>0.37257838251633996</v>
      </c>
      <c r="M90">
        <f t="shared" si="9"/>
        <v>460</v>
      </c>
      <c r="N90">
        <f t="shared" si="10"/>
        <v>1</v>
      </c>
      <c r="O90">
        <f t="shared" si="11"/>
        <v>0.1</v>
      </c>
    </row>
    <row r="91" spans="1:15">
      <c r="A91" s="61" t="s">
        <v>134</v>
      </c>
      <c r="B91" s="41">
        <v>6410</v>
      </c>
      <c r="C91" s="43">
        <v>0.12884480200000001</v>
      </c>
      <c r="D91" s="42">
        <v>0.30299999999999999</v>
      </c>
      <c r="E91" s="42">
        <v>48.29</v>
      </c>
      <c r="F91" s="42">
        <v>0</v>
      </c>
      <c r="G91" s="42">
        <v>0</v>
      </c>
      <c r="H91" s="41">
        <v>1</v>
      </c>
      <c r="I91" s="42">
        <f t="shared" si="6"/>
        <v>0</v>
      </c>
      <c r="J91" s="42">
        <f t="shared" si="7"/>
        <v>0</v>
      </c>
      <c r="K91" s="42">
        <v>133.6</v>
      </c>
      <c r="L91" s="41">
        <f t="shared" si="8"/>
        <v>0.15710336608664502</v>
      </c>
      <c r="M91">
        <f t="shared" si="9"/>
        <v>194</v>
      </c>
      <c r="N91">
        <f t="shared" si="10"/>
        <v>0</v>
      </c>
      <c r="O91">
        <f t="shared" si="11"/>
        <v>0</v>
      </c>
    </row>
    <row r="92" spans="1:15">
      <c r="A92" s="61" t="s">
        <v>134</v>
      </c>
      <c r="B92" s="41">
        <v>4110</v>
      </c>
      <c r="C92" s="43">
        <v>1.6913750000000002E-2</v>
      </c>
      <c r="D92" s="42">
        <v>0.41299999999999998</v>
      </c>
      <c r="E92" s="42">
        <v>48.29</v>
      </c>
      <c r="F92" s="42">
        <v>0.7</v>
      </c>
      <c r="G92" s="42">
        <v>0.09</v>
      </c>
      <c r="H92" s="41">
        <v>1</v>
      </c>
      <c r="I92" s="42">
        <f t="shared" si="6"/>
        <v>0.7</v>
      </c>
      <c r="J92" s="42">
        <f t="shared" si="7"/>
        <v>0.09</v>
      </c>
      <c r="K92" s="42">
        <v>23.9</v>
      </c>
      <c r="L92" s="41">
        <f t="shared" si="8"/>
        <v>2.8110328319791666E-2</v>
      </c>
      <c r="M92">
        <f t="shared" si="9"/>
        <v>35</v>
      </c>
      <c r="N92">
        <f t="shared" si="10"/>
        <v>0</v>
      </c>
      <c r="O92">
        <f t="shared" si="11"/>
        <v>0</v>
      </c>
    </row>
    <row r="93" spans="1:15">
      <c r="A93" s="61" t="s">
        <v>134</v>
      </c>
      <c r="B93" s="41">
        <v>8140</v>
      </c>
      <c r="C93" s="43">
        <v>8.3921900000000008E-3</v>
      </c>
      <c r="D93" s="42">
        <v>0.70299999999999996</v>
      </c>
      <c r="E93" s="42">
        <v>48.29</v>
      </c>
      <c r="F93" s="42">
        <v>1.2</v>
      </c>
      <c r="G93" s="42">
        <v>0.48</v>
      </c>
      <c r="H93" s="41">
        <v>1</v>
      </c>
      <c r="I93" s="42">
        <f t="shared" si="6"/>
        <v>1.2</v>
      </c>
      <c r="J93" s="42">
        <f t="shared" si="7"/>
        <v>0.48</v>
      </c>
      <c r="K93" s="42">
        <v>20.2</v>
      </c>
      <c r="L93" s="41">
        <f t="shared" si="8"/>
        <v>2.3741414594608334E-2</v>
      </c>
      <c r="M93">
        <f t="shared" si="9"/>
        <v>29</v>
      </c>
      <c r="N93">
        <f t="shared" si="10"/>
        <v>0</v>
      </c>
      <c r="O93">
        <f t="shared" si="11"/>
        <v>0</v>
      </c>
    </row>
    <row r="94" spans="1:15">
      <c r="A94" s="61" t="s">
        <v>134</v>
      </c>
      <c r="B94" s="41">
        <v>4110</v>
      </c>
      <c r="C94" s="43">
        <v>2.0625010999999999E-2</v>
      </c>
      <c r="D94" s="42">
        <v>0.41299999999999998</v>
      </c>
      <c r="E94" s="42">
        <v>48.29</v>
      </c>
      <c r="F94" s="42">
        <v>0.7</v>
      </c>
      <c r="G94" s="42">
        <v>0.09</v>
      </c>
      <c r="H94" s="41">
        <v>1</v>
      </c>
      <c r="I94" s="42">
        <f t="shared" si="6"/>
        <v>0.7</v>
      </c>
      <c r="J94" s="42">
        <f t="shared" si="7"/>
        <v>0.09</v>
      </c>
      <c r="K94" s="42">
        <v>29.1</v>
      </c>
      <c r="L94" s="41">
        <f t="shared" si="8"/>
        <v>3.4278372969289157E-2</v>
      </c>
      <c r="M94">
        <f t="shared" si="9"/>
        <v>42</v>
      </c>
      <c r="N94">
        <f t="shared" si="10"/>
        <v>0</v>
      </c>
      <c r="O94">
        <f t="shared" si="11"/>
        <v>0</v>
      </c>
    </row>
    <row r="95" spans="1:15">
      <c r="A95" s="61" t="s">
        <v>134</v>
      </c>
      <c r="B95" s="41">
        <v>4110</v>
      </c>
      <c r="C95" s="43">
        <v>0.14118334299999999</v>
      </c>
      <c r="D95" s="42">
        <v>0.309</v>
      </c>
      <c r="E95" s="42">
        <v>48.29</v>
      </c>
      <c r="F95" s="42">
        <v>0.7</v>
      </c>
      <c r="G95" s="42">
        <v>0.09</v>
      </c>
      <c r="H95" s="41">
        <v>1</v>
      </c>
      <c r="I95" s="42">
        <f t="shared" si="6"/>
        <v>0.7</v>
      </c>
      <c r="J95" s="42">
        <f t="shared" si="7"/>
        <v>0.09</v>
      </c>
      <c r="K95" s="42">
        <v>149.19999999999999</v>
      </c>
      <c r="L95" s="41">
        <f t="shared" si="8"/>
        <v>0.1755568985618525</v>
      </c>
      <c r="M95">
        <f t="shared" si="9"/>
        <v>217</v>
      </c>
      <c r="N95">
        <f t="shared" si="10"/>
        <v>0</v>
      </c>
      <c r="O95">
        <f t="shared" si="11"/>
        <v>0</v>
      </c>
    </row>
    <row r="96" spans="1:15">
      <c r="A96" s="61" t="s">
        <v>134</v>
      </c>
      <c r="B96" s="41">
        <v>4110</v>
      </c>
      <c r="C96" s="43">
        <v>3.8649000000000002E-5</v>
      </c>
      <c r="D96" s="42">
        <v>0.41299999999999998</v>
      </c>
      <c r="E96" s="42">
        <v>48.29</v>
      </c>
      <c r="F96" s="42">
        <v>0.7</v>
      </c>
      <c r="G96" s="42">
        <v>0.09</v>
      </c>
      <c r="H96" s="41">
        <v>1</v>
      </c>
      <c r="I96" s="42">
        <f t="shared" si="6"/>
        <v>0.7</v>
      </c>
      <c r="J96" s="42">
        <f t="shared" si="7"/>
        <v>0.09</v>
      </c>
      <c r="K96" s="42">
        <v>0.1</v>
      </c>
      <c r="L96" s="41">
        <f t="shared" si="8"/>
        <v>6.4233897227499999E-5</v>
      </c>
      <c r="M96">
        <f t="shared" si="9"/>
        <v>0</v>
      </c>
      <c r="N96">
        <f t="shared" si="10"/>
        <v>0</v>
      </c>
      <c r="O96">
        <f t="shared" si="11"/>
        <v>0</v>
      </c>
    </row>
    <row r="97" spans="1:15">
      <c r="A97" s="61" t="s">
        <v>134</v>
      </c>
      <c r="B97" s="41">
        <v>8140</v>
      </c>
      <c r="C97" s="43">
        <v>0.22630468000000001</v>
      </c>
      <c r="D97" s="42">
        <v>0.70299999999999996</v>
      </c>
      <c r="E97" s="42">
        <v>48.29</v>
      </c>
      <c r="F97" s="42">
        <v>1.2</v>
      </c>
      <c r="G97" s="42">
        <v>0.48</v>
      </c>
      <c r="H97" s="41">
        <v>1</v>
      </c>
      <c r="I97" s="42">
        <f t="shared" si="6"/>
        <v>1.2</v>
      </c>
      <c r="J97" s="42">
        <f t="shared" si="7"/>
        <v>0.48</v>
      </c>
      <c r="K97" s="42">
        <v>544.29999999999995</v>
      </c>
      <c r="L97" s="41">
        <f t="shared" si="8"/>
        <v>0.64021348808596656</v>
      </c>
      <c r="M97">
        <f t="shared" si="9"/>
        <v>790</v>
      </c>
      <c r="N97">
        <f t="shared" si="10"/>
        <v>2</v>
      </c>
      <c r="O97">
        <f t="shared" si="11"/>
        <v>0.8</v>
      </c>
    </row>
    <row r="98" spans="1:15">
      <c r="A98" s="61" t="s">
        <v>134</v>
      </c>
      <c r="B98" s="41">
        <v>4110</v>
      </c>
      <c r="C98" s="43">
        <v>7.4377680000000002E-2</v>
      </c>
      <c r="D98" s="42">
        <v>0.41299999999999998</v>
      </c>
      <c r="E98" s="42">
        <v>48.29</v>
      </c>
      <c r="F98" s="42">
        <v>0.7</v>
      </c>
      <c r="G98" s="42">
        <v>0.09</v>
      </c>
      <c r="H98" s="41">
        <v>1</v>
      </c>
      <c r="I98" s="42">
        <f t="shared" si="6"/>
        <v>0.7</v>
      </c>
      <c r="J98" s="42">
        <f t="shared" si="7"/>
        <v>0.09</v>
      </c>
      <c r="K98" s="42">
        <v>105.1</v>
      </c>
      <c r="L98" s="41">
        <f t="shared" si="8"/>
        <v>0.12361427858779998</v>
      </c>
      <c r="M98">
        <f t="shared" si="9"/>
        <v>152</v>
      </c>
      <c r="N98">
        <f t="shared" si="10"/>
        <v>0</v>
      </c>
      <c r="O98">
        <f t="shared" si="11"/>
        <v>0</v>
      </c>
    </row>
    <row r="99" spans="1:15">
      <c r="A99" s="61" t="s">
        <v>134</v>
      </c>
      <c r="B99" s="41">
        <v>4110</v>
      </c>
      <c r="C99" s="43">
        <v>0.47092957499999999</v>
      </c>
      <c r="D99" s="42">
        <v>0.41299999999999998</v>
      </c>
      <c r="E99" s="42">
        <v>48.29</v>
      </c>
      <c r="F99" s="42">
        <v>0.7</v>
      </c>
      <c r="G99" s="42">
        <v>0.09</v>
      </c>
      <c r="H99" s="41">
        <v>1</v>
      </c>
      <c r="I99" s="42">
        <f t="shared" si="6"/>
        <v>0.7</v>
      </c>
      <c r="J99" s="42">
        <f t="shared" si="7"/>
        <v>0.09</v>
      </c>
      <c r="K99" s="42">
        <v>680.6</v>
      </c>
      <c r="L99" s="41">
        <f t="shared" si="8"/>
        <v>0.7826759274998123</v>
      </c>
      <c r="M99">
        <f t="shared" si="9"/>
        <v>965</v>
      </c>
      <c r="N99">
        <f t="shared" si="10"/>
        <v>1</v>
      </c>
      <c r="O99">
        <f t="shared" si="11"/>
        <v>0.2</v>
      </c>
    </row>
    <row r="100" spans="1:15">
      <c r="A100" s="61" t="s">
        <v>134</v>
      </c>
      <c r="B100" s="41">
        <v>1900</v>
      </c>
      <c r="C100" s="43">
        <v>7.6536524999999994E-2</v>
      </c>
      <c r="D100" s="42">
        <v>0.151</v>
      </c>
      <c r="E100" s="42">
        <v>48.29</v>
      </c>
      <c r="F100" s="42">
        <v>1.2</v>
      </c>
      <c r="G100" s="42">
        <v>7.5999999999999998E-2</v>
      </c>
      <c r="H100" s="41">
        <v>1</v>
      </c>
      <c r="I100" s="42">
        <f t="shared" si="6"/>
        <v>1.2</v>
      </c>
      <c r="J100" s="42">
        <f t="shared" si="7"/>
        <v>7.5999999999999998E-2</v>
      </c>
      <c r="K100" s="42">
        <v>187.7</v>
      </c>
      <c r="L100" s="41">
        <f t="shared" si="8"/>
        <v>4.6507355635812493E-2</v>
      </c>
      <c r="M100">
        <f t="shared" si="9"/>
        <v>57</v>
      </c>
      <c r="N100">
        <f t="shared" si="10"/>
        <v>0</v>
      </c>
      <c r="O100">
        <f t="shared" si="11"/>
        <v>0</v>
      </c>
    </row>
    <row r="101" spans="1:15">
      <c r="A101" s="61" t="s">
        <v>134</v>
      </c>
      <c r="B101" s="41">
        <v>1900</v>
      </c>
      <c r="C101" s="43">
        <v>0.33747338700000001</v>
      </c>
      <c r="D101" s="42">
        <v>0.193</v>
      </c>
      <c r="E101" s="42">
        <v>48.29</v>
      </c>
      <c r="F101" s="42">
        <v>1.2</v>
      </c>
      <c r="G101" s="42">
        <v>7.5999999999999998E-2</v>
      </c>
      <c r="H101" s="41">
        <v>1</v>
      </c>
      <c r="I101" s="42">
        <f t="shared" si="6"/>
        <v>1.2</v>
      </c>
      <c r="J101" s="42">
        <f t="shared" si="7"/>
        <v>7.5999999999999998E-2</v>
      </c>
      <c r="K101" s="42">
        <v>374.5</v>
      </c>
      <c r="L101" s="41">
        <f t="shared" si="8"/>
        <v>0.26210348688653251</v>
      </c>
      <c r="M101">
        <f t="shared" si="9"/>
        <v>323</v>
      </c>
      <c r="N101">
        <f t="shared" si="10"/>
        <v>1</v>
      </c>
      <c r="O101">
        <f t="shared" si="11"/>
        <v>0.1</v>
      </c>
    </row>
    <row r="102" spans="1:15">
      <c r="A102" s="61" t="s">
        <v>134</v>
      </c>
      <c r="B102" s="41">
        <v>1900</v>
      </c>
      <c r="C102" s="43">
        <v>2.3674058000000001E-2</v>
      </c>
      <c r="D102" s="42">
        <v>0.193</v>
      </c>
      <c r="E102" s="42">
        <v>48.29</v>
      </c>
      <c r="F102" s="42">
        <v>1.2</v>
      </c>
      <c r="G102" s="42">
        <v>7.5999999999999998E-2</v>
      </c>
      <c r="H102" s="41">
        <v>1</v>
      </c>
      <c r="I102" s="42">
        <f t="shared" si="6"/>
        <v>1.2</v>
      </c>
      <c r="J102" s="42">
        <f t="shared" si="7"/>
        <v>7.5999999999999998E-2</v>
      </c>
      <c r="K102" s="42">
        <v>15.6</v>
      </c>
      <c r="L102" s="41">
        <f t="shared" si="8"/>
        <v>1.8386792528188336E-2</v>
      </c>
      <c r="M102">
        <f t="shared" si="9"/>
        <v>23</v>
      </c>
      <c r="N102">
        <f t="shared" si="10"/>
        <v>0</v>
      </c>
      <c r="O102">
        <f t="shared" si="11"/>
        <v>0</v>
      </c>
    </row>
    <row r="103" spans="1:15">
      <c r="A103" s="61" t="s">
        <v>134</v>
      </c>
      <c r="B103" s="41">
        <v>8140</v>
      </c>
      <c r="C103" s="43">
        <v>1.8461855999999999E-2</v>
      </c>
      <c r="D103" s="42">
        <v>0.77700000000000002</v>
      </c>
      <c r="E103" s="42">
        <v>48.29</v>
      </c>
      <c r="F103" s="42">
        <v>1.2</v>
      </c>
      <c r="G103" s="42">
        <v>0.48</v>
      </c>
      <c r="H103" s="41">
        <v>1</v>
      </c>
      <c r="I103" s="42">
        <f t="shared" si="6"/>
        <v>1.2</v>
      </c>
      <c r="J103" s="42">
        <f t="shared" si="7"/>
        <v>0.48</v>
      </c>
      <c r="K103" s="42">
        <v>67.3</v>
      </c>
      <c r="L103" s="41">
        <f t="shared" si="8"/>
        <v>5.7726115949040001E-2</v>
      </c>
      <c r="M103">
        <f t="shared" si="9"/>
        <v>71</v>
      </c>
      <c r="N103">
        <f t="shared" si="10"/>
        <v>0</v>
      </c>
      <c r="O103">
        <f t="shared" si="11"/>
        <v>0.1</v>
      </c>
    </row>
    <row r="104" spans="1:15">
      <c r="A104" s="61" t="s">
        <v>134</v>
      </c>
      <c r="B104" s="41">
        <v>4110</v>
      </c>
      <c r="C104" s="43">
        <v>0.78440942800000002</v>
      </c>
      <c r="D104" s="42">
        <v>0.41299999999999998</v>
      </c>
      <c r="E104" s="42">
        <v>48.29</v>
      </c>
      <c r="F104" s="42">
        <v>0.7</v>
      </c>
      <c r="G104" s="42">
        <v>0.09</v>
      </c>
      <c r="H104" s="41">
        <v>1</v>
      </c>
      <c r="I104" s="42">
        <f t="shared" si="6"/>
        <v>0.7</v>
      </c>
      <c r="J104" s="42">
        <f t="shared" si="7"/>
        <v>0.09</v>
      </c>
      <c r="K104" s="42">
        <v>1138.2</v>
      </c>
      <c r="L104" s="41">
        <f t="shared" si="8"/>
        <v>1.3036734348219632</v>
      </c>
      <c r="M104">
        <f t="shared" si="9"/>
        <v>1608</v>
      </c>
      <c r="N104">
        <f t="shared" si="10"/>
        <v>2</v>
      </c>
      <c r="O104">
        <f t="shared" si="11"/>
        <v>0.3</v>
      </c>
    </row>
    <row r="105" spans="1:15">
      <c r="A105" s="61" t="s">
        <v>134</v>
      </c>
      <c r="B105" s="41">
        <v>4110</v>
      </c>
      <c r="C105" s="43">
        <v>1.0847031170000001</v>
      </c>
      <c r="D105" s="42">
        <v>0.41299999999999998</v>
      </c>
      <c r="E105" s="42">
        <v>48.29</v>
      </c>
      <c r="F105" s="42">
        <v>0.7</v>
      </c>
      <c r="G105" s="42">
        <v>0.09</v>
      </c>
      <c r="H105" s="41">
        <v>1</v>
      </c>
      <c r="I105" s="42">
        <f t="shared" si="6"/>
        <v>0.7</v>
      </c>
      <c r="J105" s="42">
        <f t="shared" si="7"/>
        <v>0.09</v>
      </c>
      <c r="K105" s="42">
        <v>1621.2</v>
      </c>
      <c r="L105" s="41">
        <f t="shared" si="8"/>
        <v>1.8027557903109239</v>
      </c>
      <c r="M105">
        <f t="shared" si="9"/>
        <v>2224</v>
      </c>
      <c r="N105">
        <f t="shared" si="10"/>
        <v>3</v>
      </c>
      <c r="O105">
        <f t="shared" si="11"/>
        <v>0.4</v>
      </c>
    </row>
    <row r="106" spans="1:15">
      <c r="A106" s="61" t="s">
        <v>134</v>
      </c>
      <c r="B106" s="41">
        <v>4110</v>
      </c>
      <c r="C106" s="43">
        <v>3.4989312000000002E-2</v>
      </c>
      <c r="D106" s="42">
        <v>0.41299999999999998</v>
      </c>
      <c r="E106" s="42">
        <v>48.29</v>
      </c>
      <c r="F106" s="42">
        <v>0.7</v>
      </c>
      <c r="G106" s="42">
        <v>0.09</v>
      </c>
      <c r="H106" s="41">
        <v>1</v>
      </c>
      <c r="I106" s="42">
        <f t="shared" si="6"/>
        <v>0.7</v>
      </c>
      <c r="J106" s="42">
        <f t="shared" si="7"/>
        <v>0.09</v>
      </c>
      <c r="K106" s="42">
        <v>53.1</v>
      </c>
      <c r="L106" s="41">
        <f t="shared" si="8"/>
        <v>5.8151565915519988E-2</v>
      </c>
      <c r="M106">
        <f t="shared" si="9"/>
        <v>72</v>
      </c>
      <c r="N106">
        <f t="shared" si="10"/>
        <v>0</v>
      </c>
      <c r="O106">
        <f t="shared" si="11"/>
        <v>0</v>
      </c>
    </row>
    <row r="107" spans="1:15">
      <c r="A107" s="61" t="s">
        <v>134</v>
      </c>
      <c r="B107" s="41">
        <v>4110</v>
      </c>
      <c r="C107" s="43">
        <v>4.9909980999999999E-2</v>
      </c>
      <c r="D107" s="42">
        <v>0.309</v>
      </c>
      <c r="E107" s="42">
        <v>48.29</v>
      </c>
      <c r="F107" s="42">
        <v>0.7</v>
      </c>
      <c r="G107" s="42">
        <v>0.09</v>
      </c>
      <c r="H107" s="41">
        <v>1</v>
      </c>
      <c r="I107" s="42">
        <f t="shared" si="6"/>
        <v>0.7</v>
      </c>
      <c r="J107" s="42">
        <f t="shared" si="7"/>
        <v>0.09</v>
      </c>
      <c r="K107" s="42">
        <v>60.7</v>
      </c>
      <c r="L107" s="41">
        <f t="shared" si="8"/>
        <v>6.2061439299117498E-2</v>
      </c>
      <c r="M107">
        <f t="shared" si="9"/>
        <v>77</v>
      </c>
      <c r="N107">
        <f t="shared" si="10"/>
        <v>0</v>
      </c>
      <c r="O107">
        <f t="shared" si="11"/>
        <v>0</v>
      </c>
    </row>
    <row r="108" spans="1:15">
      <c r="A108" s="61" t="s">
        <v>134</v>
      </c>
      <c r="B108" s="41">
        <v>8140</v>
      </c>
      <c r="C108" s="43">
        <v>0.18479588999999999</v>
      </c>
      <c r="D108" s="42">
        <v>0.77700000000000002</v>
      </c>
      <c r="E108" s="42">
        <v>48.29</v>
      </c>
      <c r="F108" s="42">
        <v>1.2</v>
      </c>
      <c r="G108" s="42">
        <v>0.48</v>
      </c>
      <c r="H108" s="41">
        <v>1</v>
      </c>
      <c r="I108" s="42">
        <f t="shared" si="6"/>
        <v>1.2</v>
      </c>
      <c r="J108" s="42">
        <f t="shared" si="7"/>
        <v>0.48</v>
      </c>
      <c r="K108" s="42">
        <v>497.5</v>
      </c>
      <c r="L108" s="41">
        <f t="shared" si="8"/>
        <v>0.57781563094447497</v>
      </c>
      <c r="M108">
        <f t="shared" si="9"/>
        <v>713</v>
      </c>
      <c r="N108">
        <f t="shared" si="10"/>
        <v>2</v>
      </c>
      <c r="O108">
        <f t="shared" si="11"/>
        <v>0.8</v>
      </c>
    </row>
    <row r="109" spans="1:15">
      <c r="A109" s="61" t="s">
        <v>134</v>
      </c>
      <c r="B109" s="41">
        <v>8140</v>
      </c>
      <c r="C109" s="43">
        <v>4.0366451999999997E-2</v>
      </c>
      <c r="D109" s="42">
        <v>0.70299999999999996</v>
      </c>
      <c r="E109" s="42">
        <v>48.29</v>
      </c>
      <c r="F109" s="42">
        <v>1.2</v>
      </c>
      <c r="G109" s="42">
        <v>0.48</v>
      </c>
      <c r="H109" s="41">
        <v>1</v>
      </c>
      <c r="I109" s="42">
        <f t="shared" si="6"/>
        <v>1.2</v>
      </c>
      <c r="J109" s="42">
        <f t="shared" si="7"/>
        <v>0.48</v>
      </c>
      <c r="K109" s="42">
        <v>97.1</v>
      </c>
      <c r="L109" s="41">
        <f t="shared" si="8"/>
        <v>0.11419625540476998</v>
      </c>
      <c r="M109">
        <f t="shared" si="9"/>
        <v>141</v>
      </c>
      <c r="N109">
        <f t="shared" si="10"/>
        <v>0</v>
      </c>
      <c r="O109">
        <f t="shared" si="11"/>
        <v>0.1</v>
      </c>
    </row>
    <row r="110" spans="1:15">
      <c r="A110" s="61" t="s">
        <v>134</v>
      </c>
      <c r="B110" s="41">
        <v>1900</v>
      </c>
      <c r="C110" s="43">
        <v>0.211607818</v>
      </c>
      <c r="D110" s="42">
        <v>0.23400000000000001</v>
      </c>
      <c r="E110" s="42">
        <v>48.29</v>
      </c>
      <c r="F110" s="42">
        <v>1.2</v>
      </c>
      <c r="G110" s="42">
        <v>7.5999999999999998E-2</v>
      </c>
      <c r="H110" s="41">
        <v>1</v>
      </c>
      <c r="I110" s="42">
        <f t="shared" si="6"/>
        <v>1.2</v>
      </c>
      <c r="J110" s="42">
        <f t="shared" si="7"/>
        <v>7.5999999999999998E-2</v>
      </c>
      <c r="K110" s="42">
        <v>515.70000000000005</v>
      </c>
      <c r="L110" s="41">
        <f t="shared" si="8"/>
        <v>0.19926155985879002</v>
      </c>
      <c r="M110">
        <f t="shared" si="9"/>
        <v>246</v>
      </c>
      <c r="N110">
        <f t="shared" si="10"/>
        <v>1</v>
      </c>
      <c r="O110">
        <f t="shared" si="11"/>
        <v>0</v>
      </c>
    </row>
    <row r="111" spans="1:15">
      <c r="A111" s="61" t="s">
        <v>134</v>
      </c>
      <c r="B111" s="41">
        <v>1900</v>
      </c>
      <c r="C111" s="43">
        <v>0.22072108200000001</v>
      </c>
      <c r="D111" s="42">
        <v>0.193</v>
      </c>
      <c r="E111" s="42">
        <v>48.29</v>
      </c>
      <c r="F111" s="42">
        <v>1.2</v>
      </c>
      <c r="G111" s="42">
        <v>7.5999999999999998E-2</v>
      </c>
      <c r="H111" s="41">
        <v>1</v>
      </c>
      <c r="I111" s="42">
        <f t="shared" si="6"/>
        <v>1.2</v>
      </c>
      <c r="J111" s="42">
        <f t="shared" si="7"/>
        <v>7.5999999999999998E-2</v>
      </c>
      <c r="K111" s="42">
        <v>151.4</v>
      </c>
      <c r="L111" s="41">
        <f t="shared" si="8"/>
        <v>0.17142615521729501</v>
      </c>
      <c r="M111">
        <f t="shared" si="9"/>
        <v>211</v>
      </c>
      <c r="N111">
        <f t="shared" si="10"/>
        <v>1</v>
      </c>
      <c r="O111">
        <f t="shared" si="11"/>
        <v>0</v>
      </c>
    </row>
    <row r="112" spans="1:15">
      <c r="A112" s="61" t="s">
        <v>134</v>
      </c>
      <c r="B112" s="41">
        <v>1900</v>
      </c>
      <c r="C112" s="43">
        <v>1.7161868E-2</v>
      </c>
      <c r="D112" s="42">
        <v>0.193</v>
      </c>
      <c r="E112" s="42">
        <v>48.29</v>
      </c>
      <c r="F112" s="42">
        <v>1.2</v>
      </c>
      <c r="G112" s="42">
        <v>7.5999999999999998E-2</v>
      </c>
      <c r="H112" s="41">
        <v>1</v>
      </c>
      <c r="I112" s="42">
        <f t="shared" si="6"/>
        <v>1.2</v>
      </c>
      <c r="J112" s="42">
        <f t="shared" si="7"/>
        <v>7.5999999999999998E-2</v>
      </c>
      <c r="K112" s="42">
        <v>11.3</v>
      </c>
      <c r="L112" s="41">
        <f t="shared" si="8"/>
        <v>1.3329007908663334E-2</v>
      </c>
      <c r="M112">
        <f t="shared" si="9"/>
        <v>16</v>
      </c>
      <c r="N112">
        <f t="shared" si="10"/>
        <v>0</v>
      </c>
      <c r="O112">
        <f t="shared" si="11"/>
        <v>0</v>
      </c>
    </row>
    <row r="113" spans="1:15">
      <c r="A113" s="61" t="s">
        <v>134</v>
      </c>
      <c r="B113" s="41">
        <v>1900</v>
      </c>
      <c r="C113" s="43">
        <v>5.2731080000000003E-3</v>
      </c>
      <c r="D113" s="42">
        <v>0.23400000000000001</v>
      </c>
      <c r="E113" s="42">
        <v>48.29</v>
      </c>
      <c r="F113" s="42">
        <v>1.2</v>
      </c>
      <c r="G113" s="42">
        <v>7.5999999999999998E-2</v>
      </c>
      <c r="H113" s="41">
        <v>1</v>
      </c>
      <c r="I113" s="42">
        <f t="shared" si="6"/>
        <v>1.2</v>
      </c>
      <c r="J113" s="42">
        <f t="shared" si="7"/>
        <v>7.5999999999999998E-2</v>
      </c>
      <c r="K113" s="42">
        <v>4.2</v>
      </c>
      <c r="L113" s="41">
        <f t="shared" si="8"/>
        <v>4.9654485137400001E-3</v>
      </c>
      <c r="M113">
        <f t="shared" si="9"/>
        <v>6</v>
      </c>
      <c r="N113">
        <f t="shared" si="10"/>
        <v>0</v>
      </c>
      <c r="O113">
        <f t="shared" si="11"/>
        <v>0</v>
      </c>
    </row>
    <row r="114" spans="1:15">
      <c r="A114" s="61" t="s">
        <v>134</v>
      </c>
      <c r="B114" s="41">
        <v>4110</v>
      </c>
      <c r="C114" s="43">
        <v>4.9036039999999998E-3</v>
      </c>
      <c r="D114" s="42">
        <v>0.41299999999999998</v>
      </c>
      <c r="E114" s="42">
        <v>48.29</v>
      </c>
      <c r="F114" s="42">
        <v>0.7</v>
      </c>
      <c r="G114" s="42">
        <v>0.09</v>
      </c>
      <c r="H114" s="41">
        <v>1</v>
      </c>
      <c r="I114" s="42">
        <f t="shared" si="6"/>
        <v>0.7</v>
      </c>
      <c r="J114" s="42">
        <f t="shared" si="7"/>
        <v>0.09</v>
      </c>
      <c r="K114" s="42">
        <v>11.3</v>
      </c>
      <c r="L114" s="41">
        <f t="shared" si="8"/>
        <v>8.1496958622566656E-3</v>
      </c>
      <c r="M114">
        <f t="shared" si="9"/>
        <v>10</v>
      </c>
      <c r="N114">
        <f t="shared" si="10"/>
        <v>0</v>
      </c>
      <c r="O114">
        <f t="shared" si="11"/>
        <v>0</v>
      </c>
    </row>
    <row r="115" spans="1:15">
      <c r="A115" s="61" t="s">
        <v>134</v>
      </c>
      <c r="B115" s="41">
        <v>4110</v>
      </c>
      <c r="C115" s="43">
        <v>2.8431511E-2</v>
      </c>
      <c r="D115" s="42">
        <v>0.41299999999999998</v>
      </c>
      <c r="E115" s="42">
        <v>48.29</v>
      </c>
      <c r="F115" s="42">
        <v>0.7</v>
      </c>
      <c r="G115" s="42">
        <v>0.09</v>
      </c>
      <c r="H115" s="41">
        <v>1</v>
      </c>
      <c r="I115" s="42">
        <f t="shared" si="6"/>
        <v>0.7</v>
      </c>
      <c r="J115" s="42">
        <f t="shared" si="7"/>
        <v>0.09</v>
      </c>
      <c r="K115" s="42">
        <v>73.5</v>
      </c>
      <c r="L115" s="41">
        <f t="shared" si="8"/>
        <v>4.7252626344705832E-2</v>
      </c>
      <c r="M115">
        <f t="shared" si="9"/>
        <v>58</v>
      </c>
      <c r="N115">
        <f t="shared" si="10"/>
        <v>0</v>
      </c>
      <c r="O115">
        <f t="shared" si="11"/>
        <v>0</v>
      </c>
    </row>
    <row r="116" spans="1:15">
      <c r="A116" s="61" t="s">
        <v>134</v>
      </c>
      <c r="B116" s="41">
        <v>1900</v>
      </c>
      <c r="C116" s="43">
        <v>6.8317126000000006E-2</v>
      </c>
      <c r="D116" s="42">
        <v>0.23400000000000001</v>
      </c>
      <c r="E116" s="42">
        <v>48.29</v>
      </c>
      <c r="F116" s="42">
        <v>1.2</v>
      </c>
      <c r="G116" s="42">
        <v>7.5999999999999998E-2</v>
      </c>
      <c r="H116" s="41">
        <v>1</v>
      </c>
      <c r="I116" s="42">
        <f t="shared" si="6"/>
        <v>1.2</v>
      </c>
      <c r="J116" s="42">
        <f t="shared" si="7"/>
        <v>7.5999999999999998E-2</v>
      </c>
      <c r="K116" s="42">
        <v>223.8</v>
      </c>
      <c r="L116" s="41">
        <f t="shared" si="8"/>
        <v>6.4331163283530016E-2</v>
      </c>
      <c r="M116">
        <f t="shared" si="9"/>
        <v>79</v>
      </c>
      <c r="N116">
        <f t="shared" si="10"/>
        <v>0</v>
      </c>
      <c r="O116">
        <f t="shared" si="11"/>
        <v>0</v>
      </c>
    </row>
    <row r="117" spans="1:15">
      <c r="A117" s="61" t="s">
        <v>134</v>
      </c>
      <c r="B117" s="41">
        <v>1900</v>
      </c>
      <c r="C117" s="43">
        <v>5.1468541999999999E-2</v>
      </c>
      <c r="D117" s="42">
        <v>0.193</v>
      </c>
      <c r="E117" s="42">
        <v>48.29</v>
      </c>
      <c r="F117" s="42">
        <v>1.2</v>
      </c>
      <c r="G117" s="42">
        <v>7.5999999999999998E-2</v>
      </c>
      <c r="H117" s="41">
        <v>1</v>
      </c>
      <c r="I117" s="42">
        <f t="shared" si="6"/>
        <v>1.2</v>
      </c>
      <c r="J117" s="42">
        <f t="shared" si="7"/>
        <v>7.5999999999999998E-2</v>
      </c>
      <c r="K117" s="42">
        <v>63.6</v>
      </c>
      <c r="L117" s="41">
        <f t="shared" si="8"/>
        <v>3.9973772281978327E-2</v>
      </c>
      <c r="M117">
        <f t="shared" si="9"/>
        <v>49</v>
      </c>
      <c r="N117">
        <f t="shared" si="10"/>
        <v>0</v>
      </c>
      <c r="O117">
        <f t="shared" si="11"/>
        <v>0</v>
      </c>
    </row>
    <row r="118" spans="1:15">
      <c r="A118" s="61" t="s">
        <v>134</v>
      </c>
      <c r="B118" s="41">
        <v>1900</v>
      </c>
      <c r="C118" s="43">
        <v>5.2111547000000001E-2</v>
      </c>
      <c r="D118" s="42">
        <v>0.193</v>
      </c>
      <c r="E118" s="42">
        <v>48.29</v>
      </c>
      <c r="F118" s="42">
        <v>1.2</v>
      </c>
      <c r="G118" s="42">
        <v>7.5999999999999998E-2</v>
      </c>
      <c r="H118" s="41">
        <v>1</v>
      </c>
      <c r="I118" s="42">
        <f t="shared" si="6"/>
        <v>1.2</v>
      </c>
      <c r="J118" s="42">
        <f t="shared" si="7"/>
        <v>7.5999999999999998E-2</v>
      </c>
      <c r="K118" s="42">
        <v>763.1</v>
      </c>
      <c r="L118" s="41">
        <f t="shared" si="8"/>
        <v>4.047317122446583E-2</v>
      </c>
      <c r="M118">
        <f t="shared" si="9"/>
        <v>50</v>
      </c>
      <c r="N118">
        <f t="shared" si="10"/>
        <v>0</v>
      </c>
      <c r="O118">
        <f t="shared" si="11"/>
        <v>0</v>
      </c>
    </row>
    <row r="119" spans="1:15">
      <c r="A119" s="61" t="s">
        <v>134</v>
      </c>
      <c r="B119" s="41">
        <v>4110</v>
      </c>
      <c r="C119" s="43">
        <v>0.42819648300000002</v>
      </c>
      <c r="D119" s="42">
        <v>0.309</v>
      </c>
      <c r="E119" s="42">
        <v>48.29</v>
      </c>
      <c r="F119" s="42">
        <v>0.7</v>
      </c>
      <c r="G119" s="42">
        <v>0.09</v>
      </c>
      <c r="H119" s="41">
        <v>1</v>
      </c>
      <c r="I119" s="42">
        <f t="shared" si="6"/>
        <v>0.7</v>
      </c>
      <c r="J119" s="42">
        <f t="shared" si="7"/>
        <v>0.09</v>
      </c>
      <c r="K119" s="42">
        <v>793.8</v>
      </c>
      <c r="L119" s="41">
        <f t="shared" si="8"/>
        <v>0.53244841022480249</v>
      </c>
      <c r="M119">
        <f t="shared" si="9"/>
        <v>657</v>
      </c>
      <c r="N119">
        <f t="shared" si="10"/>
        <v>1</v>
      </c>
      <c r="O119">
        <f t="shared" si="11"/>
        <v>0.1</v>
      </c>
    </row>
    <row r="120" spans="1:15">
      <c r="A120" s="61" t="s">
        <v>134</v>
      </c>
      <c r="B120" s="41">
        <v>4110</v>
      </c>
      <c r="C120" s="43">
        <v>5.6661026000000003E-2</v>
      </c>
      <c r="D120" s="42">
        <v>0.41299999999999998</v>
      </c>
      <c r="E120" s="42">
        <v>48.29</v>
      </c>
      <c r="F120" s="42">
        <v>0.7</v>
      </c>
      <c r="G120" s="42">
        <v>0.09</v>
      </c>
      <c r="H120" s="41">
        <v>1</v>
      </c>
      <c r="I120" s="42">
        <f t="shared" si="6"/>
        <v>0.7</v>
      </c>
      <c r="J120" s="42">
        <f t="shared" si="7"/>
        <v>0.09</v>
      </c>
      <c r="K120" s="42">
        <v>107.1</v>
      </c>
      <c r="L120" s="41">
        <f t="shared" si="8"/>
        <v>9.416953920900166E-2</v>
      </c>
      <c r="M120">
        <f t="shared" si="9"/>
        <v>116</v>
      </c>
      <c r="N120">
        <f t="shared" si="10"/>
        <v>0</v>
      </c>
      <c r="O120">
        <f t="shared" si="11"/>
        <v>0</v>
      </c>
    </row>
    <row r="121" spans="1:15">
      <c r="A121" s="61" t="s">
        <v>134</v>
      </c>
      <c r="B121" s="41">
        <v>4110</v>
      </c>
      <c r="C121" s="43">
        <v>0.27486529300000001</v>
      </c>
      <c r="D121" s="42">
        <v>0.309</v>
      </c>
      <c r="E121" s="42">
        <v>48.29</v>
      </c>
      <c r="F121" s="42">
        <v>0.7</v>
      </c>
      <c r="G121" s="42">
        <v>0.09</v>
      </c>
      <c r="H121" s="41">
        <v>1</v>
      </c>
      <c r="I121" s="42">
        <f t="shared" si="6"/>
        <v>0.7</v>
      </c>
      <c r="J121" s="42">
        <f t="shared" si="7"/>
        <v>0.09</v>
      </c>
      <c r="K121" s="42">
        <v>1083.9000000000001</v>
      </c>
      <c r="L121" s="41">
        <f t="shared" si="8"/>
        <v>0.3417860587234775</v>
      </c>
      <c r="M121">
        <f t="shared" si="9"/>
        <v>422</v>
      </c>
      <c r="N121">
        <f t="shared" si="10"/>
        <v>1</v>
      </c>
      <c r="O121">
        <f t="shared" si="11"/>
        <v>0.1</v>
      </c>
    </row>
    <row r="122" spans="1:15">
      <c r="A122" s="61" t="s">
        <v>134</v>
      </c>
      <c r="B122" s="41">
        <v>4110</v>
      </c>
      <c r="C122" s="43">
        <v>6.0013823000000001E-2</v>
      </c>
      <c r="D122" s="42">
        <v>0.309</v>
      </c>
      <c r="E122" s="42">
        <v>48.29</v>
      </c>
      <c r="F122" s="42">
        <v>0.7</v>
      </c>
      <c r="G122" s="42">
        <v>0.09</v>
      </c>
      <c r="H122" s="41">
        <v>1</v>
      </c>
      <c r="I122" s="42">
        <f t="shared" si="6"/>
        <v>0.7</v>
      </c>
      <c r="J122" s="42">
        <f t="shared" si="7"/>
        <v>0.09</v>
      </c>
      <c r="K122" s="42">
        <v>87.7</v>
      </c>
      <c r="L122" s="41">
        <f t="shared" si="8"/>
        <v>7.4625238451252504E-2</v>
      </c>
      <c r="M122">
        <f t="shared" si="9"/>
        <v>92</v>
      </c>
      <c r="N122">
        <f t="shared" si="10"/>
        <v>0</v>
      </c>
      <c r="O122">
        <f t="shared" si="11"/>
        <v>0</v>
      </c>
    </row>
    <row r="123" spans="1:15">
      <c r="A123" s="61" t="s">
        <v>134</v>
      </c>
      <c r="B123" s="41">
        <v>8140</v>
      </c>
      <c r="C123" s="43">
        <v>4.3049143999999998E-2</v>
      </c>
      <c r="D123" s="42">
        <v>0.77700000000000002</v>
      </c>
      <c r="E123" s="42">
        <v>48.29</v>
      </c>
      <c r="F123" s="42">
        <v>1.2</v>
      </c>
      <c r="G123" s="42">
        <v>0.48</v>
      </c>
      <c r="H123" s="41">
        <v>1</v>
      </c>
      <c r="I123" s="42">
        <f t="shared" si="6"/>
        <v>1.2</v>
      </c>
      <c r="J123" s="42">
        <f t="shared" si="7"/>
        <v>0.48</v>
      </c>
      <c r="K123" s="42">
        <v>10360.4</v>
      </c>
      <c r="L123" s="41">
        <f t="shared" si="8"/>
        <v>0.13460509485345998</v>
      </c>
      <c r="M123">
        <f t="shared" si="9"/>
        <v>166</v>
      </c>
      <c r="N123">
        <f t="shared" si="10"/>
        <v>0</v>
      </c>
      <c r="O123">
        <f t="shared" si="11"/>
        <v>0.2</v>
      </c>
    </row>
    <row r="124" spans="1:15">
      <c r="A124" s="61" t="s">
        <v>134</v>
      </c>
      <c r="B124" s="41">
        <v>4110</v>
      </c>
      <c r="C124" s="43">
        <v>2.1660942999999998E-2</v>
      </c>
      <c r="D124" s="42">
        <v>0.309</v>
      </c>
      <c r="E124" s="42">
        <v>48.29</v>
      </c>
      <c r="F124" s="42">
        <v>0.7</v>
      </c>
      <c r="G124" s="42">
        <v>0.09</v>
      </c>
      <c r="H124" s="41">
        <v>1</v>
      </c>
      <c r="I124" s="42">
        <f t="shared" si="6"/>
        <v>0.7</v>
      </c>
      <c r="J124" s="42">
        <f t="shared" si="7"/>
        <v>0.09</v>
      </c>
      <c r="K124" s="42">
        <v>124.1</v>
      </c>
      <c r="L124" s="41">
        <f t="shared" si="8"/>
        <v>2.6934678639852497E-2</v>
      </c>
      <c r="M124">
        <f t="shared" si="9"/>
        <v>33</v>
      </c>
      <c r="N124">
        <f t="shared" si="10"/>
        <v>0</v>
      </c>
      <c r="O124">
        <f t="shared" si="11"/>
        <v>0</v>
      </c>
    </row>
    <row r="125" spans="1:15">
      <c r="A125" s="61" t="s">
        <v>134</v>
      </c>
      <c r="B125" s="41">
        <v>1200</v>
      </c>
      <c r="C125" s="43">
        <v>2.6338178E-2</v>
      </c>
      <c r="D125" s="42">
        <v>0.30399999999999999</v>
      </c>
      <c r="E125" s="42">
        <v>48.29</v>
      </c>
      <c r="F125" s="42">
        <v>2.23</v>
      </c>
      <c r="G125" s="42">
        <v>0.316</v>
      </c>
      <c r="H125" s="41">
        <v>0</v>
      </c>
      <c r="I125" s="42">
        <f>F125*0.7</f>
        <v>1.5609999999999999</v>
      </c>
      <c r="J125" s="42">
        <f>G125*0.5</f>
        <v>0.158</v>
      </c>
      <c r="K125" s="42">
        <v>27.4</v>
      </c>
      <c r="L125" s="41">
        <f t="shared" si="8"/>
        <v>3.2220722262373332E-2</v>
      </c>
      <c r="M125">
        <f t="shared" si="9"/>
        <v>40</v>
      </c>
      <c r="N125">
        <f t="shared" si="10"/>
        <v>0</v>
      </c>
      <c r="O125">
        <f t="shared" si="11"/>
        <v>0</v>
      </c>
    </row>
    <row r="126" spans="1:15">
      <c r="A126" s="61" t="s">
        <v>134</v>
      </c>
      <c r="B126" s="41">
        <v>1400</v>
      </c>
      <c r="C126" s="43">
        <v>0.16842157499999999</v>
      </c>
      <c r="D126" s="42">
        <v>0.88800000000000001</v>
      </c>
      <c r="E126" s="42">
        <v>48.29</v>
      </c>
      <c r="F126" s="42">
        <v>1.93</v>
      </c>
      <c r="G126" s="42">
        <v>0.497</v>
      </c>
      <c r="H126" s="41">
        <v>0</v>
      </c>
      <c r="I126" s="42">
        <f t="shared" ref="I126:I161" si="12">F126*0.7</f>
        <v>1.351</v>
      </c>
      <c r="J126" s="42">
        <f t="shared" ref="J126:J161" si="13">G126*0.5</f>
        <v>0.2485</v>
      </c>
      <c r="K126" s="42">
        <v>511.6</v>
      </c>
      <c r="L126" s="41">
        <f t="shared" si="8"/>
        <v>0.60184776139950003</v>
      </c>
      <c r="M126">
        <f t="shared" si="9"/>
        <v>742</v>
      </c>
      <c r="N126">
        <f t="shared" si="10"/>
        <v>2</v>
      </c>
      <c r="O126">
        <f t="shared" si="11"/>
        <v>0.4</v>
      </c>
    </row>
    <row r="127" spans="1:15">
      <c r="A127" s="61" t="s">
        <v>134</v>
      </c>
      <c r="B127" s="41">
        <v>1400</v>
      </c>
      <c r="C127" s="43">
        <v>6.7030626999999995E-2</v>
      </c>
      <c r="D127" s="42">
        <v>0.88800000000000001</v>
      </c>
      <c r="E127" s="42">
        <v>48.29</v>
      </c>
      <c r="F127" s="42">
        <v>1.93</v>
      </c>
      <c r="G127" s="42">
        <v>0.497</v>
      </c>
      <c r="H127" s="41">
        <v>0</v>
      </c>
      <c r="I127" s="42">
        <f t="shared" si="12"/>
        <v>1.351</v>
      </c>
      <c r="J127" s="42">
        <f t="shared" si="13"/>
        <v>0.2485</v>
      </c>
      <c r="K127" s="42">
        <v>203.6</v>
      </c>
      <c r="L127" s="41">
        <f t="shared" si="8"/>
        <v>0.23953126435941999</v>
      </c>
      <c r="M127">
        <f t="shared" si="9"/>
        <v>295</v>
      </c>
      <c r="N127">
        <f t="shared" si="10"/>
        <v>1</v>
      </c>
      <c r="O127">
        <f t="shared" si="11"/>
        <v>0.2</v>
      </c>
    </row>
    <row r="128" spans="1:15">
      <c r="A128" s="61" t="s">
        <v>134</v>
      </c>
      <c r="B128" s="41">
        <v>1400</v>
      </c>
      <c r="C128" s="43">
        <v>4.3203E-5</v>
      </c>
      <c r="D128" s="42">
        <v>0.88800000000000001</v>
      </c>
      <c r="E128" s="42">
        <v>48.29</v>
      </c>
      <c r="F128" s="42">
        <v>1.93</v>
      </c>
      <c r="G128" s="42">
        <v>0.497</v>
      </c>
      <c r="H128" s="41">
        <v>0</v>
      </c>
      <c r="I128" s="42">
        <f t="shared" si="12"/>
        <v>1.351</v>
      </c>
      <c r="J128" s="42">
        <f t="shared" si="13"/>
        <v>0.2485</v>
      </c>
      <c r="K128" s="42">
        <v>0.1</v>
      </c>
      <c r="L128" s="41">
        <f t="shared" si="8"/>
        <v>1.5438419238000001E-4</v>
      </c>
      <c r="M128">
        <f t="shared" si="9"/>
        <v>0</v>
      </c>
      <c r="N128">
        <f t="shared" si="10"/>
        <v>0</v>
      </c>
      <c r="O128">
        <f t="shared" si="11"/>
        <v>0</v>
      </c>
    </row>
    <row r="129" spans="1:15">
      <c r="A129" s="61" t="s">
        <v>134</v>
      </c>
      <c r="B129" s="41">
        <v>1400</v>
      </c>
      <c r="C129" s="43">
        <v>4.6565241E-2</v>
      </c>
      <c r="D129" s="42">
        <v>0.88800000000000001</v>
      </c>
      <c r="E129" s="42">
        <v>48.29</v>
      </c>
      <c r="F129" s="42">
        <v>1.93</v>
      </c>
      <c r="G129" s="42">
        <v>0.497</v>
      </c>
      <c r="H129" s="41">
        <v>0</v>
      </c>
      <c r="I129" s="42">
        <f t="shared" si="12"/>
        <v>1.351</v>
      </c>
      <c r="J129" s="42">
        <f t="shared" si="13"/>
        <v>0.2485</v>
      </c>
      <c r="K129" s="42">
        <v>141.5</v>
      </c>
      <c r="L129" s="41">
        <f t="shared" si="8"/>
        <v>0.16639902610386001</v>
      </c>
      <c r="M129">
        <f t="shared" si="9"/>
        <v>205</v>
      </c>
      <c r="N129">
        <f t="shared" si="10"/>
        <v>1</v>
      </c>
      <c r="O129">
        <f t="shared" si="11"/>
        <v>0.1</v>
      </c>
    </row>
    <row r="130" spans="1:15">
      <c r="A130" s="61" t="s">
        <v>134</v>
      </c>
      <c r="B130" s="41">
        <v>1400</v>
      </c>
      <c r="C130" s="43">
        <v>3.8990928000000001E-2</v>
      </c>
      <c r="D130" s="42">
        <v>0.88700000000000001</v>
      </c>
      <c r="E130" s="42">
        <v>48.29</v>
      </c>
      <c r="F130" s="42">
        <v>1.93</v>
      </c>
      <c r="G130" s="42">
        <v>0.497</v>
      </c>
      <c r="H130" s="41">
        <v>0</v>
      </c>
      <c r="I130" s="42">
        <f t="shared" si="12"/>
        <v>1.351</v>
      </c>
      <c r="J130" s="42">
        <f t="shared" si="13"/>
        <v>0.2485</v>
      </c>
      <c r="K130" s="42">
        <v>118.3</v>
      </c>
      <c r="L130" s="41">
        <f t="shared" si="8"/>
        <v>0.13917561557812</v>
      </c>
      <c r="M130">
        <f t="shared" si="9"/>
        <v>172</v>
      </c>
      <c r="N130">
        <f t="shared" si="10"/>
        <v>1</v>
      </c>
      <c r="O130">
        <f t="shared" si="11"/>
        <v>0.1</v>
      </c>
    </row>
    <row r="131" spans="1:15">
      <c r="A131" s="61" t="s">
        <v>134</v>
      </c>
      <c r="B131" s="41">
        <v>1400</v>
      </c>
      <c r="C131" s="43">
        <v>0.11328868</v>
      </c>
      <c r="D131" s="42">
        <v>0.88700000000000001</v>
      </c>
      <c r="E131" s="42">
        <v>48.29</v>
      </c>
      <c r="F131" s="42">
        <v>1.93</v>
      </c>
      <c r="G131" s="42">
        <v>0.497</v>
      </c>
      <c r="H131" s="41">
        <v>0</v>
      </c>
      <c r="I131" s="42">
        <f t="shared" si="12"/>
        <v>1.351</v>
      </c>
      <c r="J131" s="42">
        <f t="shared" si="13"/>
        <v>0.2485</v>
      </c>
      <c r="K131" s="42">
        <v>343.8</v>
      </c>
      <c r="L131" s="41">
        <f t="shared" ref="L131:L161" si="14">E131*D131*C131/12</f>
        <v>0.40437667390303339</v>
      </c>
      <c r="M131">
        <f t="shared" ref="M131:M161" si="15">ROUND(E131*D131*C131*102.79,0)</f>
        <v>499</v>
      </c>
      <c r="N131">
        <f t="shared" ref="N131:N161" si="16">ROUND(I131*M131*0.002205,0)</f>
        <v>1</v>
      </c>
      <c r="O131">
        <f t="shared" ref="O131:O161" si="17">ROUND(J131*M131*0.002205,1)</f>
        <v>0.3</v>
      </c>
    </row>
    <row r="132" spans="1:15">
      <c r="A132" s="61" t="s">
        <v>134</v>
      </c>
      <c r="B132" s="41">
        <v>1400</v>
      </c>
      <c r="C132" s="43">
        <v>6.6359634000000001E-2</v>
      </c>
      <c r="D132" s="42">
        <v>0.88700000000000001</v>
      </c>
      <c r="E132" s="42">
        <v>48.29</v>
      </c>
      <c r="F132" s="42">
        <v>1.93</v>
      </c>
      <c r="G132" s="42">
        <v>0.497</v>
      </c>
      <c r="H132" s="41">
        <v>0</v>
      </c>
      <c r="I132" s="42">
        <f t="shared" si="12"/>
        <v>1.351</v>
      </c>
      <c r="J132" s="42">
        <f t="shared" si="13"/>
        <v>0.2485</v>
      </c>
      <c r="K132" s="42">
        <v>201.4</v>
      </c>
      <c r="L132" s="41">
        <f t="shared" si="14"/>
        <v>0.23686645548648499</v>
      </c>
      <c r="M132">
        <f t="shared" si="15"/>
        <v>292</v>
      </c>
      <c r="N132">
        <f t="shared" si="16"/>
        <v>1</v>
      </c>
      <c r="O132">
        <f t="shared" si="17"/>
        <v>0.2</v>
      </c>
    </row>
    <row r="133" spans="1:15">
      <c r="A133" s="61" t="s">
        <v>134</v>
      </c>
      <c r="B133" s="41">
        <v>1200</v>
      </c>
      <c r="C133" s="43">
        <v>8.3470126000000006E-2</v>
      </c>
      <c r="D133" s="42">
        <v>0.30399999999999999</v>
      </c>
      <c r="E133" s="42">
        <v>48.29</v>
      </c>
      <c r="F133" s="42">
        <v>2.23</v>
      </c>
      <c r="G133" s="42">
        <v>0.316</v>
      </c>
      <c r="H133" s="41">
        <v>0</v>
      </c>
      <c r="I133" s="42">
        <f t="shared" si="12"/>
        <v>1.5609999999999999</v>
      </c>
      <c r="J133" s="42">
        <f t="shared" si="13"/>
        <v>0.158</v>
      </c>
      <c r="K133" s="42">
        <v>86.8</v>
      </c>
      <c r="L133" s="41">
        <f t="shared" si="14"/>
        <v>0.10211290040834665</v>
      </c>
      <c r="M133">
        <f t="shared" si="15"/>
        <v>126</v>
      </c>
      <c r="N133">
        <f t="shared" si="16"/>
        <v>0</v>
      </c>
      <c r="O133">
        <f t="shared" si="17"/>
        <v>0</v>
      </c>
    </row>
    <row r="134" spans="1:15">
      <c r="A134" s="61" t="s">
        <v>134</v>
      </c>
      <c r="B134" s="41">
        <v>1200</v>
      </c>
      <c r="C134" s="43">
        <v>0.120129106</v>
      </c>
      <c r="D134" s="42">
        <v>0.30399999999999999</v>
      </c>
      <c r="E134" s="42">
        <v>48.29</v>
      </c>
      <c r="F134" s="42">
        <v>2.23</v>
      </c>
      <c r="G134" s="42">
        <v>0.316</v>
      </c>
      <c r="H134" s="41">
        <v>0</v>
      </c>
      <c r="I134" s="42">
        <f t="shared" si="12"/>
        <v>1.5609999999999999</v>
      </c>
      <c r="J134" s="42">
        <f t="shared" si="13"/>
        <v>0.158</v>
      </c>
      <c r="K134" s="42">
        <v>124.9</v>
      </c>
      <c r="L134" s="41">
        <f t="shared" si="14"/>
        <v>0.14695954139474665</v>
      </c>
      <c r="M134">
        <f t="shared" si="15"/>
        <v>181</v>
      </c>
      <c r="N134">
        <f t="shared" si="16"/>
        <v>1</v>
      </c>
      <c r="O134">
        <f t="shared" si="17"/>
        <v>0.1</v>
      </c>
    </row>
    <row r="135" spans="1:15">
      <c r="A135" s="61" t="s">
        <v>134</v>
      </c>
      <c r="B135" s="41">
        <v>1200</v>
      </c>
      <c r="C135" s="43">
        <v>7.7665476999999997E-2</v>
      </c>
      <c r="D135" s="42">
        <v>0.30399999999999999</v>
      </c>
      <c r="E135" s="42">
        <v>48.29</v>
      </c>
      <c r="F135" s="42">
        <v>2.23</v>
      </c>
      <c r="G135" s="42">
        <v>0.316</v>
      </c>
      <c r="H135" s="41">
        <v>0</v>
      </c>
      <c r="I135" s="42">
        <f t="shared" si="12"/>
        <v>1.5609999999999999</v>
      </c>
      <c r="J135" s="42">
        <f t="shared" si="13"/>
        <v>0.158</v>
      </c>
      <c r="K135" s="42">
        <v>80.8</v>
      </c>
      <c r="L135" s="41">
        <f t="shared" si="14"/>
        <v>9.501180240302666E-2</v>
      </c>
      <c r="M135">
        <f t="shared" si="15"/>
        <v>117</v>
      </c>
      <c r="N135">
        <f t="shared" si="16"/>
        <v>0</v>
      </c>
      <c r="O135">
        <f t="shared" si="17"/>
        <v>0</v>
      </c>
    </row>
    <row r="136" spans="1:15">
      <c r="A136" s="61" t="s">
        <v>134</v>
      </c>
      <c r="B136" s="41">
        <v>1200</v>
      </c>
      <c r="C136" s="43">
        <v>1.8243155E-2</v>
      </c>
      <c r="D136" s="42">
        <v>0.30399999999999999</v>
      </c>
      <c r="E136" s="42">
        <v>48.29</v>
      </c>
      <c r="F136" s="42">
        <v>2.23</v>
      </c>
      <c r="G136" s="42">
        <v>0.316</v>
      </c>
      <c r="H136" s="41">
        <v>0</v>
      </c>
      <c r="I136" s="42">
        <f t="shared" si="12"/>
        <v>1.5609999999999999</v>
      </c>
      <c r="J136" s="42">
        <f t="shared" si="13"/>
        <v>0.158</v>
      </c>
      <c r="K136" s="42">
        <v>19</v>
      </c>
      <c r="L136" s="41">
        <f t="shared" si="14"/>
        <v>2.2317702858733333E-2</v>
      </c>
      <c r="M136">
        <f t="shared" si="15"/>
        <v>28</v>
      </c>
      <c r="N136">
        <f t="shared" si="16"/>
        <v>0</v>
      </c>
      <c r="O136">
        <f t="shared" si="17"/>
        <v>0</v>
      </c>
    </row>
    <row r="137" spans="1:15">
      <c r="A137" s="61" t="s">
        <v>134</v>
      </c>
      <c r="B137" s="41">
        <v>1550</v>
      </c>
      <c r="C137" s="43">
        <v>3.5263542000000002E-2</v>
      </c>
      <c r="D137" s="42">
        <v>0.57699999999999996</v>
      </c>
      <c r="E137" s="42">
        <v>48.29</v>
      </c>
      <c r="F137" s="42">
        <v>1.55</v>
      </c>
      <c r="G137" s="42">
        <v>0.15</v>
      </c>
      <c r="H137" s="41">
        <v>0</v>
      </c>
      <c r="I137" s="42">
        <f t="shared" si="12"/>
        <v>1.085</v>
      </c>
      <c r="J137" s="42">
        <f t="shared" si="13"/>
        <v>7.4999999999999997E-2</v>
      </c>
      <c r="K137" s="42">
        <v>71.2</v>
      </c>
      <c r="L137" s="41">
        <f t="shared" si="14"/>
        <v>8.1879975642905001E-2</v>
      </c>
      <c r="M137">
        <f t="shared" si="15"/>
        <v>101</v>
      </c>
      <c r="N137">
        <f t="shared" si="16"/>
        <v>0</v>
      </c>
      <c r="O137">
        <f t="shared" si="17"/>
        <v>0</v>
      </c>
    </row>
    <row r="138" spans="1:15">
      <c r="A138" s="61" t="s">
        <v>134</v>
      </c>
      <c r="B138" s="41">
        <v>1550</v>
      </c>
      <c r="C138" s="43">
        <v>2.1823159000000002E-2</v>
      </c>
      <c r="D138" s="42">
        <v>0.60899999999999999</v>
      </c>
      <c r="E138" s="42">
        <v>48.29</v>
      </c>
      <c r="F138" s="42">
        <v>1.55</v>
      </c>
      <c r="G138" s="42">
        <v>0.15</v>
      </c>
      <c r="H138" s="41">
        <v>0</v>
      </c>
      <c r="I138" s="42">
        <f t="shared" si="12"/>
        <v>1.085</v>
      </c>
      <c r="J138" s="42">
        <f t="shared" si="13"/>
        <v>7.4999999999999997E-2</v>
      </c>
      <c r="K138" s="42">
        <v>49.2</v>
      </c>
      <c r="L138" s="41">
        <f t="shared" si="14"/>
        <v>5.3482397666582505E-2</v>
      </c>
      <c r="M138">
        <f t="shared" si="15"/>
        <v>66</v>
      </c>
      <c r="N138">
        <f t="shared" si="16"/>
        <v>0</v>
      </c>
      <c r="O138">
        <f t="shared" si="17"/>
        <v>0</v>
      </c>
    </row>
    <row r="139" spans="1:15">
      <c r="A139" s="61" t="s">
        <v>134</v>
      </c>
      <c r="B139" s="41">
        <v>1200</v>
      </c>
      <c r="C139" s="43">
        <v>1.4019958000000001E-2</v>
      </c>
      <c r="D139" s="42">
        <v>0.30399999999999999</v>
      </c>
      <c r="E139" s="42">
        <v>48.29</v>
      </c>
      <c r="F139" s="42">
        <v>2.23</v>
      </c>
      <c r="G139" s="42">
        <v>0.316</v>
      </c>
      <c r="H139" s="41">
        <v>0</v>
      </c>
      <c r="I139" s="42">
        <f t="shared" si="12"/>
        <v>1.5609999999999999</v>
      </c>
      <c r="J139" s="42">
        <f t="shared" si="13"/>
        <v>0.158</v>
      </c>
      <c r="K139" s="42">
        <v>14.6</v>
      </c>
      <c r="L139" s="41">
        <f t="shared" si="14"/>
        <v>1.7151268886106668E-2</v>
      </c>
      <c r="M139">
        <f t="shared" si="15"/>
        <v>21</v>
      </c>
      <c r="N139">
        <f t="shared" si="16"/>
        <v>0</v>
      </c>
      <c r="O139">
        <f t="shared" si="17"/>
        <v>0</v>
      </c>
    </row>
    <row r="140" spans="1:15">
      <c r="A140" s="61" t="s">
        <v>134</v>
      </c>
      <c r="B140" s="41">
        <v>1200</v>
      </c>
      <c r="C140" s="43">
        <v>2.3498259000000001E-2</v>
      </c>
      <c r="D140" s="42">
        <v>0.38900000000000001</v>
      </c>
      <c r="E140" s="42">
        <v>48.29</v>
      </c>
      <c r="F140" s="42">
        <v>2.23</v>
      </c>
      <c r="G140" s="42">
        <v>0.316</v>
      </c>
      <c r="H140" s="41">
        <v>0</v>
      </c>
      <c r="I140" s="42">
        <f t="shared" si="12"/>
        <v>1.5609999999999999</v>
      </c>
      <c r="J140" s="42">
        <f t="shared" si="13"/>
        <v>0.158</v>
      </c>
      <c r="K140" s="42">
        <v>31.3</v>
      </c>
      <c r="L140" s="41">
        <f t="shared" si="14"/>
        <v>3.67841942204825E-2</v>
      </c>
      <c r="M140">
        <f t="shared" si="15"/>
        <v>45</v>
      </c>
      <c r="N140">
        <f t="shared" si="16"/>
        <v>0</v>
      </c>
      <c r="O140">
        <f t="shared" si="17"/>
        <v>0</v>
      </c>
    </row>
    <row r="141" spans="1:15">
      <c r="A141" s="61" t="s">
        <v>134</v>
      </c>
      <c r="B141" s="41">
        <v>1700</v>
      </c>
      <c r="C141" s="43">
        <v>1.2913200000000001E-4</v>
      </c>
      <c r="D141" s="42">
        <v>0.74099999999999999</v>
      </c>
      <c r="E141" s="42">
        <v>48.29</v>
      </c>
      <c r="F141" s="42">
        <v>1.8</v>
      </c>
      <c r="G141" s="42">
        <v>0.47799999999999998</v>
      </c>
      <c r="H141" s="41">
        <v>0</v>
      </c>
      <c r="I141" s="42">
        <f t="shared" si="12"/>
        <v>1.26</v>
      </c>
      <c r="J141" s="42">
        <f t="shared" si="13"/>
        <v>0.23899999999999999</v>
      </c>
      <c r="K141" s="42">
        <v>877.6</v>
      </c>
      <c r="L141" s="41">
        <f t="shared" si="14"/>
        <v>3.8505967929000005E-4</v>
      </c>
      <c r="M141">
        <f t="shared" si="15"/>
        <v>0</v>
      </c>
      <c r="N141">
        <f t="shared" si="16"/>
        <v>0</v>
      </c>
      <c r="O141">
        <f t="shared" si="17"/>
        <v>0</v>
      </c>
    </row>
    <row r="142" spans="1:15">
      <c r="A142" s="61" t="s">
        <v>134</v>
      </c>
      <c r="B142" s="41">
        <v>1550</v>
      </c>
      <c r="C142" s="43">
        <v>7.4428040000000001E-2</v>
      </c>
      <c r="D142" s="42">
        <v>0.60899999999999999</v>
      </c>
      <c r="E142" s="42">
        <v>48.29</v>
      </c>
      <c r="F142" s="42">
        <v>1.55</v>
      </c>
      <c r="G142" s="42">
        <v>0.15</v>
      </c>
      <c r="H142" s="41">
        <v>0</v>
      </c>
      <c r="I142" s="42">
        <f t="shared" si="12"/>
        <v>1.085</v>
      </c>
      <c r="J142" s="42">
        <f t="shared" si="13"/>
        <v>7.4999999999999997E-2</v>
      </c>
      <c r="K142" s="42">
        <v>166.3</v>
      </c>
      <c r="L142" s="41">
        <f t="shared" si="14"/>
        <v>0.18240210011869998</v>
      </c>
      <c r="M142">
        <f t="shared" si="15"/>
        <v>225</v>
      </c>
      <c r="N142">
        <f t="shared" si="16"/>
        <v>1</v>
      </c>
      <c r="O142">
        <f t="shared" si="17"/>
        <v>0</v>
      </c>
    </row>
    <row r="143" spans="1:15">
      <c r="A143" s="61" t="s">
        <v>134</v>
      </c>
      <c r="B143" s="41">
        <v>1200</v>
      </c>
      <c r="C143" s="43">
        <v>2.0209244000000001E-2</v>
      </c>
      <c r="D143" s="42">
        <v>0.30399999999999999</v>
      </c>
      <c r="E143" s="42">
        <v>48.29</v>
      </c>
      <c r="F143" s="42">
        <v>2.23</v>
      </c>
      <c r="G143" s="42">
        <v>0.316</v>
      </c>
      <c r="H143" s="41">
        <v>0</v>
      </c>
      <c r="I143" s="42">
        <f t="shared" si="12"/>
        <v>1.5609999999999999</v>
      </c>
      <c r="J143" s="42">
        <f t="shared" si="13"/>
        <v>0.158</v>
      </c>
      <c r="K143" s="42">
        <v>2654.7</v>
      </c>
      <c r="L143" s="41">
        <f t="shared" si="14"/>
        <v>2.4722911283253334E-2</v>
      </c>
      <c r="M143">
        <f t="shared" si="15"/>
        <v>30</v>
      </c>
      <c r="N143">
        <f t="shared" si="16"/>
        <v>0</v>
      </c>
      <c r="O143">
        <f t="shared" si="17"/>
        <v>0</v>
      </c>
    </row>
    <row r="144" spans="1:15">
      <c r="A144" s="61" t="s">
        <v>134</v>
      </c>
      <c r="B144" s="41">
        <v>1550</v>
      </c>
      <c r="C144" s="43">
        <v>3.0326979E-2</v>
      </c>
      <c r="D144" s="42">
        <v>0.60899999999999999</v>
      </c>
      <c r="E144" s="42">
        <v>48.29</v>
      </c>
      <c r="F144" s="42">
        <v>1.55</v>
      </c>
      <c r="G144" s="42">
        <v>0.15</v>
      </c>
      <c r="H144" s="41">
        <v>0</v>
      </c>
      <c r="I144" s="42">
        <f t="shared" si="12"/>
        <v>1.085</v>
      </c>
      <c r="J144" s="42">
        <f t="shared" si="13"/>
        <v>7.4999999999999997E-2</v>
      </c>
      <c r="K144" s="42">
        <v>71.7</v>
      </c>
      <c r="L144" s="41">
        <f t="shared" si="14"/>
        <v>7.4322858157432503E-2</v>
      </c>
      <c r="M144">
        <f t="shared" si="15"/>
        <v>92</v>
      </c>
      <c r="N144">
        <f t="shared" si="16"/>
        <v>0</v>
      </c>
      <c r="O144">
        <f t="shared" si="17"/>
        <v>0</v>
      </c>
    </row>
    <row r="145" spans="1:15">
      <c r="A145" s="61" t="s">
        <v>134</v>
      </c>
      <c r="B145" s="41">
        <v>1550</v>
      </c>
      <c r="C145" s="43">
        <v>5.7918035E-2</v>
      </c>
      <c r="D145" s="42">
        <v>0.54400000000000004</v>
      </c>
      <c r="E145" s="42">
        <v>48.29</v>
      </c>
      <c r="F145" s="42">
        <v>1.55</v>
      </c>
      <c r="G145" s="42">
        <v>0.15</v>
      </c>
      <c r="H145" s="41">
        <v>0</v>
      </c>
      <c r="I145" s="42">
        <f t="shared" si="12"/>
        <v>1.085</v>
      </c>
      <c r="J145" s="42">
        <f t="shared" si="13"/>
        <v>7.4999999999999997E-2</v>
      </c>
      <c r="K145" s="42">
        <v>117.8</v>
      </c>
      <c r="L145" s="41">
        <f t="shared" si="14"/>
        <v>0.12679107326013334</v>
      </c>
      <c r="M145">
        <f t="shared" si="15"/>
        <v>156</v>
      </c>
      <c r="N145">
        <f t="shared" si="16"/>
        <v>0</v>
      </c>
      <c r="O145">
        <f t="shared" si="17"/>
        <v>0</v>
      </c>
    </row>
    <row r="146" spans="1:15">
      <c r="A146" s="61" t="s">
        <v>134</v>
      </c>
      <c r="B146" s="41">
        <v>1300</v>
      </c>
      <c r="C146" s="43">
        <v>8.2762036999999997E-2</v>
      </c>
      <c r="D146" s="42">
        <v>0.66200000000000003</v>
      </c>
      <c r="E146" s="42">
        <v>48.29</v>
      </c>
      <c r="F146" s="42">
        <v>2.1</v>
      </c>
      <c r="G146" s="42">
        <v>0.51600000000000001</v>
      </c>
      <c r="H146" s="41">
        <v>0</v>
      </c>
      <c r="I146" s="42">
        <f t="shared" si="12"/>
        <v>1.47</v>
      </c>
      <c r="J146" s="42">
        <f t="shared" si="13"/>
        <v>0.25800000000000001</v>
      </c>
      <c r="K146" s="42">
        <v>187.4</v>
      </c>
      <c r="L146" s="41">
        <f t="shared" si="14"/>
        <v>0.22047792863127166</v>
      </c>
      <c r="M146">
        <f t="shared" si="15"/>
        <v>272</v>
      </c>
      <c r="N146">
        <f t="shared" si="16"/>
        <v>1</v>
      </c>
      <c r="O146">
        <f t="shared" si="17"/>
        <v>0.2</v>
      </c>
    </row>
    <row r="147" spans="1:15">
      <c r="A147" s="61" t="s">
        <v>134</v>
      </c>
      <c r="B147" s="41">
        <v>1550</v>
      </c>
      <c r="C147" s="43">
        <v>0.118937534</v>
      </c>
      <c r="D147" s="42">
        <v>0.54400000000000004</v>
      </c>
      <c r="E147" s="42">
        <v>48.29</v>
      </c>
      <c r="F147" s="42">
        <v>1.55</v>
      </c>
      <c r="G147" s="42">
        <v>0.15</v>
      </c>
      <c r="H147" s="41">
        <v>0</v>
      </c>
      <c r="I147" s="42">
        <f t="shared" si="12"/>
        <v>1.085</v>
      </c>
      <c r="J147" s="42">
        <f t="shared" si="13"/>
        <v>7.4999999999999997E-2</v>
      </c>
      <c r="K147" s="42">
        <v>241.9</v>
      </c>
      <c r="L147" s="41">
        <f t="shared" si="14"/>
        <v>0.26037170609765331</v>
      </c>
      <c r="M147">
        <f t="shared" si="15"/>
        <v>321</v>
      </c>
      <c r="N147">
        <f t="shared" si="16"/>
        <v>1</v>
      </c>
      <c r="O147">
        <f t="shared" si="17"/>
        <v>0.1</v>
      </c>
    </row>
    <row r="148" spans="1:15">
      <c r="A148" s="61" t="s">
        <v>134</v>
      </c>
      <c r="B148" s="41">
        <v>1300</v>
      </c>
      <c r="C148" s="43">
        <v>1.2898799999999999E-4</v>
      </c>
      <c r="D148" s="42">
        <v>0.66200000000000003</v>
      </c>
      <c r="E148" s="42">
        <v>48.29</v>
      </c>
      <c r="F148" s="42">
        <v>2.1</v>
      </c>
      <c r="G148" s="42">
        <v>0.51600000000000001</v>
      </c>
      <c r="H148" s="41">
        <v>0</v>
      </c>
      <c r="I148" s="42">
        <f t="shared" si="12"/>
        <v>1.47</v>
      </c>
      <c r="J148" s="42">
        <f t="shared" si="13"/>
        <v>0.25800000000000001</v>
      </c>
      <c r="K148" s="42">
        <v>0.3</v>
      </c>
      <c r="L148" s="41">
        <f t="shared" si="14"/>
        <v>3.4362381701999998E-4</v>
      </c>
      <c r="M148">
        <f t="shared" si="15"/>
        <v>0</v>
      </c>
      <c r="N148">
        <f t="shared" si="16"/>
        <v>0</v>
      </c>
      <c r="O148">
        <f t="shared" si="17"/>
        <v>0</v>
      </c>
    </row>
    <row r="149" spans="1:15">
      <c r="A149" s="61" t="s">
        <v>134</v>
      </c>
      <c r="B149" s="41">
        <v>1550</v>
      </c>
      <c r="C149" s="43">
        <v>2.4592129000000001E-2</v>
      </c>
      <c r="D149" s="42">
        <v>0.54400000000000004</v>
      </c>
      <c r="E149" s="42">
        <v>48.29</v>
      </c>
      <c r="F149" s="42">
        <v>1.55</v>
      </c>
      <c r="G149" s="42">
        <v>0.15</v>
      </c>
      <c r="H149" s="41">
        <v>0</v>
      </c>
      <c r="I149" s="42">
        <f t="shared" si="12"/>
        <v>1.085</v>
      </c>
      <c r="J149" s="42">
        <f t="shared" si="13"/>
        <v>7.4999999999999997E-2</v>
      </c>
      <c r="K149" s="42">
        <v>45.8</v>
      </c>
      <c r="L149" s="41">
        <f t="shared" si="14"/>
        <v>5.3835777226586667E-2</v>
      </c>
      <c r="M149">
        <f t="shared" si="15"/>
        <v>66</v>
      </c>
      <c r="N149">
        <f t="shared" si="16"/>
        <v>0</v>
      </c>
      <c r="O149">
        <f t="shared" si="17"/>
        <v>0</v>
      </c>
    </row>
    <row r="150" spans="1:15">
      <c r="A150" s="61" t="s">
        <v>134</v>
      </c>
      <c r="B150" s="41">
        <v>1550</v>
      </c>
      <c r="C150" s="43">
        <v>3.7630311999999999E-2</v>
      </c>
      <c r="D150" s="42">
        <v>0.54400000000000004</v>
      </c>
      <c r="E150" s="42">
        <v>48.29</v>
      </c>
      <c r="F150" s="42">
        <v>1.55</v>
      </c>
      <c r="G150" s="42">
        <v>0.15</v>
      </c>
      <c r="H150" s="41">
        <v>0</v>
      </c>
      <c r="I150" s="42">
        <f t="shared" si="12"/>
        <v>1.085</v>
      </c>
      <c r="J150" s="42">
        <f t="shared" si="13"/>
        <v>7.4999999999999997E-2</v>
      </c>
      <c r="K150" s="42">
        <v>70</v>
      </c>
      <c r="L150" s="41">
        <f t="shared" si="14"/>
        <v>8.2378272080426668E-2</v>
      </c>
      <c r="M150">
        <f t="shared" si="15"/>
        <v>102</v>
      </c>
      <c r="N150">
        <f t="shared" si="16"/>
        <v>0</v>
      </c>
      <c r="O150">
        <f t="shared" si="17"/>
        <v>0</v>
      </c>
    </row>
    <row r="151" spans="1:15">
      <c r="A151" s="61" t="s">
        <v>134</v>
      </c>
      <c r="B151" s="41">
        <v>1550</v>
      </c>
      <c r="C151" s="43">
        <v>5.8790939999999996E-3</v>
      </c>
      <c r="D151" s="42">
        <v>0.60899999999999999</v>
      </c>
      <c r="E151" s="42">
        <v>48.29</v>
      </c>
      <c r="F151" s="42">
        <v>1.55</v>
      </c>
      <c r="G151" s="42">
        <v>0.15</v>
      </c>
      <c r="H151" s="41">
        <v>0</v>
      </c>
      <c r="I151" s="42">
        <f t="shared" si="12"/>
        <v>1.085</v>
      </c>
      <c r="J151" s="42">
        <f t="shared" si="13"/>
        <v>7.4999999999999997E-2</v>
      </c>
      <c r="K151" s="42">
        <v>12.2</v>
      </c>
      <c r="L151" s="41">
        <f t="shared" si="14"/>
        <v>1.4407998549944999E-2</v>
      </c>
      <c r="M151">
        <f t="shared" si="15"/>
        <v>18</v>
      </c>
      <c r="N151">
        <f t="shared" si="16"/>
        <v>0</v>
      </c>
      <c r="O151">
        <f t="shared" si="17"/>
        <v>0</v>
      </c>
    </row>
    <row r="152" spans="1:15">
      <c r="A152" s="61" t="s">
        <v>134</v>
      </c>
      <c r="B152" s="41">
        <v>1550</v>
      </c>
      <c r="C152" s="43">
        <v>3.199892E-2</v>
      </c>
      <c r="D152" s="42">
        <v>0.57699999999999996</v>
      </c>
      <c r="E152" s="42">
        <v>48.29</v>
      </c>
      <c r="F152" s="42">
        <v>1.55</v>
      </c>
      <c r="G152" s="42">
        <v>0.15</v>
      </c>
      <c r="H152" s="41">
        <v>0</v>
      </c>
      <c r="I152" s="42">
        <f t="shared" si="12"/>
        <v>1.085</v>
      </c>
      <c r="J152" s="42">
        <f t="shared" si="13"/>
        <v>7.4999999999999997E-2</v>
      </c>
      <c r="K152" s="42">
        <v>63.2</v>
      </c>
      <c r="L152" s="41">
        <f t="shared" si="14"/>
        <v>7.429970563363332E-2</v>
      </c>
      <c r="M152">
        <f t="shared" si="15"/>
        <v>92</v>
      </c>
      <c r="N152">
        <f t="shared" si="16"/>
        <v>0</v>
      </c>
      <c r="O152">
        <f t="shared" si="17"/>
        <v>0</v>
      </c>
    </row>
    <row r="153" spans="1:15">
      <c r="A153" s="61" t="s">
        <v>134</v>
      </c>
      <c r="B153" s="41">
        <v>8140</v>
      </c>
      <c r="C153" s="43">
        <v>9.7421852000000003E-2</v>
      </c>
      <c r="D153" s="42">
        <v>0.70299999999999996</v>
      </c>
      <c r="E153" s="42">
        <v>48.29</v>
      </c>
      <c r="F153" s="42">
        <v>1.2</v>
      </c>
      <c r="G153" s="42">
        <v>0.48</v>
      </c>
      <c r="H153" s="41">
        <v>0</v>
      </c>
      <c r="I153" s="42">
        <f t="shared" si="12"/>
        <v>0.84</v>
      </c>
      <c r="J153" s="42">
        <f t="shared" si="13"/>
        <v>0.24</v>
      </c>
      <c r="K153" s="42">
        <v>234.3</v>
      </c>
      <c r="L153" s="41">
        <f t="shared" si="14"/>
        <v>0.27560536390460327</v>
      </c>
      <c r="M153">
        <f t="shared" si="15"/>
        <v>340</v>
      </c>
      <c r="N153">
        <f t="shared" si="16"/>
        <v>1</v>
      </c>
      <c r="O153">
        <f t="shared" si="17"/>
        <v>0.2</v>
      </c>
    </row>
    <row r="154" spans="1:15">
      <c r="A154" s="61" t="s">
        <v>134</v>
      </c>
      <c r="B154" s="41">
        <v>8140</v>
      </c>
      <c r="C154" s="43">
        <v>0.310206971</v>
      </c>
      <c r="D154" s="42">
        <v>0.70299999999999996</v>
      </c>
      <c r="E154" s="42">
        <v>48.29</v>
      </c>
      <c r="F154" s="42">
        <v>1.2</v>
      </c>
      <c r="G154" s="42">
        <v>0.48</v>
      </c>
      <c r="H154" s="41">
        <v>0</v>
      </c>
      <c r="I154" s="42">
        <f t="shared" si="12"/>
        <v>0.84</v>
      </c>
      <c r="J154" s="42">
        <f t="shared" si="13"/>
        <v>0.24</v>
      </c>
      <c r="K154" s="42">
        <v>746</v>
      </c>
      <c r="L154" s="41">
        <f t="shared" si="14"/>
        <v>0.87757216038348063</v>
      </c>
      <c r="M154">
        <f t="shared" si="15"/>
        <v>1082</v>
      </c>
      <c r="N154">
        <f t="shared" si="16"/>
        <v>2</v>
      </c>
      <c r="O154">
        <f t="shared" si="17"/>
        <v>0.6</v>
      </c>
    </row>
    <row r="155" spans="1:15">
      <c r="A155" s="61" t="s">
        <v>134</v>
      </c>
      <c r="B155" s="41">
        <v>8140</v>
      </c>
      <c r="C155" s="43">
        <v>4.1864503999999997E-2</v>
      </c>
      <c r="D155" s="42">
        <v>0.70299999999999996</v>
      </c>
      <c r="E155" s="42">
        <v>48.29</v>
      </c>
      <c r="F155" s="42">
        <v>1.2</v>
      </c>
      <c r="G155" s="42">
        <v>0.48</v>
      </c>
      <c r="H155" s="41">
        <v>0</v>
      </c>
      <c r="I155" s="42">
        <f t="shared" si="12"/>
        <v>0.84</v>
      </c>
      <c r="J155" s="42">
        <f t="shared" si="13"/>
        <v>0.24</v>
      </c>
      <c r="K155" s="42">
        <v>100.7</v>
      </c>
      <c r="L155" s="41">
        <f t="shared" si="14"/>
        <v>0.1184342282838733</v>
      </c>
      <c r="M155">
        <f t="shared" si="15"/>
        <v>146</v>
      </c>
      <c r="N155">
        <f t="shared" si="16"/>
        <v>0</v>
      </c>
      <c r="O155">
        <f t="shared" si="17"/>
        <v>0.1</v>
      </c>
    </row>
    <row r="156" spans="1:15">
      <c r="A156" s="61" t="s">
        <v>134</v>
      </c>
      <c r="B156" s="41">
        <v>8140</v>
      </c>
      <c r="C156" s="43">
        <v>3.7203947000000001E-2</v>
      </c>
      <c r="D156" s="42">
        <v>0.63</v>
      </c>
      <c r="E156" s="42">
        <v>48.29</v>
      </c>
      <c r="F156" s="42">
        <v>1.2</v>
      </c>
      <c r="G156" s="42">
        <v>0.48</v>
      </c>
      <c r="H156" s="41">
        <v>0</v>
      </c>
      <c r="I156" s="42">
        <f t="shared" si="12"/>
        <v>0.84</v>
      </c>
      <c r="J156" s="42">
        <f t="shared" si="13"/>
        <v>0.24</v>
      </c>
      <c r="K156" s="42">
        <v>148.19999999999999</v>
      </c>
      <c r="L156" s="41">
        <f t="shared" si="14"/>
        <v>9.4320376533074998E-2</v>
      </c>
      <c r="M156">
        <f t="shared" si="15"/>
        <v>116</v>
      </c>
      <c r="N156">
        <f t="shared" si="16"/>
        <v>0</v>
      </c>
      <c r="O156">
        <f t="shared" si="17"/>
        <v>0.1</v>
      </c>
    </row>
    <row r="157" spans="1:15">
      <c r="A157" s="61" t="s">
        <v>134</v>
      </c>
      <c r="B157" s="41">
        <v>8140</v>
      </c>
      <c r="C157" s="43">
        <v>0.16975311200000001</v>
      </c>
      <c r="D157" s="42">
        <v>0.77700000000000002</v>
      </c>
      <c r="E157" s="42">
        <v>48.29</v>
      </c>
      <c r="F157" s="42">
        <v>1.2</v>
      </c>
      <c r="G157" s="42">
        <v>0.48</v>
      </c>
      <c r="H157" s="41">
        <v>0</v>
      </c>
      <c r="I157" s="42">
        <f t="shared" si="12"/>
        <v>0.84</v>
      </c>
      <c r="J157" s="42">
        <f t="shared" si="13"/>
        <v>0.24</v>
      </c>
      <c r="K157" s="42">
        <v>451.2</v>
      </c>
      <c r="L157" s="41">
        <f t="shared" si="14"/>
        <v>0.53078021115658003</v>
      </c>
      <c r="M157">
        <f t="shared" si="15"/>
        <v>655</v>
      </c>
      <c r="N157">
        <f t="shared" si="16"/>
        <v>1</v>
      </c>
      <c r="O157">
        <f t="shared" si="17"/>
        <v>0.3</v>
      </c>
    </row>
    <row r="158" spans="1:15">
      <c r="A158" s="61" t="s">
        <v>134</v>
      </c>
      <c r="B158" s="41">
        <v>1550</v>
      </c>
      <c r="C158" s="43">
        <v>3.1401134999999997E-2</v>
      </c>
      <c r="D158" s="42">
        <v>0.54400000000000004</v>
      </c>
      <c r="E158" s="42">
        <v>48.29</v>
      </c>
      <c r="F158" s="42">
        <v>1.55</v>
      </c>
      <c r="G158" s="42">
        <v>0.15</v>
      </c>
      <c r="H158" s="41">
        <v>0</v>
      </c>
      <c r="I158" s="42">
        <f t="shared" si="12"/>
        <v>1.085</v>
      </c>
      <c r="J158" s="42">
        <f t="shared" si="13"/>
        <v>7.4999999999999997E-2</v>
      </c>
      <c r="K158" s="42">
        <v>162.80000000000001</v>
      </c>
      <c r="L158" s="41">
        <f t="shared" si="14"/>
        <v>6.8741690014800003E-2</v>
      </c>
      <c r="M158">
        <f t="shared" si="15"/>
        <v>85</v>
      </c>
      <c r="N158">
        <f t="shared" si="16"/>
        <v>0</v>
      </c>
      <c r="O158">
        <f t="shared" si="17"/>
        <v>0</v>
      </c>
    </row>
    <row r="159" spans="1:15">
      <c r="A159" s="61" t="s">
        <v>134</v>
      </c>
      <c r="B159" s="41">
        <v>1300</v>
      </c>
      <c r="C159" s="43">
        <v>0.12558108000000001</v>
      </c>
      <c r="D159" s="42">
        <v>0.66200000000000003</v>
      </c>
      <c r="E159" s="42">
        <v>48.29</v>
      </c>
      <c r="F159" s="42">
        <v>2.1</v>
      </c>
      <c r="G159" s="42">
        <v>0.51600000000000001</v>
      </c>
      <c r="H159" s="41">
        <v>0</v>
      </c>
      <c r="I159" s="42">
        <f t="shared" si="12"/>
        <v>1.47</v>
      </c>
      <c r="J159" s="42">
        <f t="shared" si="13"/>
        <v>0.25800000000000001</v>
      </c>
      <c r="K159" s="42">
        <v>598.1</v>
      </c>
      <c r="L159" s="41">
        <f t="shared" si="14"/>
        <v>0.33454778781819999</v>
      </c>
      <c r="M159">
        <f t="shared" si="15"/>
        <v>413</v>
      </c>
      <c r="N159">
        <f t="shared" si="16"/>
        <v>1</v>
      </c>
      <c r="O159">
        <f t="shared" si="17"/>
        <v>0.2</v>
      </c>
    </row>
    <row r="160" spans="1:15">
      <c r="A160" s="61" t="s">
        <v>134</v>
      </c>
      <c r="B160" s="41">
        <v>8140</v>
      </c>
      <c r="C160" s="43">
        <v>3.4301281000000003E-2</v>
      </c>
      <c r="D160" s="42">
        <v>0.77700000000000002</v>
      </c>
      <c r="E160" s="42">
        <v>48.29</v>
      </c>
      <c r="F160" s="42">
        <v>1.2</v>
      </c>
      <c r="G160" s="42">
        <v>0.48</v>
      </c>
      <c r="H160" s="41">
        <v>0</v>
      </c>
      <c r="I160" s="42">
        <f t="shared" si="12"/>
        <v>0.84</v>
      </c>
      <c r="J160" s="42">
        <f t="shared" si="13"/>
        <v>0.24</v>
      </c>
      <c r="K160" s="42">
        <v>1246.2</v>
      </c>
      <c r="L160" s="41">
        <f t="shared" si="14"/>
        <v>0.1072524736519775</v>
      </c>
      <c r="M160">
        <f t="shared" si="15"/>
        <v>132</v>
      </c>
      <c r="N160">
        <f t="shared" si="16"/>
        <v>0</v>
      </c>
      <c r="O160">
        <f t="shared" si="17"/>
        <v>0.1</v>
      </c>
    </row>
    <row r="161" spans="1:15">
      <c r="A161" s="61" t="s">
        <v>134</v>
      </c>
      <c r="B161" s="41">
        <v>8140</v>
      </c>
      <c r="C161" s="43">
        <v>6.9637709999999997E-3</v>
      </c>
      <c r="D161" s="42">
        <v>0.77700000000000002</v>
      </c>
      <c r="E161" s="42">
        <v>48.29</v>
      </c>
      <c r="F161" s="42">
        <v>1.2</v>
      </c>
      <c r="G161" s="42">
        <v>0.48</v>
      </c>
      <c r="H161" s="41">
        <v>0</v>
      </c>
      <c r="I161" s="42">
        <f t="shared" si="12"/>
        <v>0.84</v>
      </c>
      <c r="J161" s="42">
        <f t="shared" si="13"/>
        <v>0.24</v>
      </c>
      <c r="K161" s="42">
        <v>28.7</v>
      </c>
      <c r="L161" s="41">
        <f t="shared" si="14"/>
        <v>2.1774162477952497E-2</v>
      </c>
      <c r="M161">
        <f t="shared" si="15"/>
        <v>27</v>
      </c>
      <c r="N161">
        <f t="shared" si="16"/>
        <v>0</v>
      </c>
      <c r="O161">
        <f t="shared" si="17"/>
        <v>0</v>
      </c>
    </row>
    <row r="162" spans="1:15">
      <c r="C162" s="43">
        <f>SUM(C2:C161)</f>
        <v>136.53984346800016</v>
      </c>
      <c r="N162">
        <f>SUM(N2:N161)</f>
        <v>1088</v>
      </c>
      <c r="O162">
        <f>SUM(O2:O161)</f>
        <v>197.69999999999987</v>
      </c>
    </row>
  </sheetData>
  <sortState ref="A2:L162">
    <sortCondition descending="1" ref="L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58"/>
  <sheetViews>
    <sheetView workbookViewId="0">
      <pane ySplit="1" topLeftCell="A38" activePane="bottomLeft" state="frozen"/>
      <selection pane="bottomLeft" activeCell="N2" sqref="N2:N58"/>
    </sheetView>
  </sheetViews>
  <sheetFormatPr defaultRowHeight="12.75"/>
  <cols>
    <col min="1" max="1" width="9.140625" style="41" bestFit="1" customWidth="1"/>
    <col min="2" max="2" width="9.7109375" style="4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9.7109375" style="42" customWidth="1"/>
    <col min="12" max="13" width="12.42578125" bestFit="1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4110</v>
      </c>
      <c r="C2" s="43">
        <v>1.0373888790000001</v>
      </c>
      <c r="D2" s="42">
        <v>0.41299999999999998</v>
      </c>
      <c r="E2" s="42">
        <v>48.29</v>
      </c>
      <c r="F2" s="42">
        <v>0.7</v>
      </c>
      <c r="G2" s="42">
        <v>0.09</v>
      </c>
      <c r="H2" s="41">
        <v>1</v>
      </c>
      <c r="I2" s="42">
        <f>F2</f>
        <v>0.7</v>
      </c>
      <c r="J2" s="42">
        <f>G2</f>
        <v>0.09</v>
      </c>
      <c r="K2" s="42">
        <v>3767.3</v>
      </c>
      <c r="L2" s="41">
        <f>E2*D2*C2/12</f>
        <v>1.7241204336111524</v>
      </c>
      <c r="M2">
        <f>ROUND(E2*D2*C2*102.79,0)</f>
        <v>2127</v>
      </c>
      <c r="N2">
        <f>ROUND(I2*M2*0.002205,0)</f>
        <v>3</v>
      </c>
      <c r="O2">
        <f>ROUND(J2*M2*0.002205,1)</f>
        <v>0.4</v>
      </c>
    </row>
    <row r="3" spans="1:15">
      <c r="A3" s="61" t="s">
        <v>134</v>
      </c>
      <c r="B3" s="41">
        <v>6170</v>
      </c>
      <c r="C3" s="43">
        <v>0.13090847999999999</v>
      </c>
      <c r="D3" s="42">
        <v>0.30299999999999999</v>
      </c>
      <c r="E3" s="42">
        <v>48.29</v>
      </c>
      <c r="F3" s="42">
        <v>0</v>
      </c>
      <c r="G3" s="42">
        <v>0</v>
      </c>
      <c r="H3" s="41">
        <v>1</v>
      </c>
      <c r="I3" s="42">
        <f t="shared" ref="I3:I44" si="0">F3</f>
        <v>0</v>
      </c>
      <c r="J3" s="42">
        <f t="shared" ref="J3:J44" si="1">G3</f>
        <v>0</v>
      </c>
      <c r="K3" s="42">
        <v>9729.2999999999993</v>
      </c>
      <c r="L3" s="41">
        <f t="shared" ref="L3:L57" si="2">E3*D3*C3/12</f>
        <v>0.1596196551048</v>
      </c>
      <c r="M3">
        <f t="shared" ref="M3:M57" si="3">ROUND(E3*D3*C3*102.79,0)</f>
        <v>197</v>
      </c>
      <c r="N3">
        <f t="shared" ref="N3:N57" si="4">ROUND(I3*M3*0.002205,0)</f>
        <v>0</v>
      </c>
      <c r="O3">
        <f t="shared" ref="O3:O57" si="5">ROUND(J3*M3*0.002205,1)</f>
        <v>0</v>
      </c>
    </row>
    <row r="4" spans="1:15">
      <c r="A4" s="61" t="s">
        <v>134</v>
      </c>
      <c r="B4" s="41">
        <v>1100</v>
      </c>
      <c r="C4" s="43">
        <v>0.468423174</v>
      </c>
      <c r="D4" s="42">
        <v>0.34200000000000003</v>
      </c>
      <c r="E4" s="42">
        <v>48.29</v>
      </c>
      <c r="F4" s="42">
        <v>1.85</v>
      </c>
      <c r="G4" s="42">
        <v>0.22</v>
      </c>
      <c r="H4" s="41">
        <v>1</v>
      </c>
      <c r="I4" s="42">
        <f t="shared" si="0"/>
        <v>1.85</v>
      </c>
      <c r="J4" s="42">
        <f t="shared" si="1"/>
        <v>0.22</v>
      </c>
      <c r="K4" s="42">
        <v>734.2</v>
      </c>
      <c r="L4" s="41">
        <f t="shared" si="2"/>
        <v>0.64467441956511007</v>
      </c>
      <c r="M4">
        <f t="shared" si="3"/>
        <v>795</v>
      </c>
      <c r="N4">
        <f t="shared" si="4"/>
        <v>3</v>
      </c>
      <c r="O4">
        <f t="shared" si="5"/>
        <v>0.4</v>
      </c>
    </row>
    <row r="5" spans="1:15">
      <c r="A5" s="61" t="s">
        <v>134</v>
      </c>
      <c r="B5" s="41">
        <v>4110</v>
      </c>
      <c r="C5" s="43">
        <v>1.5189073799999999</v>
      </c>
      <c r="D5" s="42">
        <v>0.41299999999999998</v>
      </c>
      <c r="E5" s="42">
        <v>48.29</v>
      </c>
      <c r="F5" s="42">
        <v>0.7</v>
      </c>
      <c r="G5" s="42">
        <v>0.09</v>
      </c>
      <c r="H5" s="41">
        <v>1</v>
      </c>
      <c r="I5" s="42">
        <f t="shared" si="0"/>
        <v>0.7</v>
      </c>
      <c r="J5" s="42">
        <f t="shared" si="1"/>
        <v>0.09</v>
      </c>
      <c r="K5" s="42">
        <v>2874.8</v>
      </c>
      <c r="L5" s="41">
        <f t="shared" si="2"/>
        <v>2.5243949531685494</v>
      </c>
      <c r="M5">
        <f t="shared" si="3"/>
        <v>3114</v>
      </c>
      <c r="N5">
        <f t="shared" si="4"/>
        <v>5</v>
      </c>
      <c r="O5">
        <f t="shared" si="5"/>
        <v>0.6</v>
      </c>
    </row>
    <row r="6" spans="1:15">
      <c r="A6" s="61" t="s">
        <v>134</v>
      </c>
      <c r="B6" s="41">
        <v>1200</v>
      </c>
      <c r="C6" s="43">
        <v>1.694672239</v>
      </c>
      <c r="D6" s="42">
        <v>0.30399999999999999</v>
      </c>
      <c r="E6" s="42">
        <v>48.29</v>
      </c>
      <c r="F6" s="42">
        <v>2.23</v>
      </c>
      <c r="G6" s="42">
        <v>0.316</v>
      </c>
      <c r="H6" s="41">
        <v>1</v>
      </c>
      <c r="I6" s="42">
        <f t="shared" si="0"/>
        <v>2.23</v>
      </c>
      <c r="J6" s="42">
        <f t="shared" si="1"/>
        <v>0.316</v>
      </c>
      <c r="K6" s="42">
        <v>37988.5</v>
      </c>
      <c r="L6" s="41">
        <f t="shared" si="2"/>
        <v>2.0731716346731868</v>
      </c>
      <c r="M6">
        <f t="shared" si="3"/>
        <v>2557</v>
      </c>
      <c r="N6">
        <f t="shared" si="4"/>
        <v>13</v>
      </c>
      <c r="O6">
        <f t="shared" si="5"/>
        <v>1.8</v>
      </c>
    </row>
    <row r="7" spans="1:15">
      <c r="A7" s="61" t="s">
        <v>134</v>
      </c>
      <c r="B7" s="41">
        <v>6170</v>
      </c>
      <c r="C7" s="43">
        <v>0.16740797399999999</v>
      </c>
      <c r="D7" s="42">
        <v>0.30299999999999999</v>
      </c>
      <c r="E7" s="42">
        <v>48.29</v>
      </c>
      <c r="F7" s="42">
        <v>0</v>
      </c>
      <c r="G7" s="42">
        <v>0</v>
      </c>
      <c r="H7" s="41">
        <v>1</v>
      </c>
      <c r="I7" s="42">
        <f t="shared" si="0"/>
        <v>0</v>
      </c>
      <c r="J7" s="42">
        <f t="shared" si="1"/>
        <v>0</v>
      </c>
      <c r="K7" s="42">
        <v>1304.0999999999999</v>
      </c>
      <c r="L7" s="41">
        <f t="shared" si="2"/>
        <v>0.20412430937761497</v>
      </c>
      <c r="M7">
        <f t="shared" si="3"/>
        <v>252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6170</v>
      </c>
      <c r="C8" s="43">
        <v>3.3328444999999998E-2</v>
      </c>
      <c r="D8" s="42">
        <v>0.30299999999999999</v>
      </c>
      <c r="E8" s="42">
        <v>48.29</v>
      </c>
      <c r="F8" s="42">
        <v>0</v>
      </c>
      <c r="G8" s="42">
        <v>0</v>
      </c>
      <c r="H8" s="41">
        <v>1</v>
      </c>
      <c r="I8" s="42">
        <f t="shared" si="0"/>
        <v>0</v>
      </c>
      <c r="J8" s="42">
        <f t="shared" si="1"/>
        <v>0</v>
      </c>
      <c r="K8" s="42">
        <v>102.1</v>
      </c>
      <c r="L8" s="41">
        <f t="shared" si="2"/>
        <v>4.0638122878512498E-2</v>
      </c>
      <c r="M8">
        <f t="shared" si="3"/>
        <v>50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1900</v>
      </c>
      <c r="C9" s="43">
        <v>8.0336504029999993</v>
      </c>
      <c r="D9" s="42">
        <v>0.193</v>
      </c>
      <c r="E9" s="42">
        <v>48.29</v>
      </c>
      <c r="F9" s="42">
        <v>1.2</v>
      </c>
      <c r="G9" s="42">
        <v>7.5999999999999998E-2</v>
      </c>
      <c r="H9" s="41">
        <v>1</v>
      </c>
      <c r="I9" s="42">
        <f t="shared" si="0"/>
        <v>1.2</v>
      </c>
      <c r="J9" s="42">
        <f t="shared" si="1"/>
        <v>7.5999999999999998E-2</v>
      </c>
      <c r="K9" s="42">
        <v>7105.8</v>
      </c>
      <c r="L9" s="41">
        <f t="shared" si="2"/>
        <v>6.2394483955373259</v>
      </c>
      <c r="M9">
        <f t="shared" si="3"/>
        <v>7696</v>
      </c>
      <c r="N9">
        <f t="shared" si="4"/>
        <v>20</v>
      </c>
      <c r="O9">
        <f t="shared" si="5"/>
        <v>1.3</v>
      </c>
    </row>
    <row r="10" spans="1:15">
      <c r="A10" s="61" t="s">
        <v>134</v>
      </c>
      <c r="B10" s="41">
        <v>1900</v>
      </c>
      <c r="C10" s="43">
        <v>0.118808923</v>
      </c>
      <c r="D10" s="42">
        <v>0.193</v>
      </c>
      <c r="E10" s="42">
        <v>48.29</v>
      </c>
      <c r="F10" s="42">
        <v>1.2</v>
      </c>
      <c r="G10" s="42">
        <v>7.5999999999999998E-2</v>
      </c>
      <c r="H10" s="41">
        <v>1</v>
      </c>
      <c r="I10" s="42">
        <f t="shared" si="0"/>
        <v>1.2</v>
      </c>
      <c r="J10" s="42">
        <f t="shared" si="1"/>
        <v>7.5999999999999998E-2</v>
      </c>
      <c r="K10" s="42">
        <v>105.1</v>
      </c>
      <c r="L10" s="41">
        <f t="shared" si="2"/>
        <v>9.2274633174359147E-2</v>
      </c>
      <c r="M10">
        <f t="shared" si="3"/>
        <v>114</v>
      </c>
      <c r="N10">
        <f t="shared" si="4"/>
        <v>0</v>
      </c>
      <c r="O10">
        <f t="shared" si="5"/>
        <v>0</v>
      </c>
    </row>
    <row r="11" spans="1:15">
      <c r="A11" s="61" t="s">
        <v>134</v>
      </c>
      <c r="B11" s="41">
        <v>6170</v>
      </c>
      <c r="C11" s="43">
        <v>7.7842999999999996E-2</v>
      </c>
      <c r="D11" s="42">
        <v>0.30299999999999999</v>
      </c>
      <c r="E11" s="42">
        <v>48.29</v>
      </c>
      <c r="F11" s="42">
        <v>0</v>
      </c>
      <c r="G11" s="42">
        <v>0</v>
      </c>
      <c r="H11" s="41">
        <v>1</v>
      </c>
      <c r="I11" s="42">
        <f t="shared" si="0"/>
        <v>0</v>
      </c>
      <c r="J11" s="42">
        <f t="shared" si="1"/>
        <v>0</v>
      </c>
      <c r="K11" s="42">
        <v>144.9</v>
      </c>
      <c r="L11" s="41">
        <f t="shared" si="2"/>
        <v>9.4915721367499983E-2</v>
      </c>
      <c r="M11">
        <f t="shared" si="3"/>
        <v>117</v>
      </c>
      <c r="N11">
        <f t="shared" si="4"/>
        <v>0</v>
      </c>
      <c r="O11">
        <f t="shared" si="5"/>
        <v>0</v>
      </c>
    </row>
    <row r="12" spans="1:15">
      <c r="A12" s="61" t="s">
        <v>134</v>
      </c>
      <c r="B12" s="41">
        <v>1400</v>
      </c>
      <c r="C12" s="43">
        <v>9.5222353999999995E-2</v>
      </c>
      <c r="D12" s="42">
        <v>0.88700000000000001</v>
      </c>
      <c r="E12" s="42">
        <v>48.29</v>
      </c>
      <c r="F12" s="42">
        <v>1.93</v>
      </c>
      <c r="G12" s="42">
        <v>0.497</v>
      </c>
      <c r="H12" s="41">
        <v>1</v>
      </c>
      <c r="I12" s="42">
        <f t="shared" si="0"/>
        <v>1.93</v>
      </c>
      <c r="J12" s="42">
        <f t="shared" si="1"/>
        <v>0.497</v>
      </c>
      <c r="K12" s="42">
        <v>569.5</v>
      </c>
      <c r="L12" s="41">
        <f t="shared" si="2"/>
        <v>0.33989008250195168</v>
      </c>
      <c r="M12">
        <f t="shared" si="3"/>
        <v>419</v>
      </c>
      <c r="N12">
        <f t="shared" si="4"/>
        <v>2</v>
      </c>
      <c r="O12">
        <f t="shared" si="5"/>
        <v>0.5</v>
      </c>
    </row>
    <row r="13" spans="1:15">
      <c r="A13" s="61" t="s">
        <v>134</v>
      </c>
      <c r="B13" s="41">
        <v>1900</v>
      </c>
      <c r="C13" s="43">
        <v>1.1097380910000001</v>
      </c>
      <c r="D13" s="42">
        <v>0.193</v>
      </c>
      <c r="E13" s="42">
        <v>48.29</v>
      </c>
      <c r="F13" s="42">
        <v>1.2</v>
      </c>
      <c r="G13" s="42">
        <v>7.5999999999999998E-2</v>
      </c>
      <c r="H13" s="41">
        <v>1</v>
      </c>
      <c r="I13" s="42">
        <f t="shared" si="0"/>
        <v>1.2</v>
      </c>
      <c r="J13" s="42">
        <f t="shared" si="1"/>
        <v>7.5999999999999998E-2</v>
      </c>
      <c r="K13" s="42">
        <v>981.6</v>
      </c>
      <c r="L13" s="41">
        <f t="shared" si="2"/>
        <v>0.86189380966477247</v>
      </c>
      <c r="M13">
        <f t="shared" si="3"/>
        <v>1063</v>
      </c>
      <c r="N13">
        <f t="shared" si="4"/>
        <v>3</v>
      </c>
      <c r="O13">
        <f t="shared" si="5"/>
        <v>0.2</v>
      </c>
    </row>
    <row r="14" spans="1:15">
      <c r="A14" s="61" t="s">
        <v>134</v>
      </c>
      <c r="B14" s="41">
        <v>1100</v>
      </c>
      <c r="C14" s="43">
        <v>5.3270576729999997</v>
      </c>
      <c r="D14" s="42">
        <v>0.28599999999999998</v>
      </c>
      <c r="E14" s="42">
        <v>48.29</v>
      </c>
      <c r="F14" s="42">
        <v>1.85</v>
      </c>
      <c r="G14" s="42">
        <v>0.22</v>
      </c>
      <c r="H14" s="41">
        <v>1</v>
      </c>
      <c r="I14" s="42">
        <f t="shared" si="0"/>
        <v>1.85</v>
      </c>
      <c r="J14" s="42">
        <f t="shared" si="1"/>
        <v>0.22</v>
      </c>
      <c r="K14" s="42">
        <v>11491.8</v>
      </c>
      <c r="L14" s="41">
        <f t="shared" si="2"/>
        <v>6.1309728248618844</v>
      </c>
      <c r="M14">
        <f t="shared" si="3"/>
        <v>7562</v>
      </c>
      <c r="N14">
        <f t="shared" si="4"/>
        <v>31</v>
      </c>
      <c r="O14">
        <f t="shared" si="5"/>
        <v>3.7</v>
      </c>
    </row>
    <row r="15" spans="1:15">
      <c r="A15" s="61" t="s">
        <v>134</v>
      </c>
      <c r="B15" s="41">
        <v>1900</v>
      </c>
      <c r="C15" s="43">
        <v>8.6630690000000007E-3</v>
      </c>
      <c r="D15" s="42">
        <v>0.193</v>
      </c>
      <c r="E15" s="42">
        <v>48.29</v>
      </c>
      <c r="F15" s="42">
        <v>1.2</v>
      </c>
      <c r="G15" s="42">
        <v>7.5999999999999998E-2</v>
      </c>
      <c r="H15" s="41">
        <v>1</v>
      </c>
      <c r="I15" s="42">
        <f t="shared" si="0"/>
        <v>1.2</v>
      </c>
      <c r="J15" s="42">
        <f t="shared" si="1"/>
        <v>7.5999999999999998E-2</v>
      </c>
      <c r="K15" s="42">
        <v>7.7</v>
      </c>
      <c r="L15" s="41">
        <f t="shared" si="2"/>
        <v>6.7282952656608332E-3</v>
      </c>
      <c r="M15">
        <f t="shared" si="3"/>
        <v>8</v>
      </c>
      <c r="N15">
        <f t="shared" si="4"/>
        <v>0</v>
      </c>
      <c r="O15">
        <f t="shared" si="5"/>
        <v>0</v>
      </c>
    </row>
    <row r="16" spans="1:15">
      <c r="A16" s="61" t="s">
        <v>134</v>
      </c>
      <c r="B16" s="41">
        <v>1100</v>
      </c>
      <c r="C16" s="43">
        <v>3.4710188049999999</v>
      </c>
      <c r="D16" s="42">
        <v>0.34200000000000003</v>
      </c>
      <c r="E16" s="42">
        <v>48.29</v>
      </c>
      <c r="F16" s="42">
        <v>1.85</v>
      </c>
      <c r="G16" s="42">
        <v>0.22</v>
      </c>
      <c r="H16" s="41">
        <v>1</v>
      </c>
      <c r="I16" s="42">
        <f t="shared" si="0"/>
        <v>1.85</v>
      </c>
      <c r="J16" s="42">
        <f t="shared" si="1"/>
        <v>0.22</v>
      </c>
      <c r="K16" s="42">
        <v>5440.2</v>
      </c>
      <c r="L16" s="41">
        <f t="shared" si="2"/>
        <v>4.7770416956633257</v>
      </c>
      <c r="M16">
        <f t="shared" si="3"/>
        <v>5892</v>
      </c>
      <c r="N16">
        <f t="shared" si="4"/>
        <v>24</v>
      </c>
      <c r="O16">
        <f t="shared" si="5"/>
        <v>2.9</v>
      </c>
    </row>
    <row r="17" spans="1:15">
      <c r="A17" s="61" t="s">
        <v>134</v>
      </c>
      <c r="B17" s="41">
        <v>4110</v>
      </c>
      <c r="C17" s="43">
        <v>0.70753389799999999</v>
      </c>
      <c r="D17" s="42">
        <v>0.41299999999999998</v>
      </c>
      <c r="E17" s="42">
        <v>48.29</v>
      </c>
      <c r="F17" s="42">
        <v>0.7</v>
      </c>
      <c r="G17" s="42">
        <v>0.09</v>
      </c>
      <c r="H17" s="41">
        <v>1</v>
      </c>
      <c r="I17" s="42">
        <f t="shared" si="0"/>
        <v>0.7</v>
      </c>
      <c r="J17" s="42">
        <f t="shared" si="1"/>
        <v>0.09</v>
      </c>
      <c r="K17" s="42">
        <v>1711.9</v>
      </c>
      <c r="L17" s="41">
        <f t="shared" si="2"/>
        <v>1.1759077774096214</v>
      </c>
      <c r="M17">
        <f t="shared" si="3"/>
        <v>1450</v>
      </c>
      <c r="N17">
        <f t="shared" si="4"/>
        <v>2</v>
      </c>
      <c r="O17">
        <f t="shared" si="5"/>
        <v>0.3</v>
      </c>
    </row>
    <row r="18" spans="1:15">
      <c r="A18" s="61" t="s">
        <v>134</v>
      </c>
      <c r="B18" s="41">
        <v>4110</v>
      </c>
      <c r="C18" s="43">
        <v>4.3897207000000001E-2</v>
      </c>
      <c r="D18" s="42">
        <v>0.41299999999999998</v>
      </c>
      <c r="E18" s="42">
        <v>48.29</v>
      </c>
      <c r="F18" s="42">
        <v>0.7</v>
      </c>
      <c r="G18" s="42">
        <v>0.09</v>
      </c>
      <c r="H18" s="41">
        <v>1</v>
      </c>
      <c r="I18" s="42">
        <f t="shared" si="0"/>
        <v>0.7</v>
      </c>
      <c r="J18" s="42">
        <f t="shared" si="1"/>
        <v>0.09</v>
      </c>
      <c r="K18" s="42">
        <v>8960.6</v>
      </c>
      <c r="L18" s="41">
        <f t="shared" si="2"/>
        <v>7.2956316670865815E-2</v>
      </c>
      <c r="M18">
        <f t="shared" si="3"/>
        <v>90</v>
      </c>
      <c r="N18">
        <f t="shared" si="4"/>
        <v>0</v>
      </c>
      <c r="O18">
        <f t="shared" si="5"/>
        <v>0</v>
      </c>
    </row>
    <row r="19" spans="1:15">
      <c r="A19" s="61" t="s">
        <v>134</v>
      </c>
      <c r="B19" s="41">
        <v>1900</v>
      </c>
      <c r="C19" s="43">
        <v>0.17092270400000001</v>
      </c>
      <c r="D19" s="42">
        <v>0.193</v>
      </c>
      <c r="E19" s="42">
        <v>48.29</v>
      </c>
      <c r="F19" s="42">
        <v>1.2</v>
      </c>
      <c r="G19" s="42">
        <v>7.5999999999999998E-2</v>
      </c>
      <c r="H19" s="41">
        <v>1</v>
      </c>
      <c r="I19" s="42">
        <f t="shared" si="0"/>
        <v>1.2</v>
      </c>
      <c r="J19" s="42">
        <f t="shared" si="1"/>
        <v>7.5999999999999998E-2</v>
      </c>
      <c r="K19" s="42">
        <v>151.19999999999999</v>
      </c>
      <c r="L19" s="41">
        <f t="shared" si="2"/>
        <v>0.13274953946657334</v>
      </c>
      <c r="M19">
        <f t="shared" si="3"/>
        <v>164</v>
      </c>
      <c r="N19">
        <f t="shared" si="4"/>
        <v>0</v>
      </c>
      <c r="O19">
        <f t="shared" si="5"/>
        <v>0</v>
      </c>
    </row>
    <row r="20" spans="1:15">
      <c r="A20" s="61" t="s">
        <v>134</v>
      </c>
      <c r="B20" s="41">
        <v>1200</v>
      </c>
      <c r="C20" s="43">
        <v>6.1793648E-2</v>
      </c>
      <c r="D20" s="42">
        <v>0.38900000000000001</v>
      </c>
      <c r="E20" s="42">
        <v>48.29</v>
      </c>
      <c r="F20" s="42">
        <v>2.23</v>
      </c>
      <c r="G20" s="42">
        <v>0.316</v>
      </c>
      <c r="H20" s="41">
        <v>1</v>
      </c>
      <c r="I20" s="42">
        <f t="shared" si="0"/>
        <v>2.23</v>
      </c>
      <c r="J20" s="42">
        <f t="shared" si="1"/>
        <v>0.316</v>
      </c>
      <c r="K20" s="42">
        <v>1976.2</v>
      </c>
      <c r="L20" s="41">
        <f t="shared" si="2"/>
        <v>9.6731828073906664E-2</v>
      </c>
      <c r="M20">
        <f t="shared" si="3"/>
        <v>119</v>
      </c>
      <c r="N20">
        <f t="shared" si="4"/>
        <v>1</v>
      </c>
      <c r="O20">
        <f t="shared" si="5"/>
        <v>0.1</v>
      </c>
    </row>
    <row r="21" spans="1:15">
      <c r="A21" s="61" t="s">
        <v>134</v>
      </c>
      <c r="B21" s="41">
        <v>5300</v>
      </c>
      <c r="C21" s="43">
        <v>0.184725902</v>
      </c>
      <c r="D21" s="42">
        <v>0.5</v>
      </c>
      <c r="E21" s="42">
        <v>48.29</v>
      </c>
      <c r="F21" s="42">
        <v>0.6</v>
      </c>
      <c r="G21" s="42">
        <v>0.13500000000000001</v>
      </c>
      <c r="H21" s="41">
        <v>1</v>
      </c>
      <c r="I21" s="42">
        <f t="shared" si="0"/>
        <v>0.6</v>
      </c>
      <c r="J21" s="42">
        <f t="shared" si="1"/>
        <v>0.13500000000000001</v>
      </c>
      <c r="K21" s="42">
        <v>423.3</v>
      </c>
      <c r="L21" s="41">
        <f t="shared" si="2"/>
        <v>0.37168390864916662</v>
      </c>
      <c r="M21">
        <f t="shared" si="3"/>
        <v>458</v>
      </c>
      <c r="N21">
        <f t="shared" si="4"/>
        <v>1</v>
      </c>
      <c r="O21">
        <f t="shared" si="5"/>
        <v>0.1</v>
      </c>
    </row>
    <row r="22" spans="1:15">
      <c r="A22" s="61" t="s">
        <v>134</v>
      </c>
      <c r="B22" s="41">
        <v>1100</v>
      </c>
      <c r="C22" s="43">
        <v>0.215293648</v>
      </c>
      <c r="D22" s="42">
        <v>0.25800000000000001</v>
      </c>
      <c r="E22" s="42">
        <v>48.29</v>
      </c>
      <c r="F22" s="42">
        <v>1.85</v>
      </c>
      <c r="G22" s="42">
        <v>0.22</v>
      </c>
      <c r="H22" s="41">
        <v>1</v>
      </c>
      <c r="I22" s="42">
        <f t="shared" si="0"/>
        <v>1.85</v>
      </c>
      <c r="J22" s="42">
        <f t="shared" si="1"/>
        <v>0.22</v>
      </c>
      <c r="K22" s="42">
        <v>254.6</v>
      </c>
      <c r="L22" s="41">
        <f t="shared" si="2"/>
        <v>0.22352540063127999</v>
      </c>
      <c r="M22">
        <f t="shared" si="3"/>
        <v>276</v>
      </c>
      <c r="N22">
        <f t="shared" si="4"/>
        <v>1</v>
      </c>
      <c r="O22">
        <f t="shared" si="5"/>
        <v>0.1</v>
      </c>
    </row>
    <row r="23" spans="1:15">
      <c r="A23" s="61" t="s">
        <v>134</v>
      </c>
      <c r="B23" s="41">
        <v>5300</v>
      </c>
      <c r="C23" s="43">
        <v>0.45016034900000002</v>
      </c>
      <c r="D23" s="42">
        <v>0.5</v>
      </c>
      <c r="E23" s="42">
        <v>48.29</v>
      </c>
      <c r="F23" s="42">
        <v>0.6</v>
      </c>
      <c r="G23" s="42">
        <v>0.13500000000000001</v>
      </c>
      <c r="H23" s="41">
        <v>1</v>
      </c>
      <c r="I23" s="42">
        <f t="shared" si="0"/>
        <v>0.6</v>
      </c>
      <c r="J23" s="42">
        <f t="shared" si="1"/>
        <v>0.13500000000000001</v>
      </c>
      <c r="K23" s="42">
        <v>1031.5</v>
      </c>
      <c r="L23" s="41">
        <f t="shared" si="2"/>
        <v>0.90576013555041668</v>
      </c>
      <c r="M23">
        <f t="shared" si="3"/>
        <v>1117</v>
      </c>
      <c r="N23">
        <f t="shared" si="4"/>
        <v>1</v>
      </c>
      <c r="O23">
        <f t="shared" si="5"/>
        <v>0.3</v>
      </c>
    </row>
    <row r="24" spans="1:15">
      <c r="A24" s="61" t="s">
        <v>134</v>
      </c>
      <c r="B24" s="41">
        <v>5300</v>
      </c>
      <c r="C24" s="43">
        <v>1.1301307999999999E-2</v>
      </c>
      <c r="D24" s="42">
        <v>0.5</v>
      </c>
      <c r="E24" s="42">
        <v>48.29</v>
      </c>
      <c r="F24" s="42">
        <v>0.6</v>
      </c>
      <c r="G24" s="42">
        <v>0.13500000000000001</v>
      </c>
      <c r="H24" s="41">
        <v>1</v>
      </c>
      <c r="I24" s="42">
        <f t="shared" si="0"/>
        <v>0.6</v>
      </c>
      <c r="J24" s="42">
        <f t="shared" si="1"/>
        <v>0.13500000000000001</v>
      </c>
      <c r="K24" s="42">
        <v>25.9</v>
      </c>
      <c r="L24" s="41">
        <f t="shared" si="2"/>
        <v>2.2739173471666665E-2</v>
      </c>
      <c r="M24">
        <f t="shared" si="3"/>
        <v>28</v>
      </c>
      <c r="N24">
        <f t="shared" si="4"/>
        <v>0</v>
      </c>
      <c r="O24">
        <f t="shared" si="5"/>
        <v>0</v>
      </c>
    </row>
    <row r="25" spans="1:15">
      <c r="A25" s="61" t="s">
        <v>134</v>
      </c>
      <c r="B25" s="41">
        <v>5300</v>
      </c>
      <c r="C25" s="43">
        <v>0.60156020799999999</v>
      </c>
      <c r="D25" s="42">
        <v>0.5</v>
      </c>
      <c r="E25" s="42">
        <v>48.29</v>
      </c>
      <c r="F25" s="42">
        <v>0.6</v>
      </c>
      <c r="G25" s="42">
        <v>0.13500000000000001</v>
      </c>
      <c r="H25" s="41">
        <v>1</v>
      </c>
      <c r="I25" s="42">
        <f t="shared" si="0"/>
        <v>0.6</v>
      </c>
      <c r="J25" s="42">
        <f t="shared" si="1"/>
        <v>0.13500000000000001</v>
      </c>
      <c r="K25" s="42">
        <v>1378.4</v>
      </c>
      <c r="L25" s="41">
        <f t="shared" si="2"/>
        <v>1.2103892685133333</v>
      </c>
      <c r="M25">
        <f t="shared" si="3"/>
        <v>1493</v>
      </c>
      <c r="N25">
        <f t="shared" si="4"/>
        <v>2</v>
      </c>
      <c r="O25">
        <f t="shared" si="5"/>
        <v>0.4</v>
      </c>
    </row>
    <row r="26" spans="1:15">
      <c r="A26" s="61" t="s">
        <v>134</v>
      </c>
      <c r="B26" s="41">
        <v>1900</v>
      </c>
      <c r="C26" s="43">
        <v>2.8491200000000001E-3</v>
      </c>
      <c r="D26" s="42">
        <v>0.21299999999999999</v>
      </c>
      <c r="E26" s="42">
        <v>48.29</v>
      </c>
      <c r="F26" s="42">
        <v>1.2</v>
      </c>
      <c r="G26" s="42">
        <v>7.5999999999999998E-2</v>
      </c>
      <c r="H26" s="41">
        <v>1</v>
      </c>
      <c r="I26" s="42">
        <f t="shared" si="0"/>
        <v>1.2</v>
      </c>
      <c r="J26" s="42">
        <f t="shared" si="1"/>
        <v>7.5999999999999998E-2</v>
      </c>
      <c r="K26" s="42">
        <v>2.8</v>
      </c>
      <c r="L26" s="41">
        <f t="shared" si="2"/>
        <v>2.4421160852000001E-3</v>
      </c>
      <c r="M26">
        <f t="shared" si="3"/>
        <v>3</v>
      </c>
      <c r="N26">
        <f t="shared" si="4"/>
        <v>0</v>
      </c>
      <c r="O26">
        <f t="shared" si="5"/>
        <v>0</v>
      </c>
    </row>
    <row r="27" spans="1:15">
      <c r="A27" s="61" t="s">
        <v>134</v>
      </c>
      <c r="B27" s="41">
        <v>1100</v>
      </c>
      <c r="C27" s="43">
        <v>2.4366122E-2</v>
      </c>
      <c r="D27" s="42">
        <v>0.25800000000000001</v>
      </c>
      <c r="E27" s="42">
        <v>48.29</v>
      </c>
      <c r="F27" s="42">
        <v>1.85</v>
      </c>
      <c r="G27" s="42">
        <v>0.22</v>
      </c>
      <c r="H27" s="41">
        <v>1</v>
      </c>
      <c r="I27" s="42">
        <f t="shared" si="0"/>
        <v>1.85</v>
      </c>
      <c r="J27" s="42">
        <f t="shared" si="1"/>
        <v>0.22</v>
      </c>
      <c r="K27" s="42">
        <v>28.8</v>
      </c>
      <c r="L27" s="41">
        <f t="shared" si="2"/>
        <v>2.5297760674669999E-2</v>
      </c>
      <c r="M27">
        <f t="shared" si="3"/>
        <v>31</v>
      </c>
      <c r="N27">
        <f t="shared" si="4"/>
        <v>0</v>
      </c>
      <c r="O27">
        <f t="shared" si="5"/>
        <v>0</v>
      </c>
    </row>
    <row r="28" spans="1:15">
      <c r="A28" s="61" t="s">
        <v>134</v>
      </c>
      <c r="B28" s="41">
        <v>1900</v>
      </c>
      <c r="C28" s="43">
        <v>2.5386216999999999E-2</v>
      </c>
      <c r="D28" s="42">
        <v>0.193</v>
      </c>
      <c r="E28" s="42">
        <v>48.29</v>
      </c>
      <c r="F28" s="42">
        <v>1.2</v>
      </c>
      <c r="G28" s="42">
        <v>7.5999999999999998E-2</v>
      </c>
      <c r="H28" s="41">
        <v>1</v>
      </c>
      <c r="I28" s="42">
        <f t="shared" si="0"/>
        <v>1.2</v>
      </c>
      <c r="J28" s="42">
        <f t="shared" si="1"/>
        <v>7.5999999999999998E-2</v>
      </c>
      <c r="K28" s="42">
        <v>22.4</v>
      </c>
      <c r="L28" s="41">
        <f t="shared" si="2"/>
        <v>1.9716565071124164E-2</v>
      </c>
      <c r="M28">
        <f t="shared" si="3"/>
        <v>24</v>
      </c>
      <c r="N28">
        <f t="shared" si="4"/>
        <v>0</v>
      </c>
      <c r="O28">
        <f t="shared" si="5"/>
        <v>0</v>
      </c>
    </row>
    <row r="29" spans="1:15">
      <c r="A29" s="61" t="s">
        <v>134</v>
      </c>
      <c r="B29" s="41">
        <v>5300</v>
      </c>
      <c r="C29" s="43">
        <v>3.8278108999999998E-2</v>
      </c>
      <c r="D29" s="42">
        <v>0.5</v>
      </c>
      <c r="E29" s="42">
        <v>48.29</v>
      </c>
      <c r="F29" s="42">
        <v>0.6</v>
      </c>
      <c r="G29" s="42">
        <v>0.13500000000000001</v>
      </c>
      <c r="H29" s="41">
        <v>1</v>
      </c>
      <c r="I29" s="42">
        <f t="shared" si="0"/>
        <v>0.6</v>
      </c>
      <c r="J29" s="42">
        <f t="shared" si="1"/>
        <v>0.13500000000000001</v>
      </c>
      <c r="K29" s="42">
        <v>87.7</v>
      </c>
      <c r="L29" s="41">
        <f t="shared" si="2"/>
        <v>7.7018745150416665E-2</v>
      </c>
      <c r="M29">
        <f t="shared" si="3"/>
        <v>95</v>
      </c>
      <c r="N29">
        <f t="shared" si="4"/>
        <v>0</v>
      </c>
      <c r="O29">
        <f t="shared" si="5"/>
        <v>0</v>
      </c>
    </row>
    <row r="30" spans="1:15">
      <c r="A30" s="61" t="s">
        <v>134</v>
      </c>
      <c r="B30" s="41">
        <v>1900</v>
      </c>
      <c r="C30" s="43">
        <v>3.5806409999999997E-2</v>
      </c>
      <c r="D30" s="42">
        <v>0.21299999999999999</v>
      </c>
      <c r="E30" s="42">
        <v>48.29</v>
      </c>
      <c r="F30" s="42">
        <v>1.2</v>
      </c>
      <c r="G30" s="42">
        <v>7.5999999999999998E-2</v>
      </c>
      <c r="H30" s="41">
        <v>1</v>
      </c>
      <c r="I30" s="42">
        <f t="shared" si="0"/>
        <v>1.2</v>
      </c>
      <c r="J30" s="42">
        <f t="shared" si="1"/>
        <v>7.5999999999999998E-2</v>
      </c>
      <c r="K30" s="42">
        <v>35</v>
      </c>
      <c r="L30" s="41">
        <f t="shared" si="2"/>
        <v>3.0691374815474997E-2</v>
      </c>
      <c r="M30">
        <f t="shared" si="3"/>
        <v>38</v>
      </c>
      <c r="N30">
        <f t="shared" si="4"/>
        <v>0</v>
      </c>
      <c r="O30">
        <f t="shared" si="5"/>
        <v>0</v>
      </c>
    </row>
    <row r="31" spans="1:15">
      <c r="A31" s="61" t="s">
        <v>134</v>
      </c>
      <c r="B31" s="41">
        <v>1900</v>
      </c>
      <c r="C31" s="43">
        <v>1.340398E-3</v>
      </c>
      <c r="D31" s="42">
        <v>0.193</v>
      </c>
      <c r="E31" s="42">
        <v>48.29</v>
      </c>
      <c r="F31" s="42">
        <v>1.2</v>
      </c>
      <c r="G31" s="42">
        <v>7.5999999999999998E-2</v>
      </c>
      <c r="H31" s="41">
        <v>1</v>
      </c>
      <c r="I31" s="42">
        <f t="shared" si="0"/>
        <v>1.2</v>
      </c>
      <c r="J31" s="42">
        <f t="shared" si="1"/>
        <v>7.5999999999999998E-2</v>
      </c>
      <c r="K31" s="42">
        <v>1.2</v>
      </c>
      <c r="L31" s="41">
        <f t="shared" si="2"/>
        <v>1.0410390956716667E-3</v>
      </c>
      <c r="M31">
        <f t="shared" si="3"/>
        <v>1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1900</v>
      </c>
      <c r="C32" s="43">
        <v>2.4619162E-2</v>
      </c>
      <c r="D32" s="42">
        <v>0.21299999999999999</v>
      </c>
      <c r="E32" s="42">
        <v>48.29</v>
      </c>
      <c r="F32" s="42">
        <v>1.2</v>
      </c>
      <c r="G32" s="42">
        <v>7.5999999999999998E-2</v>
      </c>
      <c r="H32" s="41">
        <v>1</v>
      </c>
      <c r="I32" s="42">
        <f t="shared" si="0"/>
        <v>1.2</v>
      </c>
      <c r="J32" s="42">
        <f t="shared" si="1"/>
        <v>7.5999999999999998E-2</v>
      </c>
      <c r="K32" s="42">
        <v>24</v>
      </c>
      <c r="L32" s="41">
        <f t="shared" si="2"/>
        <v>2.1102253160395001E-2</v>
      </c>
      <c r="M32">
        <f t="shared" si="3"/>
        <v>26</v>
      </c>
      <c r="N32">
        <f t="shared" si="4"/>
        <v>0</v>
      </c>
      <c r="O32">
        <f t="shared" si="5"/>
        <v>0</v>
      </c>
    </row>
    <row r="33" spans="1:15">
      <c r="A33" s="61" t="s">
        <v>134</v>
      </c>
      <c r="B33" s="41">
        <v>1900</v>
      </c>
      <c r="C33" s="43">
        <v>0.201839031</v>
      </c>
      <c r="D33" s="42">
        <v>0.23400000000000001</v>
      </c>
      <c r="E33" s="42">
        <v>48.29</v>
      </c>
      <c r="F33" s="42">
        <v>1.2</v>
      </c>
      <c r="G33" s="42">
        <v>7.5999999999999998E-2</v>
      </c>
      <c r="H33" s="41">
        <v>1</v>
      </c>
      <c r="I33" s="42">
        <f t="shared" si="0"/>
        <v>1.2</v>
      </c>
      <c r="J33" s="42">
        <f t="shared" si="1"/>
        <v>7.5999999999999998E-2</v>
      </c>
      <c r="K33" s="42">
        <v>216.4</v>
      </c>
      <c r="L33" s="41">
        <f t="shared" si="2"/>
        <v>0.19006273273630503</v>
      </c>
      <c r="M33">
        <f t="shared" si="3"/>
        <v>234</v>
      </c>
      <c r="N33">
        <f t="shared" si="4"/>
        <v>1</v>
      </c>
      <c r="O33">
        <f t="shared" si="5"/>
        <v>0</v>
      </c>
    </row>
    <row r="34" spans="1:15">
      <c r="A34" s="61" t="s">
        <v>134</v>
      </c>
      <c r="B34" s="41">
        <v>5300</v>
      </c>
      <c r="C34" s="43">
        <v>1.044371E-2</v>
      </c>
      <c r="D34" s="42">
        <v>0.5</v>
      </c>
      <c r="E34" s="42">
        <v>48.29</v>
      </c>
      <c r="F34" s="42">
        <v>0.6</v>
      </c>
      <c r="G34" s="42">
        <v>0.13500000000000001</v>
      </c>
      <c r="H34" s="41">
        <v>1</v>
      </c>
      <c r="I34" s="42">
        <f t="shared" si="0"/>
        <v>0.6</v>
      </c>
      <c r="J34" s="42">
        <f t="shared" si="1"/>
        <v>0.13500000000000001</v>
      </c>
      <c r="K34" s="42">
        <v>23.9</v>
      </c>
      <c r="L34" s="41">
        <f t="shared" si="2"/>
        <v>2.1013614829166666E-2</v>
      </c>
      <c r="M34">
        <f t="shared" si="3"/>
        <v>26</v>
      </c>
      <c r="N34">
        <f t="shared" si="4"/>
        <v>0</v>
      </c>
      <c r="O34">
        <f t="shared" si="5"/>
        <v>0</v>
      </c>
    </row>
    <row r="35" spans="1:15">
      <c r="A35" s="61" t="s">
        <v>134</v>
      </c>
      <c r="B35" s="41">
        <v>5300</v>
      </c>
      <c r="C35" s="43">
        <v>3.6118650000000001E-3</v>
      </c>
      <c r="D35" s="42">
        <v>0.5</v>
      </c>
      <c r="E35" s="42">
        <v>48.29</v>
      </c>
      <c r="F35" s="42">
        <v>0.6</v>
      </c>
      <c r="G35" s="42">
        <v>0.13500000000000001</v>
      </c>
      <c r="H35" s="41">
        <v>1</v>
      </c>
      <c r="I35" s="42">
        <f t="shared" si="0"/>
        <v>0.6</v>
      </c>
      <c r="J35" s="42">
        <f t="shared" si="1"/>
        <v>0.13500000000000001</v>
      </c>
      <c r="K35" s="42">
        <v>8.3000000000000007</v>
      </c>
      <c r="L35" s="41">
        <f t="shared" si="2"/>
        <v>7.2673733687499999E-3</v>
      </c>
      <c r="M35">
        <f t="shared" si="3"/>
        <v>9</v>
      </c>
      <c r="N35">
        <f t="shared" si="4"/>
        <v>0</v>
      </c>
      <c r="O35">
        <f t="shared" si="5"/>
        <v>0</v>
      </c>
    </row>
    <row r="36" spans="1:15">
      <c r="A36" s="61" t="s">
        <v>134</v>
      </c>
      <c r="B36" s="41">
        <v>1900</v>
      </c>
      <c r="C36" s="43">
        <v>7.129725E-3</v>
      </c>
      <c r="D36" s="42">
        <v>0.21299999999999999</v>
      </c>
      <c r="E36" s="42">
        <v>48.29</v>
      </c>
      <c r="F36" s="42">
        <v>1.2</v>
      </c>
      <c r="G36" s="42">
        <v>7.5999999999999998E-2</v>
      </c>
      <c r="H36" s="41">
        <v>1</v>
      </c>
      <c r="I36" s="42">
        <f t="shared" si="0"/>
        <v>1.2</v>
      </c>
      <c r="J36" s="42">
        <f t="shared" si="1"/>
        <v>7.5999999999999998E-2</v>
      </c>
      <c r="K36" s="42">
        <v>7</v>
      </c>
      <c r="L36" s="41">
        <f t="shared" si="2"/>
        <v>6.1112259594374996E-3</v>
      </c>
      <c r="M36">
        <f t="shared" si="3"/>
        <v>8</v>
      </c>
      <c r="N36">
        <f t="shared" si="4"/>
        <v>0</v>
      </c>
      <c r="O36">
        <f t="shared" si="5"/>
        <v>0</v>
      </c>
    </row>
    <row r="37" spans="1:15">
      <c r="A37" s="61" t="s">
        <v>134</v>
      </c>
      <c r="B37" s="41">
        <v>1900</v>
      </c>
      <c r="C37" s="43">
        <v>2.8571000000000001E-5</v>
      </c>
      <c r="D37" s="42">
        <v>0.21299999999999999</v>
      </c>
      <c r="E37" s="42">
        <v>48.29</v>
      </c>
      <c r="F37" s="42">
        <v>1.2</v>
      </c>
      <c r="G37" s="42">
        <v>7.5999999999999998E-2</v>
      </c>
      <c r="H37" s="41">
        <v>1</v>
      </c>
      <c r="I37" s="42">
        <f t="shared" si="0"/>
        <v>1.2</v>
      </c>
      <c r="J37" s="42">
        <f t="shared" si="1"/>
        <v>7.5999999999999998E-2</v>
      </c>
      <c r="K37" s="42">
        <v>0</v>
      </c>
      <c r="L37" s="41">
        <f t="shared" si="2"/>
        <v>2.4489561222499997E-5</v>
      </c>
      <c r="M37">
        <f t="shared" si="3"/>
        <v>0</v>
      </c>
      <c r="N37">
        <f t="shared" si="4"/>
        <v>0</v>
      </c>
      <c r="O37">
        <f t="shared" si="5"/>
        <v>0</v>
      </c>
    </row>
    <row r="38" spans="1:15">
      <c r="A38" s="61" t="s">
        <v>134</v>
      </c>
      <c r="B38" s="41">
        <v>1900</v>
      </c>
      <c r="C38" s="43">
        <v>0.101638016</v>
      </c>
      <c r="D38" s="42">
        <v>0.21299999999999999</v>
      </c>
      <c r="E38" s="42">
        <v>48.29</v>
      </c>
      <c r="F38" s="42">
        <v>1.2</v>
      </c>
      <c r="G38" s="42">
        <v>7.5999999999999998E-2</v>
      </c>
      <c r="H38" s="41">
        <v>1</v>
      </c>
      <c r="I38" s="42">
        <f t="shared" si="0"/>
        <v>1.2</v>
      </c>
      <c r="J38" s="42">
        <f t="shared" si="1"/>
        <v>7.5999999999999998E-2</v>
      </c>
      <c r="K38" s="42">
        <v>99.2</v>
      </c>
      <c r="L38" s="41">
        <f t="shared" si="2"/>
        <v>8.7118771319359981E-2</v>
      </c>
      <c r="M38">
        <f t="shared" si="3"/>
        <v>107</v>
      </c>
      <c r="N38">
        <f t="shared" si="4"/>
        <v>0</v>
      </c>
      <c r="O38">
        <f t="shared" si="5"/>
        <v>0</v>
      </c>
    </row>
    <row r="39" spans="1:15">
      <c r="A39" s="61" t="s">
        <v>134</v>
      </c>
      <c r="B39" s="41">
        <v>1900</v>
      </c>
      <c r="C39" s="43">
        <v>3.2578430759999999</v>
      </c>
      <c r="D39" s="42">
        <v>0.23400000000000001</v>
      </c>
      <c r="E39" s="42">
        <v>48.29</v>
      </c>
      <c r="F39" s="42">
        <v>1.2</v>
      </c>
      <c r="G39" s="42">
        <v>7.5999999999999998E-2</v>
      </c>
      <c r="H39" s="41">
        <v>1</v>
      </c>
      <c r="I39" s="42">
        <f t="shared" si="0"/>
        <v>1.2</v>
      </c>
      <c r="J39" s="42">
        <f t="shared" si="1"/>
        <v>7.5999999999999998E-2</v>
      </c>
      <c r="K39" s="42">
        <v>3493.7</v>
      </c>
      <c r="L39" s="41">
        <f t="shared" si="2"/>
        <v>3.0677642217307799</v>
      </c>
      <c r="M39">
        <f t="shared" si="3"/>
        <v>3784</v>
      </c>
      <c r="N39">
        <f t="shared" si="4"/>
        <v>10</v>
      </c>
      <c r="O39">
        <f t="shared" si="5"/>
        <v>0.6</v>
      </c>
    </row>
    <row r="40" spans="1:15">
      <c r="A40" s="61" t="s">
        <v>134</v>
      </c>
      <c r="B40" s="41">
        <v>4110</v>
      </c>
      <c r="C40" s="43">
        <v>1.587951669</v>
      </c>
      <c r="D40" s="42">
        <v>0.309</v>
      </c>
      <c r="E40" s="42">
        <v>48.29</v>
      </c>
      <c r="F40" s="42">
        <v>0.7</v>
      </c>
      <c r="G40" s="42">
        <v>0.09</v>
      </c>
      <c r="H40" s="41">
        <v>1</v>
      </c>
      <c r="I40" s="42">
        <f t="shared" si="0"/>
        <v>0.7</v>
      </c>
      <c r="J40" s="42">
        <f t="shared" si="1"/>
        <v>0.09</v>
      </c>
      <c r="K40" s="42">
        <v>3290.6</v>
      </c>
      <c r="L40" s="41">
        <f t="shared" si="2"/>
        <v>1.9745662919722573</v>
      </c>
      <c r="M40">
        <f t="shared" si="3"/>
        <v>2436</v>
      </c>
      <c r="N40">
        <f t="shared" si="4"/>
        <v>4</v>
      </c>
      <c r="O40">
        <f t="shared" si="5"/>
        <v>0.5</v>
      </c>
    </row>
    <row r="41" spans="1:15">
      <c r="A41" s="61" t="s">
        <v>134</v>
      </c>
      <c r="B41" s="41">
        <v>4110</v>
      </c>
      <c r="C41" s="43">
        <v>1.6656990000000001E-3</v>
      </c>
      <c r="D41" s="42">
        <v>0.309</v>
      </c>
      <c r="E41" s="42">
        <v>48.29</v>
      </c>
      <c r="F41" s="42">
        <v>0.7</v>
      </c>
      <c r="G41" s="42">
        <v>0.09</v>
      </c>
      <c r="H41" s="41">
        <v>1</v>
      </c>
      <c r="I41" s="42">
        <f t="shared" si="0"/>
        <v>0.7</v>
      </c>
      <c r="J41" s="42">
        <f t="shared" si="1"/>
        <v>0.09</v>
      </c>
      <c r="K41" s="42">
        <v>3.5</v>
      </c>
      <c r="L41" s="41">
        <f t="shared" si="2"/>
        <v>2.0712425712825001E-3</v>
      </c>
      <c r="M41">
        <f t="shared" si="3"/>
        <v>3</v>
      </c>
      <c r="N41">
        <f t="shared" si="4"/>
        <v>0</v>
      </c>
      <c r="O41">
        <f t="shared" si="5"/>
        <v>0</v>
      </c>
    </row>
    <row r="42" spans="1:15">
      <c r="A42" s="61" t="s">
        <v>134</v>
      </c>
      <c r="B42" s="41">
        <v>4110</v>
      </c>
      <c r="C42" s="43">
        <v>3.05813164</v>
      </c>
      <c r="D42" s="42">
        <v>0.309</v>
      </c>
      <c r="E42" s="42">
        <v>48.29</v>
      </c>
      <c r="F42" s="42">
        <v>0.7</v>
      </c>
      <c r="G42" s="42">
        <v>0.09</v>
      </c>
      <c r="H42" s="41">
        <v>1</v>
      </c>
      <c r="I42" s="42">
        <f t="shared" si="0"/>
        <v>0.7</v>
      </c>
      <c r="J42" s="42">
        <f t="shared" si="1"/>
        <v>0.09</v>
      </c>
      <c r="K42" s="42">
        <v>4513.7</v>
      </c>
      <c r="L42" s="41">
        <f t="shared" si="2"/>
        <v>3.8026873050616996</v>
      </c>
      <c r="M42">
        <f t="shared" si="3"/>
        <v>4691</v>
      </c>
      <c r="N42">
        <f t="shared" si="4"/>
        <v>7</v>
      </c>
      <c r="O42">
        <f t="shared" si="5"/>
        <v>0.9</v>
      </c>
    </row>
    <row r="43" spans="1:15">
      <c r="A43" s="61" t="s">
        <v>134</v>
      </c>
      <c r="B43" s="41">
        <v>4110</v>
      </c>
      <c r="C43" s="43">
        <v>6.8226857000000002E-2</v>
      </c>
      <c r="D43" s="42">
        <v>0.309</v>
      </c>
      <c r="E43" s="42">
        <v>48.29</v>
      </c>
      <c r="F43" s="42">
        <v>0.7</v>
      </c>
      <c r="G43" s="42">
        <v>0.09</v>
      </c>
      <c r="H43" s="41">
        <v>1</v>
      </c>
      <c r="I43" s="42">
        <f t="shared" si="0"/>
        <v>0.7</v>
      </c>
      <c r="J43" s="42">
        <f t="shared" si="1"/>
        <v>0.09</v>
      </c>
      <c r="K43" s="42">
        <v>97.4</v>
      </c>
      <c r="L43" s="41">
        <f t="shared" si="2"/>
        <v>8.483787930664749E-2</v>
      </c>
      <c r="M43">
        <f t="shared" si="3"/>
        <v>105</v>
      </c>
      <c r="N43">
        <f t="shared" si="4"/>
        <v>0</v>
      </c>
      <c r="O43">
        <f t="shared" si="5"/>
        <v>0</v>
      </c>
    </row>
    <row r="44" spans="1:15">
      <c r="A44" s="61" t="s">
        <v>134</v>
      </c>
      <c r="B44" s="41">
        <v>4110</v>
      </c>
      <c r="C44" s="43">
        <v>0.111031061</v>
      </c>
      <c r="D44" s="42">
        <v>0.309</v>
      </c>
      <c r="E44" s="42">
        <v>48.29</v>
      </c>
      <c r="F44" s="42">
        <v>0.7</v>
      </c>
      <c r="G44" s="42">
        <v>0.09</v>
      </c>
      <c r="H44" s="41">
        <v>1</v>
      </c>
      <c r="I44" s="42">
        <f t="shared" si="0"/>
        <v>0.7</v>
      </c>
      <c r="J44" s="42">
        <f t="shared" si="1"/>
        <v>0.09</v>
      </c>
      <c r="K44" s="42">
        <v>2437.3000000000002</v>
      </c>
      <c r="L44" s="41">
        <f t="shared" si="2"/>
        <v>0.13806351584401749</v>
      </c>
      <c r="M44">
        <f t="shared" si="3"/>
        <v>170</v>
      </c>
      <c r="N44">
        <f t="shared" si="4"/>
        <v>0</v>
      </c>
      <c r="O44">
        <f t="shared" si="5"/>
        <v>0</v>
      </c>
    </row>
    <row r="45" spans="1:15">
      <c r="A45" s="61" t="s">
        <v>134</v>
      </c>
      <c r="B45" s="41">
        <v>1100</v>
      </c>
      <c r="C45" s="43">
        <v>6.2277064099999997</v>
      </c>
      <c r="D45" s="42">
        <v>0.34200000000000003</v>
      </c>
      <c r="E45" s="42">
        <v>48.29</v>
      </c>
      <c r="F45" s="42">
        <v>1.85</v>
      </c>
      <c r="G45" s="42">
        <v>0.22</v>
      </c>
      <c r="H45" s="41">
        <v>0</v>
      </c>
      <c r="I45" s="42">
        <f>F45*0.7</f>
        <v>1.2949999999999999</v>
      </c>
      <c r="J45" s="42">
        <f>G45*0.5</f>
        <v>0.11</v>
      </c>
      <c r="K45" s="42">
        <v>10402</v>
      </c>
      <c r="L45" s="41">
        <f t="shared" si="2"/>
        <v>8.5709743623586494</v>
      </c>
      <c r="M45">
        <f t="shared" si="3"/>
        <v>10572</v>
      </c>
      <c r="N45">
        <f t="shared" si="4"/>
        <v>30</v>
      </c>
      <c r="O45">
        <f t="shared" si="5"/>
        <v>2.6</v>
      </c>
    </row>
    <row r="46" spans="1:15">
      <c r="A46" s="61" t="s">
        <v>134</v>
      </c>
      <c r="B46" s="41">
        <v>1200</v>
      </c>
      <c r="C46" s="43">
        <v>1.163603092</v>
      </c>
      <c r="D46" s="42">
        <v>0.30399999999999999</v>
      </c>
      <c r="E46" s="42">
        <v>48.29</v>
      </c>
      <c r="F46" s="42">
        <v>2.23</v>
      </c>
      <c r="G46" s="42">
        <v>0.316</v>
      </c>
      <c r="H46" s="41">
        <v>0</v>
      </c>
      <c r="I46" s="42">
        <f t="shared" ref="I46:I57" si="6">F46*0.7</f>
        <v>1.5609999999999999</v>
      </c>
      <c r="J46" s="42">
        <f t="shared" ref="J46:J57" si="7">G46*0.5</f>
        <v>0.158</v>
      </c>
      <c r="K46" s="42">
        <v>3546</v>
      </c>
      <c r="L46" s="41">
        <f t="shared" si="2"/>
        <v>1.4234899639212266</v>
      </c>
      <c r="M46">
        <f t="shared" si="3"/>
        <v>1756</v>
      </c>
      <c r="N46">
        <f t="shared" si="4"/>
        <v>6</v>
      </c>
      <c r="O46">
        <f t="shared" si="5"/>
        <v>0.6</v>
      </c>
    </row>
    <row r="47" spans="1:15">
      <c r="A47" s="61" t="s">
        <v>134</v>
      </c>
      <c r="B47" s="41">
        <v>1100</v>
      </c>
      <c r="C47" s="43">
        <v>0.34802886500000002</v>
      </c>
      <c r="D47" s="42">
        <v>0.34200000000000003</v>
      </c>
      <c r="E47" s="42">
        <v>48.29</v>
      </c>
      <c r="F47" s="42">
        <v>1.85</v>
      </c>
      <c r="G47" s="42">
        <v>0.22</v>
      </c>
      <c r="H47" s="41">
        <v>0</v>
      </c>
      <c r="I47" s="42">
        <f t="shared" si="6"/>
        <v>1.2949999999999999</v>
      </c>
      <c r="J47" s="42">
        <f t="shared" si="7"/>
        <v>0.11</v>
      </c>
      <c r="K47" s="42">
        <v>545.5</v>
      </c>
      <c r="L47" s="41">
        <f t="shared" si="2"/>
        <v>0.47897994588922504</v>
      </c>
      <c r="M47">
        <f t="shared" si="3"/>
        <v>591</v>
      </c>
      <c r="N47">
        <f t="shared" si="4"/>
        <v>2</v>
      </c>
      <c r="O47">
        <f t="shared" si="5"/>
        <v>0.1</v>
      </c>
    </row>
    <row r="48" spans="1:15">
      <c r="A48" s="61" t="s">
        <v>134</v>
      </c>
      <c r="B48" s="41">
        <v>1400</v>
      </c>
      <c r="C48" s="43">
        <v>9.0963880000000004E-3</v>
      </c>
      <c r="D48" s="42">
        <v>0.88700000000000001</v>
      </c>
      <c r="E48" s="42">
        <v>48.29</v>
      </c>
      <c r="F48" s="42">
        <v>1.93</v>
      </c>
      <c r="G48" s="42">
        <v>0.497</v>
      </c>
      <c r="H48" s="41">
        <v>0</v>
      </c>
      <c r="I48" s="42">
        <f t="shared" si="6"/>
        <v>1.351</v>
      </c>
      <c r="J48" s="42">
        <f t="shared" si="7"/>
        <v>0.2485</v>
      </c>
      <c r="K48" s="42">
        <v>15827.7</v>
      </c>
      <c r="L48" s="41">
        <f t="shared" si="2"/>
        <v>3.2468973281103333E-2</v>
      </c>
      <c r="M48">
        <f t="shared" si="3"/>
        <v>40</v>
      </c>
      <c r="N48">
        <f t="shared" si="4"/>
        <v>0</v>
      </c>
      <c r="O48">
        <f t="shared" si="5"/>
        <v>0</v>
      </c>
    </row>
    <row r="49" spans="1:15">
      <c r="A49" s="61" t="s">
        <v>134</v>
      </c>
      <c r="B49" s="41">
        <v>1400</v>
      </c>
      <c r="C49" s="43">
        <v>1.0255567E-2</v>
      </c>
      <c r="D49" s="42">
        <v>0.88700000000000001</v>
      </c>
      <c r="E49" s="42">
        <v>48.29</v>
      </c>
      <c r="F49" s="42">
        <v>1.93</v>
      </c>
      <c r="G49" s="42">
        <v>0.497</v>
      </c>
      <c r="H49" s="41">
        <v>0</v>
      </c>
      <c r="I49" s="42">
        <f t="shared" si="6"/>
        <v>1.351</v>
      </c>
      <c r="J49" s="42">
        <f t="shared" si="7"/>
        <v>0.2485</v>
      </c>
      <c r="K49" s="42">
        <v>69.8</v>
      </c>
      <c r="L49" s="41">
        <f t="shared" si="2"/>
        <v>3.6606588340950832E-2</v>
      </c>
      <c r="M49">
        <f t="shared" si="3"/>
        <v>45</v>
      </c>
      <c r="N49">
        <f t="shared" si="4"/>
        <v>0</v>
      </c>
      <c r="O49">
        <f t="shared" si="5"/>
        <v>0</v>
      </c>
    </row>
    <row r="50" spans="1:15">
      <c r="A50" s="61" t="s">
        <v>134</v>
      </c>
      <c r="B50" s="41">
        <v>1100</v>
      </c>
      <c r="C50" s="43">
        <v>0.19834446</v>
      </c>
      <c r="D50" s="42">
        <v>0.34200000000000003</v>
      </c>
      <c r="E50" s="42">
        <v>48.29</v>
      </c>
      <c r="F50" s="42">
        <v>1.85</v>
      </c>
      <c r="G50" s="42">
        <v>0.22</v>
      </c>
      <c r="H50" s="41">
        <v>0</v>
      </c>
      <c r="I50" s="42">
        <f t="shared" si="6"/>
        <v>1.2949999999999999</v>
      </c>
      <c r="J50" s="42">
        <f t="shared" si="7"/>
        <v>0.11</v>
      </c>
      <c r="K50" s="42">
        <v>310.89999999999998</v>
      </c>
      <c r="L50" s="41">
        <f t="shared" si="2"/>
        <v>0.27297453824190004</v>
      </c>
      <c r="M50">
        <f t="shared" si="3"/>
        <v>337</v>
      </c>
      <c r="N50">
        <f t="shared" si="4"/>
        <v>1</v>
      </c>
      <c r="O50">
        <f t="shared" si="5"/>
        <v>0.1</v>
      </c>
    </row>
    <row r="51" spans="1:15">
      <c r="A51" s="61" t="s">
        <v>134</v>
      </c>
      <c r="B51" s="41">
        <v>1100</v>
      </c>
      <c r="C51" s="43">
        <v>8.3076899999999997E-4</v>
      </c>
      <c r="D51" s="42">
        <v>0.34200000000000003</v>
      </c>
      <c r="E51" s="42">
        <v>48.29</v>
      </c>
      <c r="F51" s="42">
        <v>1.85</v>
      </c>
      <c r="G51" s="42">
        <v>0.22</v>
      </c>
      <c r="H51" s="41">
        <v>0</v>
      </c>
      <c r="I51" s="42">
        <f t="shared" si="6"/>
        <v>1.2949999999999999</v>
      </c>
      <c r="J51" s="42">
        <f t="shared" si="7"/>
        <v>0.11</v>
      </c>
      <c r="K51" s="42">
        <v>1.3</v>
      </c>
      <c r="L51" s="41">
        <f t="shared" si="2"/>
        <v>1.1433582977850001E-3</v>
      </c>
      <c r="M51">
        <f t="shared" si="3"/>
        <v>1</v>
      </c>
      <c r="N51">
        <f t="shared" si="4"/>
        <v>0</v>
      </c>
      <c r="O51">
        <f t="shared" si="5"/>
        <v>0</v>
      </c>
    </row>
    <row r="52" spans="1:15">
      <c r="A52" s="61" t="s">
        <v>134</v>
      </c>
      <c r="B52" s="41">
        <v>5300</v>
      </c>
      <c r="C52" s="43">
        <v>3.350769E-3</v>
      </c>
      <c r="D52" s="42">
        <v>0.5</v>
      </c>
      <c r="E52" s="42">
        <v>48.29</v>
      </c>
      <c r="F52" s="42">
        <v>0.6</v>
      </c>
      <c r="G52" s="42">
        <v>0.13500000000000001</v>
      </c>
      <c r="H52" s="41">
        <v>0</v>
      </c>
      <c r="I52" s="42">
        <f t="shared" si="6"/>
        <v>0.42</v>
      </c>
      <c r="J52" s="42">
        <f t="shared" si="7"/>
        <v>6.7500000000000004E-2</v>
      </c>
      <c r="K52" s="42">
        <v>7.7</v>
      </c>
      <c r="L52" s="41">
        <f t="shared" si="2"/>
        <v>6.7420264587500006E-3</v>
      </c>
      <c r="M52">
        <f t="shared" si="3"/>
        <v>8</v>
      </c>
      <c r="N52">
        <f t="shared" si="4"/>
        <v>0</v>
      </c>
      <c r="O52">
        <f t="shared" si="5"/>
        <v>0</v>
      </c>
    </row>
    <row r="53" spans="1:15">
      <c r="A53" s="61" t="s">
        <v>134</v>
      </c>
      <c r="B53" s="41">
        <v>5300</v>
      </c>
      <c r="C53" s="43">
        <v>3.6149899999999999E-4</v>
      </c>
      <c r="D53" s="42">
        <v>0.5</v>
      </c>
      <c r="E53" s="42">
        <v>48.29</v>
      </c>
      <c r="F53" s="42">
        <v>0.6</v>
      </c>
      <c r="G53" s="42">
        <v>0.13500000000000001</v>
      </c>
      <c r="H53" s="41">
        <v>0</v>
      </c>
      <c r="I53" s="42">
        <f t="shared" si="6"/>
        <v>0.42</v>
      </c>
      <c r="J53" s="42">
        <f t="shared" si="7"/>
        <v>6.7500000000000004E-2</v>
      </c>
      <c r="K53" s="42">
        <v>0.8</v>
      </c>
      <c r="L53" s="41">
        <f t="shared" si="2"/>
        <v>7.2736611291666659E-4</v>
      </c>
      <c r="M53">
        <f t="shared" si="3"/>
        <v>1</v>
      </c>
      <c r="N53">
        <f t="shared" si="4"/>
        <v>0</v>
      </c>
      <c r="O53">
        <f t="shared" si="5"/>
        <v>0</v>
      </c>
    </row>
    <row r="54" spans="1:15">
      <c r="A54" s="61" t="s">
        <v>134</v>
      </c>
      <c r="B54" s="41">
        <v>5300</v>
      </c>
      <c r="C54" s="43">
        <v>4.3102920000000003E-3</v>
      </c>
      <c r="D54" s="42">
        <v>0.5</v>
      </c>
      <c r="E54" s="42">
        <v>48.29</v>
      </c>
      <c r="F54" s="42">
        <v>0.6</v>
      </c>
      <c r="G54" s="42">
        <v>0.13500000000000001</v>
      </c>
      <c r="H54" s="41">
        <v>0</v>
      </c>
      <c r="I54" s="42">
        <f t="shared" si="6"/>
        <v>0.42</v>
      </c>
      <c r="J54" s="42">
        <f t="shared" si="7"/>
        <v>6.7500000000000004E-2</v>
      </c>
      <c r="K54" s="42">
        <v>9.9</v>
      </c>
      <c r="L54" s="41">
        <f t="shared" si="2"/>
        <v>8.6726666949999993E-3</v>
      </c>
      <c r="M54">
        <f t="shared" si="3"/>
        <v>11</v>
      </c>
      <c r="N54">
        <f t="shared" si="4"/>
        <v>0</v>
      </c>
      <c r="O54">
        <f t="shared" si="5"/>
        <v>0</v>
      </c>
    </row>
    <row r="55" spans="1:15">
      <c r="A55" s="61" t="s">
        <v>134</v>
      </c>
      <c r="B55" s="41">
        <v>5300</v>
      </c>
      <c r="C55" s="43">
        <v>1.6841067000000001E-2</v>
      </c>
      <c r="D55" s="42">
        <v>0.5</v>
      </c>
      <c r="E55" s="42">
        <v>48.29</v>
      </c>
      <c r="F55" s="42">
        <v>0.6</v>
      </c>
      <c r="G55" s="42">
        <v>0.13500000000000001</v>
      </c>
      <c r="H55" s="41">
        <v>0</v>
      </c>
      <c r="I55" s="42">
        <f t="shared" si="6"/>
        <v>0.42</v>
      </c>
      <c r="J55" s="42">
        <f t="shared" si="7"/>
        <v>6.7500000000000004E-2</v>
      </c>
      <c r="K55" s="42">
        <v>38.6</v>
      </c>
      <c r="L55" s="41">
        <f t="shared" si="2"/>
        <v>3.3885630226249998E-2</v>
      </c>
      <c r="M55">
        <f t="shared" si="3"/>
        <v>42</v>
      </c>
      <c r="N55">
        <f t="shared" si="4"/>
        <v>0</v>
      </c>
      <c r="O55">
        <f t="shared" si="5"/>
        <v>0</v>
      </c>
    </row>
    <row r="56" spans="1:15">
      <c r="A56" s="61" t="s">
        <v>134</v>
      </c>
      <c r="B56" s="41">
        <v>5300</v>
      </c>
      <c r="C56" s="43">
        <v>1.6488857999999999E-2</v>
      </c>
      <c r="D56" s="42">
        <v>0.5</v>
      </c>
      <c r="E56" s="42">
        <v>48.29</v>
      </c>
      <c r="F56" s="42">
        <v>0.6</v>
      </c>
      <c r="G56" s="42">
        <v>0.13500000000000001</v>
      </c>
      <c r="H56" s="41">
        <v>0</v>
      </c>
      <c r="I56" s="42">
        <f t="shared" si="6"/>
        <v>0.42</v>
      </c>
      <c r="J56" s="42">
        <f t="shared" si="7"/>
        <v>6.7500000000000004E-2</v>
      </c>
      <c r="K56" s="42">
        <v>37.799999999999997</v>
      </c>
      <c r="L56" s="41">
        <f t="shared" si="2"/>
        <v>3.3176956367499996E-2</v>
      </c>
      <c r="M56">
        <f t="shared" si="3"/>
        <v>41</v>
      </c>
      <c r="N56">
        <f t="shared" si="4"/>
        <v>0</v>
      </c>
      <c r="O56">
        <f t="shared" si="5"/>
        <v>0</v>
      </c>
    </row>
    <row r="57" spans="1:15">
      <c r="A57" s="61" t="s">
        <v>134</v>
      </c>
      <c r="B57" s="41">
        <v>1100</v>
      </c>
      <c r="C57" s="43">
        <v>8.0325626999999997E-2</v>
      </c>
      <c r="D57" s="42">
        <v>0.28599999999999998</v>
      </c>
      <c r="E57" s="42">
        <v>48.29</v>
      </c>
      <c r="F57" s="42">
        <v>1.85</v>
      </c>
      <c r="G57" s="42">
        <v>0.22</v>
      </c>
      <c r="H57" s="41">
        <v>0</v>
      </c>
      <c r="I57" s="42">
        <f t="shared" si="6"/>
        <v>1.2949999999999999</v>
      </c>
      <c r="J57" s="42">
        <f t="shared" si="7"/>
        <v>0.11</v>
      </c>
      <c r="K57" s="42">
        <v>237.5</v>
      </c>
      <c r="L57" s="41">
        <f t="shared" si="2"/>
        <v>9.2447701246614986E-2</v>
      </c>
      <c r="M57">
        <f t="shared" si="3"/>
        <v>114</v>
      </c>
      <c r="N57">
        <f t="shared" si="4"/>
        <v>0</v>
      </c>
      <c r="O57">
        <f t="shared" si="5"/>
        <v>0</v>
      </c>
    </row>
    <row r="58" spans="1:15">
      <c r="C58" s="43">
        <f>SUM(C2:C57)</f>
        <v>42.381957882000009</v>
      </c>
      <c r="N58">
        <f>SUM(N2:N57)</f>
        <v>173</v>
      </c>
      <c r="O58">
        <f>SUM(O2:O57)</f>
        <v>18.500000000000007</v>
      </c>
    </row>
  </sheetData>
  <sortState ref="A2:L58">
    <sortCondition descending="1" ref="L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30"/>
  <sheetViews>
    <sheetView topLeftCell="A95" workbookViewId="0">
      <selection activeCell="N2" sqref="N2:N130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3.710937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8.85546875" style="42" bestFit="1" customWidth="1"/>
    <col min="12" max="12" width="13.28515625" customWidth="1"/>
    <col min="13" max="13" width="14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1300</v>
      </c>
      <c r="C2" s="43">
        <v>2.1997166460000002</v>
      </c>
      <c r="D2" s="42">
        <v>0.66200000000000003</v>
      </c>
      <c r="E2" s="42">
        <v>48.29</v>
      </c>
      <c r="F2" s="42">
        <v>2.1</v>
      </c>
      <c r="G2" s="42">
        <v>0.51600000000000001</v>
      </c>
      <c r="H2" s="41">
        <v>1</v>
      </c>
      <c r="I2" s="42">
        <f>F2</f>
        <v>2.1</v>
      </c>
      <c r="J2" s="42">
        <f>G2</f>
        <v>0.51600000000000001</v>
      </c>
      <c r="K2" s="42">
        <v>4981.8</v>
      </c>
      <c r="L2" s="41">
        <f>E2*D2*C2/12</f>
        <v>5.86004147874959</v>
      </c>
      <c r="M2">
        <f>ROUND(E2*D2*C2*102.79,0)</f>
        <v>7228</v>
      </c>
      <c r="N2">
        <f>ROUND(I2*M2*0.002205,0)</f>
        <v>33</v>
      </c>
      <c r="O2">
        <f>ROUND(J2*M2*0.002205,1)</f>
        <v>8.1999999999999993</v>
      </c>
    </row>
    <row r="3" spans="1:15">
      <c r="A3" s="61" t="s">
        <v>134</v>
      </c>
      <c r="B3" s="41">
        <v>1900</v>
      </c>
      <c r="C3" s="43">
        <v>0.126588748</v>
      </c>
      <c r="D3" s="42">
        <v>0.193</v>
      </c>
      <c r="E3" s="42">
        <v>48.29</v>
      </c>
      <c r="F3" s="42">
        <v>1.2</v>
      </c>
      <c r="G3" s="42">
        <v>7.5999999999999998E-2</v>
      </c>
      <c r="H3" s="41">
        <v>1</v>
      </c>
      <c r="I3" s="42">
        <f t="shared" ref="I3:I66" si="0">F3</f>
        <v>1.2</v>
      </c>
      <c r="J3" s="42">
        <f t="shared" ref="J3:J66" si="1">G3</f>
        <v>7.5999999999999998E-2</v>
      </c>
      <c r="K3" s="42">
        <v>83.6</v>
      </c>
      <c r="L3" s="41">
        <f t="shared" ref="L3:L66" si="2">E3*D3*C3/12</f>
        <v>9.8316944474796664E-2</v>
      </c>
      <c r="M3">
        <f t="shared" ref="M3:M66" si="3">ROUND(E3*D3*C3*102.79,0)</f>
        <v>121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61" t="s">
        <v>134</v>
      </c>
      <c r="B4" s="41">
        <v>4110</v>
      </c>
      <c r="C4" s="43">
        <v>9.1182488000000006E-2</v>
      </c>
      <c r="D4" s="42">
        <v>0.41299999999999998</v>
      </c>
      <c r="E4" s="42">
        <v>48.29</v>
      </c>
      <c r="F4" s="42">
        <v>0.7</v>
      </c>
      <c r="G4" s="42">
        <v>0.09</v>
      </c>
      <c r="H4" s="41">
        <v>1</v>
      </c>
      <c r="I4" s="42">
        <f t="shared" si="0"/>
        <v>0.7</v>
      </c>
      <c r="J4" s="42">
        <f t="shared" si="1"/>
        <v>0.09</v>
      </c>
      <c r="K4" s="42">
        <v>128.80000000000001</v>
      </c>
      <c r="L4" s="41">
        <f t="shared" si="2"/>
        <v>0.15154354739164666</v>
      </c>
      <c r="M4">
        <f t="shared" si="3"/>
        <v>187</v>
      </c>
      <c r="N4">
        <f t="shared" si="4"/>
        <v>0</v>
      </c>
      <c r="O4">
        <f t="shared" si="5"/>
        <v>0</v>
      </c>
    </row>
    <row r="5" spans="1:15">
      <c r="A5" s="61" t="s">
        <v>134</v>
      </c>
      <c r="B5" s="41">
        <v>4110</v>
      </c>
      <c r="C5" s="43">
        <v>5.6602359999999999E-3</v>
      </c>
      <c r="D5" s="42">
        <v>0.41299999999999998</v>
      </c>
      <c r="E5" s="42">
        <v>48.29</v>
      </c>
      <c r="F5" s="42">
        <v>0.7</v>
      </c>
      <c r="G5" s="42">
        <v>0.09</v>
      </c>
      <c r="H5" s="41">
        <v>1</v>
      </c>
      <c r="I5" s="42">
        <f t="shared" si="0"/>
        <v>0.7</v>
      </c>
      <c r="J5" s="42">
        <f t="shared" si="1"/>
        <v>0.09</v>
      </c>
      <c r="K5" s="42">
        <v>8</v>
      </c>
      <c r="L5" s="41">
        <f t="shared" si="2"/>
        <v>9.4072037441433314E-3</v>
      </c>
      <c r="M5">
        <f t="shared" si="3"/>
        <v>12</v>
      </c>
      <c r="N5">
        <f t="shared" si="4"/>
        <v>0</v>
      </c>
      <c r="O5">
        <f t="shared" si="5"/>
        <v>0</v>
      </c>
    </row>
    <row r="6" spans="1:15">
      <c r="A6" s="61" t="s">
        <v>134</v>
      </c>
      <c r="B6" s="41">
        <v>1900</v>
      </c>
      <c r="C6" s="43">
        <v>0.22313008100000001</v>
      </c>
      <c r="D6" s="42">
        <v>0.27600000000000002</v>
      </c>
      <c r="E6" s="42">
        <v>48.29</v>
      </c>
      <c r="F6" s="42">
        <v>1.2</v>
      </c>
      <c r="G6" s="42">
        <v>7.5999999999999998E-2</v>
      </c>
      <c r="H6" s="41">
        <v>1</v>
      </c>
      <c r="I6" s="42">
        <f t="shared" si="0"/>
        <v>1.2</v>
      </c>
      <c r="J6" s="42">
        <f t="shared" si="1"/>
        <v>7.5999999999999998E-2</v>
      </c>
      <c r="K6" s="42">
        <v>210.7</v>
      </c>
      <c r="L6" s="41">
        <f t="shared" si="2"/>
        <v>0.24782388706427003</v>
      </c>
      <c r="M6">
        <f t="shared" si="3"/>
        <v>306</v>
      </c>
      <c r="N6">
        <f t="shared" si="4"/>
        <v>1</v>
      </c>
      <c r="O6">
        <f t="shared" si="5"/>
        <v>0.1</v>
      </c>
    </row>
    <row r="7" spans="1:15">
      <c r="A7" s="61" t="s">
        <v>134</v>
      </c>
      <c r="B7" s="41">
        <v>4110</v>
      </c>
      <c r="C7" s="43">
        <v>6.5366820000000003E-3</v>
      </c>
      <c r="D7" s="42">
        <v>0.41299999999999998</v>
      </c>
      <c r="E7" s="42">
        <v>48.29</v>
      </c>
      <c r="F7" s="42">
        <v>0.7</v>
      </c>
      <c r="G7" s="42">
        <v>0.09</v>
      </c>
      <c r="H7" s="41">
        <v>1</v>
      </c>
      <c r="I7" s="42">
        <f t="shared" si="0"/>
        <v>0.7</v>
      </c>
      <c r="J7" s="42">
        <f t="shared" si="1"/>
        <v>0.09</v>
      </c>
      <c r="K7" s="42">
        <v>12.4</v>
      </c>
      <c r="L7" s="41">
        <f t="shared" si="2"/>
        <v>1.0863840197594997E-2</v>
      </c>
      <c r="M7">
        <f t="shared" si="3"/>
        <v>13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4110</v>
      </c>
      <c r="C8" s="43">
        <v>5.0946763999999999E-2</v>
      </c>
      <c r="D8" s="42">
        <v>0.41299999999999998</v>
      </c>
      <c r="E8" s="42">
        <v>48.29</v>
      </c>
      <c r="F8" s="42">
        <v>0.7</v>
      </c>
      <c r="G8" s="42">
        <v>0.09</v>
      </c>
      <c r="H8" s="41">
        <v>1</v>
      </c>
      <c r="I8" s="42">
        <f t="shared" si="0"/>
        <v>0.7</v>
      </c>
      <c r="J8" s="42">
        <f t="shared" si="1"/>
        <v>0.09</v>
      </c>
      <c r="K8" s="42">
        <v>255.3</v>
      </c>
      <c r="L8" s="41">
        <f t="shared" si="2"/>
        <v>8.467254528835666E-2</v>
      </c>
      <c r="M8">
        <f t="shared" si="3"/>
        <v>104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1900</v>
      </c>
      <c r="C9" s="43">
        <v>0.46921940600000001</v>
      </c>
      <c r="D9" s="42">
        <v>0.27600000000000002</v>
      </c>
      <c r="E9" s="42">
        <v>48.29</v>
      </c>
      <c r="F9" s="42">
        <v>1.2</v>
      </c>
      <c r="G9" s="42">
        <v>7.5999999999999998E-2</v>
      </c>
      <c r="H9" s="41">
        <v>1</v>
      </c>
      <c r="I9" s="42">
        <f t="shared" si="0"/>
        <v>1.2</v>
      </c>
      <c r="J9" s="42">
        <f t="shared" si="1"/>
        <v>7.5999999999999998E-2</v>
      </c>
      <c r="K9" s="42">
        <v>4380.2</v>
      </c>
      <c r="L9" s="41">
        <f t="shared" si="2"/>
        <v>0.52114791766202007</v>
      </c>
      <c r="M9">
        <f t="shared" si="3"/>
        <v>643</v>
      </c>
      <c r="N9">
        <f t="shared" si="4"/>
        <v>2</v>
      </c>
      <c r="O9">
        <f t="shared" si="5"/>
        <v>0.1</v>
      </c>
    </row>
    <row r="10" spans="1:15">
      <c r="A10" s="61" t="s">
        <v>134</v>
      </c>
      <c r="B10" s="41">
        <v>1900</v>
      </c>
      <c r="C10" s="43">
        <v>9.4756066999999999E-2</v>
      </c>
      <c r="D10" s="42">
        <v>0.193</v>
      </c>
      <c r="E10" s="42">
        <v>48.29</v>
      </c>
      <c r="F10" s="42">
        <v>1.2</v>
      </c>
      <c r="G10" s="42">
        <v>7.5999999999999998E-2</v>
      </c>
      <c r="H10" s="41">
        <v>1</v>
      </c>
      <c r="I10" s="42">
        <f t="shared" si="0"/>
        <v>1.2</v>
      </c>
      <c r="J10" s="42">
        <f t="shared" si="1"/>
        <v>7.5999999999999998E-2</v>
      </c>
      <c r="K10" s="42">
        <v>83.8</v>
      </c>
      <c r="L10" s="41">
        <f t="shared" si="2"/>
        <v>7.3593641813165828E-2</v>
      </c>
      <c r="M10">
        <f t="shared" si="3"/>
        <v>91</v>
      </c>
      <c r="N10">
        <f t="shared" si="4"/>
        <v>0</v>
      </c>
      <c r="O10">
        <f t="shared" si="5"/>
        <v>0</v>
      </c>
    </row>
    <row r="11" spans="1:15">
      <c r="A11" s="61" t="s">
        <v>134</v>
      </c>
      <c r="B11" s="41">
        <v>1700</v>
      </c>
      <c r="C11" s="43">
        <v>1.1420602440000001</v>
      </c>
      <c r="D11" s="42">
        <v>0.74099999999999999</v>
      </c>
      <c r="E11" s="42">
        <v>48.29</v>
      </c>
      <c r="F11" s="42">
        <v>1.8</v>
      </c>
      <c r="G11" s="42">
        <v>0.47799999999999998</v>
      </c>
      <c r="H11" s="41">
        <v>1</v>
      </c>
      <c r="I11" s="42">
        <f t="shared" si="0"/>
        <v>1.8</v>
      </c>
      <c r="J11" s="42">
        <f t="shared" si="1"/>
        <v>0.47799999999999998</v>
      </c>
      <c r="K11" s="42">
        <v>180033.2</v>
      </c>
      <c r="L11" s="41">
        <f t="shared" si="2"/>
        <v>3.4055180070354303</v>
      </c>
      <c r="M11">
        <f t="shared" si="3"/>
        <v>4201</v>
      </c>
      <c r="N11">
        <f t="shared" si="4"/>
        <v>17</v>
      </c>
      <c r="O11">
        <f t="shared" si="5"/>
        <v>4.4000000000000004</v>
      </c>
    </row>
    <row r="12" spans="1:15">
      <c r="A12" s="61" t="s">
        <v>134</v>
      </c>
      <c r="B12" s="41">
        <v>1900</v>
      </c>
      <c r="C12" s="43">
        <v>0.729901311</v>
      </c>
      <c r="D12" s="42">
        <v>0.193</v>
      </c>
      <c r="E12" s="42">
        <v>48.29</v>
      </c>
      <c r="F12" s="42">
        <v>1.2</v>
      </c>
      <c r="G12" s="42">
        <v>7.5999999999999998E-2</v>
      </c>
      <c r="H12" s="41">
        <v>1</v>
      </c>
      <c r="I12" s="42">
        <f t="shared" si="0"/>
        <v>1.2</v>
      </c>
      <c r="J12" s="42">
        <f t="shared" si="1"/>
        <v>7.5999999999999998E-2</v>
      </c>
      <c r="K12" s="42">
        <v>17845.099999999999</v>
      </c>
      <c r="L12" s="41">
        <f t="shared" si="2"/>
        <v>0.56688819345672248</v>
      </c>
      <c r="M12">
        <f t="shared" si="3"/>
        <v>699</v>
      </c>
      <c r="N12">
        <f t="shared" si="4"/>
        <v>2</v>
      </c>
      <c r="O12">
        <f t="shared" si="5"/>
        <v>0.1</v>
      </c>
    </row>
    <row r="13" spans="1:15">
      <c r="A13" s="61" t="s">
        <v>134</v>
      </c>
      <c r="B13" s="41">
        <v>1200</v>
      </c>
      <c r="C13" s="43">
        <v>18.864788326999999</v>
      </c>
      <c r="D13" s="42">
        <v>0.38900000000000001</v>
      </c>
      <c r="E13" s="42">
        <v>48.29</v>
      </c>
      <c r="F13" s="42">
        <v>2.23</v>
      </c>
      <c r="G13" s="42">
        <v>0.316</v>
      </c>
      <c r="H13" s="41">
        <v>1</v>
      </c>
      <c r="I13" s="42">
        <f t="shared" si="0"/>
        <v>2.23</v>
      </c>
      <c r="J13" s="42">
        <f t="shared" si="1"/>
        <v>0.316</v>
      </c>
      <c r="K13" s="42">
        <v>50570.9</v>
      </c>
      <c r="L13" s="41">
        <f t="shared" si="2"/>
        <v>29.530955367742738</v>
      </c>
      <c r="M13">
        <f t="shared" si="3"/>
        <v>36426</v>
      </c>
      <c r="N13">
        <f t="shared" si="4"/>
        <v>179</v>
      </c>
      <c r="O13">
        <f t="shared" si="5"/>
        <v>25.4</v>
      </c>
    </row>
    <row r="14" spans="1:15">
      <c r="A14" s="61" t="s">
        <v>134</v>
      </c>
      <c r="B14" s="41">
        <v>1200</v>
      </c>
      <c r="C14" s="43">
        <v>3.071549197</v>
      </c>
      <c r="D14" s="42">
        <v>0.38900000000000001</v>
      </c>
      <c r="E14" s="42">
        <v>48.29</v>
      </c>
      <c r="F14" s="42">
        <v>2.23</v>
      </c>
      <c r="G14" s="42">
        <v>0.316</v>
      </c>
      <c r="H14" s="41">
        <v>1</v>
      </c>
      <c r="I14" s="42">
        <f t="shared" si="0"/>
        <v>2.23</v>
      </c>
      <c r="J14" s="42">
        <f t="shared" si="1"/>
        <v>0.316</v>
      </c>
      <c r="K14" s="42">
        <v>9470</v>
      </c>
      <c r="L14" s="41">
        <f t="shared" si="2"/>
        <v>4.808205672608131</v>
      </c>
      <c r="M14">
        <f t="shared" si="3"/>
        <v>5931</v>
      </c>
      <c r="N14">
        <f t="shared" si="4"/>
        <v>29</v>
      </c>
      <c r="O14">
        <f t="shared" si="5"/>
        <v>4.0999999999999996</v>
      </c>
    </row>
    <row r="15" spans="1:15">
      <c r="A15" s="61" t="s">
        <v>134</v>
      </c>
      <c r="B15" s="41">
        <v>1700</v>
      </c>
      <c r="C15" s="43">
        <v>4.1203444999999998E-2</v>
      </c>
      <c r="D15" s="42">
        <v>0.74099999999999999</v>
      </c>
      <c r="E15" s="42">
        <v>48.29</v>
      </c>
      <c r="F15" s="42">
        <v>1.8</v>
      </c>
      <c r="G15" s="42">
        <v>0.47799999999999998</v>
      </c>
      <c r="H15" s="41">
        <v>1</v>
      </c>
      <c r="I15" s="42">
        <f t="shared" si="0"/>
        <v>1.8</v>
      </c>
      <c r="J15" s="42">
        <f t="shared" si="1"/>
        <v>0.47799999999999998</v>
      </c>
      <c r="K15" s="42">
        <v>443.7</v>
      </c>
      <c r="L15" s="41">
        <f t="shared" si="2"/>
        <v>0.12286486167133749</v>
      </c>
      <c r="M15">
        <f t="shared" si="3"/>
        <v>152</v>
      </c>
      <c r="N15">
        <f t="shared" si="4"/>
        <v>1</v>
      </c>
      <c r="O15">
        <f t="shared" si="5"/>
        <v>0.2</v>
      </c>
    </row>
    <row r="16" spans="1:15">
      <c r="A16" s="61" t="s">
        <v>134</v>
      </c>
      <c r="B16" s="41">
        <v>4340</v>
      </c>
      <c r="C16" s="43">
        <v>2.6000200750000002</v>
      </c>
      <c r="D16" s="42">
        <v>0.41299999999999998</v>
      </c>
      <c r="E16" s="42">
        <v>48.29</v>
      </c>
      <c r="F16" s="42">
        <v>0.7</v>
      </c>
      <c r="G16" s="42">
        <v>0.09</v>
      </c>
      <c r="H16" s="41">
        <v>1</v>
      </c>
      <c r="I16" s="42">
        <f t="shared" si="0"/>
        <v>0.7</v>
      </c>
      <c r="J16" s="42">
        <f t="shared" si="1"/>
        <v>0.09</v>
      </c>
      <c r="K16" s="42">
        <v>14939.3</v>
      </c>
      <c r="L16" s="41">
        <f t="shared" si="2"/>
        <v>4.3211835309318953</v>
      </c>
      <c r="M16">
        <f t="shared" si="3"/>
        <v>5330</v>
      </c>
      <c r="N16">
        <f t="shared" si="4"/>
        <v>8</v>
      </c>
      <c r="O16">
        <f t="shared" si="5"/>
        <v>1.1000000000000001</v>
      </c>
    </row>
    <row r="17" spans="1:15">
      <c r="A17" s="61" t="s">
        <v>134</v>
      </c>
      <c r="B17" s="41">
        <v>4340</v>
      </c>
      <c r="C17" s="43">
        <v>0.197860868</v>
      </c>
      <c r="D17" s="42">
        <v>0.41299999999999998</v>
      </c>
      <c r="E17" s="42">
        <v>48.29</v>
      </c>
      <c r="F17" s="42">
        <v>0.7</v>
      </c>
      <c r="G17" s="42">
        <v>0.09</v>
      </c>
      <c r="H17" s="41">
        <v>1</v>
      </c>
      <c r="I17" s="42">
        <f t="shared" si="0"/>
        <v>0.7</v>
      </c>
      <c r="J17" s="42">
        <f t="shared" si="1"/>
        <v>0.09</v>
      </c>
      <c r="K17" s="42">
        <v>279.60000000000002</v>
      </c>
      <c r="L17" s="41">
        <f t="shared" si="2"/>
        <v>0.3288409702826966</v>
      </c>
      <c r="M17">
        <f t="shared" si="3"/>
        <v>406</v>
      </c>
      <c r="N17">
        <f t="shared" si="4"/>
        <v>1</v>
      </c>
      <c r="O17">
        <f t="shared" si="5"/>
        <v>0.1</v>
      </c>
    </row>
    <row r="18" spans="1:15">
      <c r="A18" s="61" t="s">
        <v>134</v>
      </c>
      <c r="B18" s="41">
        <v>1900</v>
      </c>
      <c r="C18" s="43">
        <v>0.126624192</v>
      </c>
      <c r="D18" s="42">
        <v>0.193</v>
      </c>
      <c r="E18" s="42">
        <v>48.29</v>
      </c>
      <c r="F18" s="42">
        <v>1.2</v>
      </c>
      <c r="G18" s="42">
        <v>7.5999999999999998E-2</v>
      </c>
      <c r="H18" s="41">
        <v>1</v>
      </c>
      <c r="I18" s="42">
        <f t="shared" si="0"/>
        <v>1.2</v>
      </c>
      <c r="J18" s="42">
        <f t="shared" si="1"/>
        <v>7.5999999999999998E-2</v>
      </c>
      <c r="K18" s="42">
        <v>83.6</v>
      </c>
      <c r="L18" s="41">
        <f t="shared" si="2"/>
        <v>9.8344472559520002E-2</v>
      </c>
      <c r="M18">
        <f t="shared" si="3"/>
        <v>121</v>
      </c>
      <c r="N18">
        <f t="shared" si="4"/>
        <v>0</v>
      </c>
      <c r="O18">
        <f t="shared" si="5"/>
        <v>0</v>
      </c>
    </row>
    <row r="19" spans="1:15">
      <c r="A19" s="61" t="s">
        <v>134</v>
      </c>
      <c r="B19" s="41">
        <v>1900</v>
      </c>
      <c r="C19" s="43">
        <v>7.5912464650000002</v>
      </c>
      <c r="D19" s="42">
        <v>0.193</v>
      </c>
      <c r="E19" s="42">
        <v>48.29</v>
      </c>
      <c r="F19" s="42">
        <v>1.2</v>
      </c>
      <c r="G19" s="42">
        <v>7.5999999999999998E-2</v>
      </c>
      <c r="H19" s="41">
        <v>1</v>
      </c>
      <c r="I19" s="42">
        <f t="shared" si="0"/>
        <v>1.2</v>
      </c>
      <c r="J19" s="42">
        <f t="shared" si="1"/>
        <v>7.5999999999999998E-2</v>
      </c>
      <c r="K19" s="42">
        <v>5012.3999999999996</v>
      </c>
      <c r="L19" s="41">
        <f t="shared" si="2"/>
        <v>5.8958491097005039</v>
      </c>
      <c r="M19">
        <f t="shared" si="3"/>
        <v>7272</v>
      </c>
      <c r="N19">
        <f t="shared" si="4"/>
        <v>19</v>
      </c>
      <c r="O19">
        <f t="shared" si="5"/>
        <v>1.2</v>
      </c>
    </row>
    <row r="20" spans="1:15">
      <c r="A20" s="61" t="s">
        <v>134</v>
      </c>
      <c r="B20" s="41">
        <v>1200</v>
      </c>
      <c r="C20" s="43">
        <v>15.296345743</v>
      </c>
      <c r="D20" s="42">
        <v>0.30399999999999999</v>
      </c>
      <c r="E20" s="42">
        <v>48.29</v>
      </c>
      <c r="F20" s="42">
        <v>2.23</v>
      </c>
      <c r="G20" s="42">
        <v>0.316</v>
      </c>
      <c r="H20" s="41">
        <v>1</v>
      </c>
      <c r="I20" s="42">
        <f t="shared" si="0"/>
        <v>2.23</v>
      </c>
      <c r="J20" s="42">
        <f t="shared" si="1"/>
        <v>0.316</v>
      </c>
      <c r="K20" s="42">
        <v>20028.2</v>
      </c>
      <c r="L20" s="41">
        <f t="shared" si="2"/>
        <v>18.712733576879906</v>
      </c>
      <c r="M20">
        <f t="shared" si="3"/>
        <v>23082</v>
      </c>
      <c r="N20">
        <f t="shared" si="4"/>
        <v>113</v>
      </c>
      <c r="O20">
        <f t="shared" si="5"/>
        <v>16.100000000000001</v>
      </c>
    </row>
    <row r="21" spans="1:15">
      <c r="A21" s="61" t="s">
        <v>134</v>
      </c>
      <c r="B21" s="41">
        <v>1700</v>
      </c>
      <c r="C21" s="43">
        <v>5.2074218999999998E-2</v>
      </c>
      <c r="D21" s="42">
        <v>0.74099999999999999</v>
      </c>
      <c r="E21" s="42">
        <v>48.29</v>
      </c>
      <c r="F21" s="42">
        <v>1.8</v>
      </c>
      <c r="G21" s="42">
        <v>0.47799999999999998</v>
      </c>
      <c r="H21" s="41">
        <v>1</v>
      </c>
      <c r="I21" s="42">
        <f t="shared" si="0"/>
        <v>1.8</v>
      </c>
      <c r="J21" s="42">
        <f t="shared" si="1"/>
        <v>0.47799999999999998</v>
      </c>
      <c r="K21" s="42">
        <v>132</v>
      </c>
      <c r="L21" s="41">
        <f t="shared" si="2"/>
        <v>0.1552805041927425</v>
      </c>
      <c r="M21">
        <f t="shared" si="3"/>
        <v>192</v>
      </c>
      <c r="N21">
        <f t="shared" si="4"/>
        <v>1</v>
      </c>
      <c r="O21">
        <f t="shared" si="5"/>
        <v>0.2</v>
      </c>
    </row>
    <row r="22" spans="1:15">
      <c r="A22" s="61" t="s">
        <v>134</v>
      </c>
      <c r="B22" s="41">
        <v>1200</v>
      </c>
      <c r="C22" s="43">
        <v>7.2637090000000001E-2</v>
      </c>
      <c r="D22" s="42">
        <v>0.30399999999999999</v>
      </c>
      <c r="E22" s="42">
        <v>48.29</v>
      </c>
      <c r="F22" s="42">
        <v>2.23</v>
      </c>
      <c r="G22" s="42">
        <v>0.316</v>
      </c>
      <c r="H22" s="41">
        <v>1</v>
      </c>
      <c r="I22" s="42">
        <f t="shared" si="0"/>
        <v>2.23</v>
      </c>
      <c r="J22" s="42">
        <f t="shared" si="1"/>
        <v>0.316</v>
      </c>
      <c r="K22" s="42">
        <v>75.5</v>
      </c>
      <c r="L22" s="41">
        <f t="shared" si="2"/>
        <v>8.8860341927866668E-2</v>
      </c>
      <c r="M22">
        <f t="shared" si="3"/>
        <v>110</v>
      </c>
      <c r="N22">
        <f t="shared" si="4"/>
        <v>1</v>
      </c>
      <c r="O22">
        <f t="shared" si="5"/>
        <v>0.1</v>
      </c>
    </row>
    <row r="23" spans="1:15">
      <c r="A23" s="61" t="s">
        <v>134</v>
      </c>
      <c r="B23" s="41">
        <v>1300</v>
      </c>
      <c r="C23" s="43">
        <v>1.458672771</v>
      </c>
      <c r="D23" s="42">
        <v>0.69199999999999995</v>
      </c>
      <c r="E23" s="42">
        <v>48.29</v>
      </c>
      <c r="F23" s="42">
        <v>2.1</v>
      </c>
      <c r="G23" s="42">
        <v>0.51600000000000001</v>
      </c>
      <c r="H23" s="41">
        <v>1</v>
      </c>
      <c r="I23" s="42">
        <f t="shared" si="0"/>
        <v>2.1</v>
      </c>
      <c r="J23" s="42">
        <f t="shared" si="1"/>
        <v>0.51600000000000001</v>
      </c>
      <c r="K23" s="42">
        <v>4772.8</v>
      </c>
      <c r="L23" s="41">
        <f t="shared" si="2"/>
        <v>4.06200010110169</v>
      </c>
      <c r="M23">
        <f t="shared" si="3"/>
        <v>5010</v>
      </c>
      <c r="N23">
        <f t="shared" si="4"/>
        <v>23</v>
      </c>
      <c r="O23">
        <f t="shared" si="5"/>
        <v>5.7</v>
      </c>
    </row>
    <row r="24" spans="1:15">
      <c r="A24" s="61" t="s">
        <v>134</v>
      </c>
      <c r="B24" s="41">
        <v>1300</v>
      </c>
      <c r="C24" s="43">
        <v>1.3249155880000001</v>
      </c>
      <c r="D24" s="42">
        <v>0.66200000000000003</v>
      </c>
      <c r="E24" s="42">
        <v>48.29</v>
      </c>
      <c r="F24" s="42">
        <v>2.1</v>
      </c>
      <c r="G24" s="42">
        <v>0.51600000000000001</v>
      </c>
      <c r="H24" s="41">
        <v>1</v>
      </c>
      <c r="I24" s="42">
        <f t="shared" si="0"/>
        <v>2.1</v>
      </c>
      <c r="J24" s="42">
        <f t="shared" si="1"/>
        <v>0.51600000000000001</v>
      </c>
      <c r="K24" s="42">
        <v>8895.1</v>
      </c>
      <c r="L24" s="41">
        <f t="shared" si="2"/>
        <v>3.5295729182393534</v>
      </c>
      <c r="M24">
        <f t="shared" si="3"/>
        <v>4354</v>
      </c>
      <c r="N24">
        <f t="shared" si="4"/>
        <v>20</v>
      </c>
      <c r="O24">
        <f t="shared" si="5"/>
        <v>5</v>
      </c>
    </row>
    <row r="25" spans="1:15">
      <c r="A25" s="61" t="s">
        <v>134</v>
      </c>
      <c r="B25" s="41">
        <v>4340</v>
      </c>
      <c r="C25" s="43">
        <v>6.0655054999999999E-2</v>
      </c>
      <c r="D25" s="42">
        <v>0.41299999999999998</v>
      </c>
      <c r="E25" s="42">
        <v>48.29</v>
      </c>
      <c r="F25" s="42">
        <v>0.7</v>
      </c>
      <c r="G25" s="42">
        <v>0.09</v>
      </c>
      <c r="H25" s="41">
        <v>1</v>
      </c>
      <c r="I25" s="42">
        <f t="shared" si="0"/>
        <v>0.7</v>
      </c>
      <c r="J25" s="42">
        <f t="shared" si="1"/>
        <v>0.09</v>
      </c>
      <c r="K25" s="42">
        <v>85.7</v>
      </c>
      <c r="L25" s="41">
        <f t="shared" si="2"/>
        <v>0.10080753885477915</v>
      </c>
      <c r="M25">
        <f t="shared" si="3"/>
        <v>124</v>
      </c>
      <c r="N25">
        <f t="shared" si="4"/>
        <v>0</v>
      </c>
      <c r="O25">
        <f t="shared" si="5"/>
        <v>0</v>
      </c>
    </row>
    <row r="26" spans="1:15">
      <c r="A26" s="61" t="s">
        <v>134</v>
      </c>
      <c r="B26" s="41">
        <v>1200</v>
      </c>
      <c r="C26" s="43">
        <v>0.749912154</v>
      </c>
      <c r="D26" s="42">
        <v>0.30399999999999999</v>
      </c>
      <c r="E26" s="42">
        <v>48.29</v>
      </c>
      <c r="F26" s="42">
        <v>2.23</v>
      </c>
      <c r="G26" s="42">
        <v>0.316</v>
      </c>
      <c r="H26" s="41">
        <v>1</v>
      </c>
      <c r="I26" s="42">
        <f t="shared" si="0"/>
        <v>2.23</v>
      </c>
      <c r="J26" s="42">
        <f t="shared" si="1"/>
        <v>0.316</v>
      </c>
      <c r="K26" s="42">
        <v>779.9</v>
      </c>
      <c r="L26" s="41">
        <f t="shared" si="2"/>
        <v>0.91740253388871995</v>
      </c>
      <c r="M26">
        <f t="shared" si="3"/>
        <v>1132</v>
      </c>
      <c r="N26">
        <f t="shared" si="4"/>
        <v>6</v>
      </c>
      <c r="O26">
        <f t="shared" si="5"/>
        <v>0.8</v>
      </c>
    </row>
    <row r="27" spans="1:15">
      <c r="A27" s="61" t="s">
        <v>134</v>
      </c>
      <c r="B27" s="41">
        <v>1900</v>
      </c>
      <c r="C27" s="43">
        <v>5.9291388960000004</v>
      </c>
      <c r="D27" s="42">
        <v>0.193</v>
      </c>
      <c r="E27" s="42">
        <v>48.29</v>
      </c>
      <c r="F27" s="42">
        <v>1.2</v>
      </c>
      <c r="G27" s="42">
        <v>7.5999999999999998E-2</v>
      </c>
      <c r="H27" s="41">
        <v>1</v>
      </c>
      <c r="I27" s="42">
        <f t="shared" si="0"/>
        <v>1.2</v>
      </c>
      <c r="J27" s="42">
        <f t="shared" si="1"/>
        <v>7.5999999999999998E-2</v>
      </c>
      <c r="K27" s="42">
        <v>3914.8</v>
      </c>
      <c r="L27" s="41">
        <f t="shared" si="2"/>
        <v>4.60494971971276</v>
      </c>
      <c r="M27">
        <f t="shared" si="3"/>
        <v>5680</v>
      </c>
      <c r="N27">
        <f t="shared" si="4"/>
        <v>15</v>
      </c>
      <c r="O27">
        <f t="shared" si="5"/>
        <v>1</v>
      </c>
    </row>
    <row r="28" spans="1:15">
      <c r="A28" s="61" t="s">
        <v>134</v>
      </c>
      <c r="B28" s="41">
        <v>1200</v>
      </c>
      <c r="C28" s="43">
        <v>2.1196797999999999E-2</v>
      </c>
      <c r="D28" s="42">
        <v>0.30399999999999999</v>
      </c>
      <c r="E28" s="42">
        <v>48.29</v>
      </c>
      <c r="F28" s="42">
        <v>2.23</v>
      </c>
      <c r="G28" s="42">
        <v>0.316</v>
      </c>
      <c r="H28" s="41">
        <v>1</v>
      </c>
      <c r="I28" s="42">
        <f t="shared" si="0"/>
        <v>2.23</v>
      </c>
      <c r="J28" s="42">
        <f t="shared" si="1"/>
        <v>0.316</v>
      </c>
      <c r="K28" s="42">
        <v>22</v>
      </c>
      <c r="L28" s="41">
        <f t="shared" si="2"/>
        <v>2.5931032177306662E-2</v>
      </c>
      <c r="M28">
        <f t="shared" si="3"/>
        <v>32</v>
      </c>
      <c r="N28">
        <f t="shared" si="4"/>
        <v>0</v>
      </c>
      <c r="O28">
        <f t="shared" si="5"/>
        <v>0</v>
      </c>
    </row>
    <row r="29" spans="1:15">
      <c r="A29" s="61" t="s">
        <v>134</v>
      </c>
      <c r="B29" s="41">
        <v>4340</v>
      </c>
      <c r="C29" s="43">
        <v>6.9152188000000003E-2</v>
      </c>
      <c r="D29" s="42">
        <v>0.41299999999999998</v>
      </c>
      <c r="E29" s="42">
        <v>48.29</v>
      </c>
      <c r="F29" s="42">
        <v>0.7</v>
      </c>
      <c r="G29" s="42">
        <v>0.09</v>
      </c>
      <c r="H29" s="41">
        <v>1</v>
      </c>
      <c r="I29" s="42">
        <f t="shared" si="0"/>
        <v>0.7</v>
      </c>
      <c r="J29" s="42">
        <f t="shared" si="1"/>
        <v>0.09</v>
      </c>
      <c r="K29" s="42">
        <v>97.7</v>
      </c>
      <c r="L29" s="41">
        <f t="shared" si="2"/>
        <v>0.11492961103906331</v>
      </c>
      <c r="M29">
        <f t="shared" si="3"/>
        <v>142</v>
      </c>
      <c r="N29">
        <f t="shared" si="4"/>
        <v>0</v>
      </c>
      <c r="O29">
        <f t="shared" si="5"/>
        <v>0</v>
      </c>
    </row>
    <row r="30" spans="1:15">
      <c r="A30" s="61" t="s">
        <v>134</v>
      </c>
      <c r="B30" s="41">
        <v>1200</v>
      </c>
      <c r="C30" s="43">
        <v>9.1596850000000007E-3</v>
      </c>
      <c r="D30" s="42">
        <v>0.30399999999999999</v>
      </c>
      <c r="E30" s="42">
        <v>48.29</v>
      </c>
      <c r="F30" s="42">
        <v>2.23</v>
      </c>
      <c r="G30" s="42">
        <v>0.316</v>
      </c>
      <c r="H30" s="41">
        <v>1</v>
      </c>
      <c r="I30" s="42">
        <f t="shared" si="0"/>
        <v>2.23</v>
      </c>
      <c r="J30" s="42">
        <f t="shared" si="1"/>
        <v>0.316</v>
      </c>
      <c r="K30" s="42">
        <v>9.5</v>
      </c>
      <c r="L30" s="41">
        <f t="shared" si="2"/>
        <v>1.1205470112466668E-2</v>
      </c>
      <c r="M30">
        <f t="shared" si="3"/>
        <v>14</v>
      </c>
      <c r="N30">
        <f t="shared" si="4"/>
        <v>0</v>
      </c>
      <c r="O30">
        <f t="shared" si="5"/>
        <v>0</v>
      </c>
    </row>
    <row r="31" spans="1:15">
      <c r="A31" s="61" t="s">
        <v>134</v>
      </c>
      <c r="B31" s="41">
        <v>4340</v>
      </c>
      <c r="C31" s="43">
        <v>0.140046958</v>
      </c>
      <c r="D31" s="42">
        <v>0.41299999999999998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1"/>
        <v>0.09</v>
      </c>
      <c r="K31" s="42">
        <v>370.2</v>
      </c>
      <c r="L31" s="41">
        <f t="shared" si="2"/>
        <v>0.2327553599626383</v>
      </c>
      <c r="M31">
        <f t="shared" si="3"/>
        <v>287</v>
      </c>
      <c r="N31">
        <f t="shared" si="4"/>
        <v>0</v>
      </c>
      <c r="O31">
        <f t="shared" si="5"/>
        <v>0.1</v>
      </c>
    </row>
    <row r="32" spans="1:15">
      <c r="A32" s="61" t="s">
        <v>134</v>
      </c>
      <c r="B32" s="41">
        <v>1200</v>
      </c>
      <c r="C32" s="43">
        <v>2.6540914170000001</v>
      </c>
      <c r="D32" s="42">
        <v>0.30399999999999999</v>
      </c>
      <c r="E32" s="42">
        <v>48.29</v>
      </c>
      <c r="F32" s="42">
        <v>2.23</v>
      </c>
      <c r="G32" s="42">
        <v>0.316</v>
      </c>
      <c r="H32" s="41">
        <v>1</v>
      </c>
      <c r="I32" s="42">
        <f t="shared" si="0"/>
        <v>2.23</v>
      </c>
      <c r="J32" s="42">
        <f t="shared" si="1"/>
        <v>0.316</v>
      </c>
      <c r="K32" s="42">
        <v>2760.3</v>
      </c>
      <c r="L32" s="41">
        <f t="shared" si="2"/>
        <v>3.2468738880155601</v>
      </c>
      <c r="M32">
        <f t="shared" si="3"/>
        <v>4005</v>
      </c>
      <c r="N32">
        <f t="shared" si="4"/>
        <v>20</v>
      </c>
      <c r="O32">
        <f t="shared" si="5"/>
        <v>2.8</v>
      </c>
    </row>
    <row r="33" spans="1:15">
      <c r="A33" s="61" t="s">
        <v>134</v>
      </c>
      <c r="B33" s="41">
        <v>6410</v>
      </c>
      <c r="C33" s="43">
        <v>1.2603486909999999</v>
      </c>
      <c r="D33" s="42">
        <v>0.30299999999999999</v>
      </c>
      <c r="E33" s="42">
        <v>48.29</v>
      </c>
      <c r="F33" s="42">
        <v>0</v>
      </c>
      <c r="G33" s="42">
        <v>0</v>
      </c>
      <c r="H33" s="41">
        <v>1</v>
      </c>
      <c r="I33" s="42">
        <f t="shared" si="0"/>
        <v>0</v>
      </c>
      <c r="J33" s="42">
        <f t="shared" si="1"/>
        <v>0</v>
      </c>
      <c r="K33" s="42">
        <v>1306.5</v>
      </c>
      <c r="L33" s="41">
        <f t="shared" si="2"/>
        <v>1.5367715167818474</v>
      </c>
      <c r="M33">
        <f t="shared" si="3"/>
        <v>1896</v>
      </c>
      <c r="N33">
        <f t="shared" si="4"/>
        <v>0</v>
      </c>
      <c r="O33">
        <f t="shared" si="5"/>
        <v>0</v>
      </c>
    </row>
    <row r="34" spans="1:15">
      <c r="A34" s="61" t="s">
        <v>134</v>
      </c>
      <c r="B34" s="41">
        <v>6410</v>
      </c>
      <c r="C34" s="43">
        <v>8.1527699999999999E-4</v>
      </c>
      <c r="D34" s="42">
        <v>0.30299999999999999</v>
      </c>
      <c r="E34" s="42">
        <v>48.29</v>
      </c>
      <c r="F34" s="42">
        <v>0</v>
      </c>
      <c r="G34" s="42">
        <v>0</v>
      </c>
      <c r="H34" s="41">
        <v>1</v>
      </c>
      <c r="I34" s="42">
        <f t="shared" si="0"/>
        <v>0</v>
      </c>
      <c r="J34" s="42">
        <f t="shared" si="1"/>
        <v>0</v>
      </c>
      <c r="K34" s="42">
        <v>0.8</v>
      </c>
      <c r="L34" s="41">
        <f t="shared" si="2"/>
        <v>9.9408558983249992E-4</v>
      </c>
      <c r="M34">
        <f t="shared" si="3"/>
        <v>1</v>
      </c>
      <c r="N34">
        <f t="shared" si="4"/>
        <v>0</v>
      </c>
      <c r="O34">
        <f t="shared" si="5"/>
        <v>0</v>
      </c>
    </row>
    <row r="35" spans="1:15">
      <c r="A35" s="61" t="s">
        <v>134</v>
      </c>
      <c r="B35" s="41">
        <v>1900</v>
      </c>
      <c r="C35" s="43">
        <v>1.4895920039999999</v>
      </c>
      <c r="D35" s="42">
        <v>0.193</v>
      </c>
      <c r="E35" s="42">
        <v>48.29</v>
      </c>
      <c r="F35" s="42">
        <v>1.2</v>
      </c>
      <c r="G35" s="42">
        <v>7.5999999999999998E-2</v>
      </c>
      <c r="H35" s="41">
        <v>1</v>
      </c>
      <c r="I35" s="42">
        <f t="shared" si="0"/>
        <v>1.2</v>
      </c>
      <c r="J35" s="42">
        <f t="shared" si="1"/>
        <v>7.5999999999999998E-2</v>
      </c>
      <c r="K35" s="42">
        <v>983.5</v>
      </c>
      <c r="L35" s="41">
        <f t="shared" si="2"/>
        <v>1.1569127324599899</v>
      </c>
      <c r="M35">
        <f t="shared" si="3"/>
        <v>1427</v>
      </c>
      <c r="N35">
        <f t="shared" si="4"/>
        <v>4</v>
      </c>
      <c r="O35">
        <f t="shared" si="5"/>
        <v>0.2</v>
      </c>
    </row>
    <row r="36" spans="1:15">
      <c r="A36" s="61" t="s">
        <v>134</v>
      </c>
      <c r="B36" s="41">
        <v>1900</v>
      </c>
      <c r="C36" s="43">
        <v>0.199371033</v>
      </c>
      <c r="D36" s="42">
        <v>0.193</v>
      </c>
      <c r="E36" s="42">
        <v>48.29</v>
      </c>
      <c r="F36" s="42">
        <v>1.2</v>
      </c>
      <c r="G36" s="42">
        <v>7.5999999999999998E-2</v>
      </c>
      <c r="H36" s="41">
        <v>1</v>
      </c>
      <c r="I36" s="42">
        <f t="shared" si="0"/>
        <v>1.2</v>
      </c>
      <c r="J36" s="42">
        <f t="shared" si="1"/>
        <v>7.5999999999999998E-2</v>
      </c>
      <c r="K36" s="42">
        <v>149.30000000000001</v>
      </c>
      <c r="L36" s="41">
        <f t="shared" si="2"/>
        <v>0.1548443372024175</v>
      </c>
      <c r="M36">
        <f t="shared" si="3"/>
        <v>191</v>
      </c>
      <c r="N36">
        <f t="shared" si="4"/>
        <v>1</v>
      </c>
      <c r="O36">
        <f t="shared" si="5"/>
        <v>0</v>
      </c>
    </row>
    <row r="37" spans="1:15">
      <c r="A37" s="61" t="s">
        <v>134</v>
      </c>
      <c r="B37" s="41">
        <v>1900</v>
      </c>
      <c r="C37" s="43">
        <v>0.386374141</v>
      </c>
      <c r="D37" s="42">
        <v>0.193</v>
      </c>
      <c r="E37" s="42">
        <v>48.29</v>
      </c>
      <c r="F37" s="42">
        <v>1.2</v>
      </c>
      <c r="G37" s="42">
        <v>7.5999999999999998E-2</v>
      </c>
      <c r="H37" s="41">
        <v>1</v>
      </c>
      <c r="I37" s="42">
        <f t="shared" si="0"/>
        <v>1.2</v>
      </c>
      <c r="J37" s="42">
        <f t="shared" si="1"/>
        <v>7.5999999999999998E-2</v>
      </c>
      <c r="K37" s="42">
        <v>3424.2</v>
      </c>
      <c r="L37" s="41">
        <f t="shared" si="2"/>
        <v>0.30008295024131415</v>
      </c>
      <c r="M37">
        <f t="shared" si="3"/>
        <v>370</v>
      </c>
      <c r="N37">
        <f t="shared" si="4"/>
        <v>1</v>
      </c>
      <c r="O37">
        <f t="shared" si="5"/>
        <v>0.1</v>
      </c>
    </row>
    <row r="38" spans="1:15">
      <c r="A38" s="61" t="s">
        <v>134</v>
      </c>
      <c r="B38" s="41">
        <v>1700</v>
      </c>
      <c r="C38" s="43">
        <v>1.438738528</v>
      </c>
      <c r="D38" s="42">
        <v>0.74099999999999999</v>
      </c>
      <c r="E38" s="42">
        <v>48.29</v>
      </c>
      <c r="F38" s="42">
        <v>1.8</v>
      </c>
      <c r="G38" s="42">
        <v>0.47799999999999998</v>
      </c>
      <c r="H38" s="41">
        <v>1</v>
      </c>
      <c r="I38" s="42">
        <f t="shared" si="0"/>
        <v>1.8</v>
      </c>
      <c r="J38" s="42">
        <f t="shared" si="1"/>
        <v>0.47799999999999998</v>
      </c>
      <c r="K38" s="42">
        <v>3647.3</v>
      </c>
      <c r="L38" s="41">
        <f t="shared" si="2"/>
        <v>4.2901852071821605</v>
      </c>
      <c r="M38">
        <f t="shared" si="3"/>
        <v>5292</v>
      </c>
      <c r="N38">
        <f t="shared" si="4"/>
        <v>21</v>
      </c>
      <c r="O38">
        <f t="shared" si="5"/>
        <v>5.6</v>
      </c>
    </row>
    <row r="39" spans="1:15">
      <c r="A39" s="61" t="s">
        <v>134</v>
      </c>
      <c r="B39" s="41">
        <v>6410</v>
      </c>
      <c r="C39" s="43">
        <v>6.2392299999999997E-4</v>
      </c>
      <c r="D39" s="42">
        <v>0.30299999999999999</v>
      </c>
      <c r="E39" s="42">
        <v>48.29</v>
      </c>
      <c r="F39" s="42">
        <v>0</v>
      </c>
      <c r="G39" s="42">
        <v>0</v>
      </c>
      <c r="H39" s="41">
        <v>1</v>
      </c>
      <c r="I39" s="42">
        <f t="shared" si="0"/>
        <v>0</v>
      </c>
      <c r="J39" s="42">
        <f t="shared" si="1"/>
        <v>0</v>
      </c>
      <c r="K39" s="42">
        <v>0.6</v>
      </c>
      <c r="L39" s="41">
        <f t="shared" si="2"/>
        <v>7.6076335216749994E-4</v>
      </c>
      <c r="M39">
        <f t="shared" si="3"/>
        <v>1</v>
      </c>
      <c r="N39">
        <f t="shared" si="4"/>
        <v>0</v>
      </c>
      <c r="O39">
        <f t="shared" si="5"/>
        <v>0</v>
      </c>
    </row>
    <row r="40" spans="1:15">
      <c r="A40" s="61" t="s">
        <v>134</v>
      </c>
      <c r="B40" s="41">
        <v>1200</v>
      </c>
      <c r="C40" s="43">
        <v>9.246625E-2</v>
      </c>
      <c r="D40" s="42">
        <v>0.47299999999999998</v>
      </c>
      <c r="E40" s="42">
        <v>48.29</v>
      </c>
      <c r="F40" s="42">
        <v>2.23</v>
      </c>
      <c r="G40" s="42">
        <v>0.316</v>
      </c>
      <c r="H40" s="41">
        <v>1</v>
      </c>
      <c r="I40" s="42">
        <f t="shared" si="0"/>
        <v>2.23</v>
      </c>
      <c r="J40" s="42">
        <f t="shared" si="1"/>
        <v>0.316</v>
      </c>
      <c r="K40" s="42">
        <v>149.6</v>
      </c>
      <c r="L40" s="41">
        <f t="shared" si="2"/>
        <v>0.17600311129270832</v>
      </c>
      <c r="M40">
        <f t="shared" si="3"/>
        <v>217</v>
      </c>
      <c r="N40">
        <f t="shared" si="4"/>
        <v>1</v>
      </c>
      <c r="O40">
        <f t="shared" si="5"/>
        <v>0.2</v>
      </c>
    </row>
    <row r="41" spans="1:15">
      <c r="A41" s="61" t="s">
        <v>134</v>
      </c>
      <c r="B41" s="41">
        <v>1200</v>
      </c>
      <c r="C41" s="43">
        <v>1.739365E-2</v>
      </c>
      <c r="D41" s="42">
        <v>0.47299999999999998</v>
      </c>
      <c r="E41" s="42">
        <v>48.29</v>
      </c>
      <c r="F41" s="42">
        <v>2.23</v>
      </c>
      <c r="G41" s="42">
        <v>0.316</v>
      </c>
      <c r="H41" s="41">
        <v>1</v>
      </c>
      <c r="I41" s="42">
        <f t="shared" si="0"/>
        <v>2.23</v>
      </c>
      <c r="J41" s="42">
        <f t="shared" si="1"/>
        <v>0.316</v>
      </c>
      <c r="K41" s="42">
        <v>28.1</v>
      </c>
      <c r="L41" s="41">
        <f t="shared" si="2"/>
        <v>3.3107609714208334E-2</v>
      </c>
      <c r="M41">
        <f t="shared" si="3"/>
        <v>41</v>
      </c>
      <c r="N41">
        <f t="shared" si="4"/>
        <v>0</v>
      </c>
      <c r="O41">
        <f t="shared" si="5"/>
        <v>0</v>
      </c>
    </row>
    <row r="42" spans="1:15">
      <c r="A42" s="61" t="s">
        <v>134</v>
      </c>
      <c r="B42" s="41">
        <v>1700</v>
      </c>
      <c r="C42" s="43">
        <v>7.4443419999999996E-3</v>
      </c>
      <c r="D42" s="42">
        <v>0.85599999999999998</v>
      </c>
      <c r="E42" s="42">
        <v>48.29</v>
      </c>
      <c r="F42" s="42">
        <v>1.8</v>
      </c>
      <c r="G42" s="42">
        <v>0.47799999999999998</v>
      </c>
      <c r="H42" s="41">
        <v>1</v>
      </c>
      <c r="I42" s="42">
        <f t="shared" si="0"/>
        <v>1.8</v>
      </c>
      <c r="J42" s="42">
        <f t="shared" si="1"/>
        <v>0.47799999999999998</v>
      </c>
      <c r="K42" s="42">
        <v>21.8</v>
      </c>
      <c r="L42" s="41">
        <f t="shared" si="2"/>
        <v>2.5643425629506663E-2</v>
      </c>
      <c r="M42">
        <f t="shared" si="3"/>
        <v>32</v>
      </c>
      <c r="N42">
        <f t="shared" si="4"/>
        <v>0</v>
      </c>
      <c r="O42">
        <f t="shared" si="5"/>
        <v>0</v>
      </c>
    </row>
    <row r="43" spans="1:15">
      <c r="A43" s="61" t="s">
        <v>134</v>
      </c>
      <c r="B43" s="41">
        <v>1900</v>
      </c>
      <c r="C43" s="43">
        <v>1.2162147999999999E-2</v>
      </c>
      <c r="D43" s="42">
        <v>0.193</v>
      </c>
      <c r="E43" s="42">
        <v>48.29</v>
      </c>
      <c r="F43" s="42">
        <v>1.2</v>
      </c>
      <c r="G43" s="42">
        <v>7.5999999999999998E-2</v>
      </c>
      <c r="H43" s="41">
        <v>1</v>
      </c>
      <c r="I43" s="42">
        <f t="shared" si="0"/>
        <v>1.2</v>
      </c>
      <c r="J43" s="42">
        <f t="shared" si="1"/>
        <v>7.5999999999999998E-2</v>
      </c>
      <c r="K43" s="42">
        <v>8</v>
      </c>
      <c r="L43" s="41">
        <f t="shared" si="2"/>
        <v>9.4459045412966652E-3</v>
      </c>
      <c r="M43">
        <f t="shared" si="3"/>
        <v>12</v>
      </c>
      <c r="N43">
        <f t="shared" si="4"/>
        <v>0</v>
      </c>
      <c r="O43">
        <f t="shared" si="5"/>
        <v>0</v>
      </c>
    </row>
    <row r="44" spans="1:15">
      <c r="A44" s="61" t="s">
        <v>134</v>
      </c>
      <c r="B44" s="41">
        <v>1900</v>
      </c>
      <c r="C44" s="43">
        <v>4.3179380000000003E-2</v>
      </c>
      <c r="D44" s="42">
        <v>0.27600000000000002</v>
      </c>
      <c r="E44" s="42">
        <v>48.29</v>
      </c>
      <c r="F44" s="42">
        <v>1.2</v>
      </c>
      <c r="G44" s="42">
        <v>7.5999999999999998E-2</v>
      </c>
      <c r="H44" s="41">
        <v>1</v>
      </c>
      <c r="I44" s="42">
        <f t="shared" si="0"/>
        <v>1.2</v>
      </c>
      <c r="J44" s="42">
        <f t="shared" si="1"/>
        <v>7.5999999999999998E-2</v>
      </c>
      <c r="K44" s="42">
        <v>40.799999999999997</v>
      </c>
      <c r="L44" s="41">
        <f t="shared" si="2"/>
        <v>4.7958041984600012E-2</v>
      </c>
      <c r="M44">
        <f t="shared" si="3"/>
        <v>59</v>
      </c>
      <c r="N44">
        <f t="shared" si="4"/>
        <v>0</v>
      </c>
      <c r="O44">
        <f t="shared" si="5"/>
        <v>0</v>
      </c>
    </row>
    <row r="45" spans="1:15">
      <c r="A45" s="61" t="s">
        <v>134</v>
      </c>
      <c r="B45" s="41">
        <v>1900</v>
      </c>
      <c r="C45" s="43">
        <v>6.4418290000000003E-2</v>
      </c>
      <c r="D45" s="42">
        <v>0.193</v>
      </c>
      <c r="E45" s="42">
        <v>48.29</v>
      </c>
      <c r="F45" s="42">
        <v>1.2</v>
      </c>
      <c r="G45" s="42">
        <v>7.5999999999999998E-2</v>
      </c>
      <c r="H45" s="41">
        <v>1</v>
      </c>
      <c r="I45" s="42">
        <f t="shared" si="0"/>
        <v>1.2</v>
      </c>
      <c r="J45" s="42">
        <f t="shared" si="1"/>
        <v>7.5999999999999998E-2</v>
      </c>
      <c r="K45" s="42">
        <v>42.5</v>
      </c>
      <c r="L45" s="41">
        <f t="shared" si="2"/>
        <v>5.0031377520941667E-2</v>
      </c>
      <c r="M45">
        <f t="shared" si="3"/>
        <v>62</v>
      </c>
      <c r="N45">
        <f t="shared" si="4"/>
        <v>0</v>
      </c>
      <c r="O45">
        <f t="shared" si="5"/>
        <v>0</v>
      </c>
    </row>
    <row r="46" spans="1:15">
      <c r="A46" s="61" t="s">
        <v>134</v>
      </c>
      <c r="B46" s="41">
        <v>1900</v>
      </c>
      <c r="C46" s="43">
        <v>0.25364819900000002</v>
      </c>
      <c r="D46" s="42">
        <v>0.27600000000000002</v>
      </c>
      <c r="E46" s="42">
        <v>48.29</v>
      </c>
      <c r="F46" s="42">
        <v>1.2</v>
      </c>
      <c r="G46" s="42">
        <v>7.5999999999999998E-2</v>
      </c>
      <c r="H46" s="41">
        <v>1</v>
      </c>
      <c r="I46" s="42">
        <f t="shared" si="0"/>
        <v>1.2</v>
      </c>
      <c r="J46" s="42">
        <f t="shared" si="1"/>
        <v>7.5999999999999998E-2</v>
      </c>
      <c r="K46" s="42">
        <v>239.5</v>
      </c>
      <c r="L46" s="41">
        <f t="shared" si="2"/>
        <v>0.28171944518333009</v>
      </c>
      <c r="M46">
        <f t="shared" si="3"/>
        <v>347</v>
      </c>
      <c r="N46">
        <f t="shared" si="4"/>
        <v>1</v>
      </c>
      <c r="O46">
        <f t="shared" si="5"/>
        <v>0.1</v>
      </c>
    </row>
    <row r="47" spans="1:15">
      <c r="A47" s="61" t="s">
        <v>134</v>
      </c>
      <c r="B47" s="41">
        <v>1900</v>
      </c>
      <c r="C47" s="43">
        <v>0.67852880599999998</v>
      </c>
      <c r="D47" s="42">
        <v>0.27600000000000002</v>
      </c>
      <c r="E47" s="42">
        <v>48.29</v>
      </c>
      <c r="F47" s="42">
        <v>1.2</v>
      </c>
      <c r="G47" s="42">
        <v>7.5999999999999998E-2</v>
      </c>
      <c r="H47" s="41">
        <v>1</v>
      </c>
      <c r="I47" s="42">
        <f t="shared" si="0"/>
        <v>1.2</v>
      </c>
      <c r="J47" s="42">
        <f t="shared" si="1"/>
        <v>7.5999999999999998E-2</v>
      </c>
      <c r="K47" s="42">
        <v>640.70000000000005</v>
      </c>
      <c r="L47" s="41">
        <f t="shared" si="2"/>
        <v>0.75362158896002007</v>
      </c>
      <c r="M47">
        <f t="shared" si="3"/>
        <v>930</v>
      </c>
      <c r="N47">
        <f t="shared" si="4"/>
        <v>2</v>
      </c>
      <c r="O47">
        <f t="shared" si="5"/>
        <v>0.2</v>
      </c>
    </row>
    <row r="48" spans="1:15">
      <c r="A48" s="61" t="s">
        <v>134</v>
      </c>
      <c r="B48" s="41">
        <v>1900</v>
      </c>
      <c r="C48" s="43">
        <v>5.0751219250000004</v>
      </c>
      <c r="D48" s="42">
        <v>0.193</v>
      </c>
      <c r="E48" s="42">
        <v>48.29</v>
      </c>
      <c r="F48" s="42">
        <v>1.2</v>
      </c>
      <c r="G48" s="42">
        <v>7.5999999999999998E-2</v>
      </c>
      <c r="H48" s="41">
        <v>1</v>
      </c>
      <c r="I48" s="42">
        <f t="shared" si="0"/>
        <v>1.2</v>
      </c>
      <c r="J48" s="42">
        <f t="shared" si="1"/>
        <v>7.5999999999999998E-2</v>
      </c>
      <c r="K48" s="42">
        <v>3351</v>
      </c>
      <c r="L48" s="41">
        <f t="shared" si="2"/>
        <v>3.9416653406118543</v>
      </c>
      <c r="M48">
        <f t="shared" si="3"/>
        <v>4862</v>
      </c>
      <c r="N48">
        <f t="shared" si="4"/>
        <v>13</v>
      </c>
      <c r="O48">
        <f t="shared" si="5"/>
        <v>0.8</v>
      </c>
    </row>
    <row r="49" spans="1:15">
      <c r="A49" s="61" t="s">
        <v>134</v>
      </c>
      <c r="B49" s="41">
        <v>1900</v>
      </c>
      <c r="C49" s="43">
        <v>0.20586021099999999</v>
      </c>
      <c r="D49" s="42">
        <v>0.27600000000000002</v>
      </c>
      <c r="E49" s="42">
        <v>48.29</v>
      </c>
      <c r="F49" s="42">
        <v>1.2</v>
      </c>
      <c r="G49" s="42">
        <v>7.5999999999999998E-2</v>
      </c>
      <c r="H49" s="41">
        <v>1</v>
      </c>
      <c r="I49" s="42">
        <f t="shared" si="0"/>
        <v>1.2</v>
      </c>
      <c r="J49" s="42">
        <f t="shared" si="1"/>
        <v>7.5999999999999998E-2</v>
      </c>
      <c r="K49" s="42">
        <v>194.4</v>
      </c>
      <c r="L49" s="41">
        <f t="shared" si="2"/>
        <v>0.22864276055137001</v>
      </c>
      <c r="M49">
        <f t="shared" si="3"/>
        <v>282</v>
      </c>
      <c r="N49">
        <f t="shared" si="4"/>
        <v>1</v>
      </c>
      <c r="O49">
        <f t="shared" si="5"/>
        <v>0</v>
      </c>
    </row>
    <row r="50" spans="1:15">
      <c r="A50" s="61" t="s">
        <v>134</v>
      </c>
      <c r="B50" s="41">
        <v>1900</v>
      </c>
      <c r="C50" s="43">
        <v>0.41051653399999999</v>
      </c>
      <c r="D50" s="42">
        <v>0.23400000000000001</v>
      </c>
      <c r="E50" s="42">
        <v>48.29</v>
      </c>
      <c r="F50" s="42">
        <v>1.2</v>
      </c>
      <c r="G50" s="42">
        <v>7.5999999999999998E-2</v>
      </c>
      <c r="H50" s="41">
        <v>1</v>
      </c>
      <c r="I50" s="42">
        <f t="shared" si="0"/>
        <v>1.2</v>
      </c>
      <c r="J50" s="42">
        <f t="shared" si="1"/>
        <v>7.5999999999999998E-2</v>
      </c>
      <c r="K50" s="42">
        <v>525.20000000000005</v>
      </c>
      <c r="L50" s="41">
        <f t="shared" si="2"/>
        <v>0.38656494682377002</v>
      </c>
      <c r="M50">
        <f t="shared" si="3"/>
        <v>477</v>
      </c>
      <c r="N50">
        <f t="shared" si="4"/>
        <v>1</v>
      </c>
      <c r="O50">
        <f t="shared" si="5"/>
        <v>0.1</v>
      </c>
    </row>
    <row r="51" spans="1:15">
      <c r="A51" s="61" t="s">
        <v>134</v>
      </c>
      <c r="B51" s="41">
        <v>1900</v>
      </c>
      <c r="C51" s="43">
        <v>0.10429532499999999</v>
      </c>
      <c r="D51" s="42">
        <v>0.23400000000000001</v>
      </c>
      <c r="E51" s="42">
        <v>48.29</v>
      </c>
      <c r="F51" s="42">
        <v>1.2</v>
      </c>
      <c r="G51" s="42">
        <v>7.5999999999999998E-2</v>
      </c>
      <c r="H51" s="41">
        <v>1</v>
      </c>
      <c r="I51" s="42">
        <f t="shared" si="0"/>
        <v>1.2</v>
      </c>
      <c r="J51" s="42">
        <f t="shared" si="1"/>
        <v>7.5999999999999998E-2</v>
      </c>
      <c r="K51" s="42">
        <v>515.70000000000005</v>
      </c>
      <c r="L51" s="41">
        <f t="shared" si="2"/>
        <v>9.8210214262875004E-2</v>
      </c>
      <c r="M51">
        <f t="shared" si="3"/>
        <v>121</v>
      </c>
      <c r="N51">
        <f t="shared" si="4"/>
        <v>0</v>
      </c>
      <c r="O51">
        <f t="shared" si="5"/>
        <v>0</v>
      </c>
    </row>
    <row r="52" spans="1:15">
      <c r="A52" s="61" t="s">
        <v>134</v>
      </c>
      <c r="B52" s="41">
        <v>4110</v>
      </c>
      <c r="C52" s="43">
        <v>3.3743799999999997E-2</v>
      </c>
      <c r="D52" s="42">
        <v>0.41299999999999998</v>
      </c>
      <c r="E52" s="42">
        <v>48.29</v>
      </c>
      <c r="F52" s="42">
        <v>0.7</v>
      </c>
      <c r="G52" s="42">
        <v>0.09</v>
      </c>
      <c r="H52" s="41">
        <v>1</v>
      </c>
      <c r="I52" s="42">
        <f t="shared" si="0"/>
        <v>0.7</v>
      </c>
      <c r="J52" s="42">
        <f t="shared" si="1"/>
        <v>0.09</v>
      </c>
      <c r="K52" s="42">
        <v>47.7</v>
      </c>
      <c r="L52" s="41">
        <f t="shared" si="2"/>
        <v>5.6081548843833318E-2</v>
      </c>
      <c r="M52">
        <f t="shared" si="3"/>
        <v>69</v>
      </c>
      <c r="N52">
        <f t="shared" si="4"/>
        <v>0</v>
      </c>
      <c r="O52">
        <f t="shared" si="5"/>
        <v>0</v>
      </c>
    </row>
    <row r="53" spans="1:15">
      <c r="A53" s="61" t="s">
        <v>134</v>
      </c>
      <c r="B53" s="41">
        <v>4110</v>
      </c>
      <c r="C53" s="43">
        <v>3.9184691979999999</v>
      </c>
      <c r="D53" s="42">
        <v>0.41299999999999998</v>
      </c>
      <c r="E53" s="42">
        <v>48.29</v>
      </c>
      <c r="F53" s="42">
        <v>0.7</v>
      </c>
      <c r="G53" s="42">
        <v>0.09</v>
      </c>
      <c r="H53" s="41">
        <v>1</v>
      </c>
      <c r="I53" s="42">
        <f t="shared" si="0"/>
        <v>0.7</v>
      </c>
      <c r="J53" s="42">
        <f t="shared" si="1"/>
        <v>0.09</v>
      </c>
      <c r="K53" s="42">
        <v>5536.5</v>
      </c>
      <c r="L53" s="41">
        <f t="shared" si="2"/>
        <v>6.5124207030830377</v>
      </c>
      <c r="M53">
        <f t="shared" si="3"/>
        <v>8033</v>
      </c>
      <c r="N53">
        <f t="shared" si="4"/>
        <v>12</v>
      </c>
      <c r="O53">
        <f t="shared" si="5"/>
        <v>1.6</v>
      </c>
    </row>
    <row r="54" spans="1:15">
      <c r="A54" s="61" t="s">
        <v>134</v>
      </c>
      <c r="B54" s="41">
        <v>4110</v>
      </c>
      <c r="C54" s="43">
        <v>0.41474430400000001</v>
      </c>
      <c r="D54" s="42">
        <v>0.41299999999999998</v>
      </c>
      <c r="E54" s="42">
        <v>48.29</v>
      </c>
      <c r="F54" s="42">
        <v>0.7</v>
      </c>
      <c r="G54" s="42">
        <v>0.09</v>
      </c>
      <c r="H54" s="41">
        <v>1</v>
      </c>
      <c r="I54" s="42">
        <f t="shared" si="0"/>
        <v>0.7</v>
      </c>
      <c r="J54" s="42">
        <f t="shared" si="1"/>
        <v>0.09</v>
      </c>
      <c r="K54" s="42">
        <v>586</v>
      </c>
      <c r="L54" s="41">
        <f t="shared" si="2"/>
        <v>0.68929708398217315</v>
      </c>
      <c r="M54">
        <f t="shared" si="3"/>
        <v>850</v>
      </c>
      <c r="N54">
        <f t="shared" si="4"/>
        <v>1</v>
      </c>
      <c r="O54">
        <f t="shared" si="5"/>
        <v>0.2</v>
      </c>
    </row>
    <row r="55" spans="1:15">
      <c r="A55" s="61" t="s">
        <v>134</v>
      </c>
      <c r="B55" s="41">
        <v>4110</v>
      </c>
      <c r="C55" s="43">
        <v>4.8999397E-2</v>
      </c>
      <c r="D55" s="42">
        <v>0.41299999999999998</v>
      </c>
      <c r="E55" s="42">
        <v>48.29</v>
      </c>
      <c r="F55" s="42">
        <v>0.7</v>
      </c>
      <c r="G55" s="42">
        <v>0.09</v>
      </c>
      <c r="H55" s="41">
        <v>1</v>
      </c>
      <c r="I55" s="42">
        <f t="shared" si="0"/>
        <v>0.7</v>
      </c>
      <c r="J55" s="42">
        <f t="shared" si="1"/>
        <v>0.09</v>
      </c>
      <c r="K55" s="42">
        <v>69.2</v>
      </c>
      <c r="L55" s="41">
        <f t="shared" si="2"/>
        <v>8.1436058658890823E-2</v>
      </c>
      <c r="M55">
        <f t="shared" si="3"/>
        <v>100</v>
      </c>
      <c r="N55">
        <f t="shared" si="4"/>
        <v>0</v>
      </c>
      <c r="O55">
        <f t="shared" si="5"/>
        <v>0</v>
      </c>
    </row>
    <row r="56" spans="1:15">
      <c r="A56" s="61" t="s">
        <v>134</v>
      </c>
      <c r="B56" s="41">
        <v>4110</v>
      </c>
      <c r="C56" s="43">
        <v>7.2795999670000002</v>
      </c>
      <c r="D56" s="42">
        <v>0.41299999999999998</v>
      </c>
      <c r="E56" s="42">
        <v>48.29</v>
      </c>
      <c r="F56" s="42">
        <v>0.7</v>
      </c>
      <c r="G56" s="42">
        <v>0.09</v>
      </c>
      <c r="H56" s="41">
        <v>1</v>
      </c>
      <c r="I56" s="42">
        <f t="shared" si="0"/>
        <v>0.7</v>
      </c>
      <c r="J56" s="42">
        <f t="shared" si="1"/>
        <v>0.09</v>
      </c>
      <c r="K56" s="42">
        <v>10285.5</v>
      </c>
      <c r="L56" s="41">
        <f t="shared" si="2"/>
        <v>12.098555619487966</v>
      </c>
      <c r="M56">
        <f t="shared" si="3"/>
        <v>14923</v>
      </c>
      <c r="N56">
        <f t="shared" si="4"/>
        <v>23</v>
      </c>
      <c r="O56">
        <f t="shared" si="5"/>
        <v>3</v>
      </c>
    </row>
    <row r="57" spans="1:15">
      <c r="A57" s="61" t="s">
        <v>134</v>
      </c>
      <c r="B57" s="41">
        <v>1900</v>
      </c>
      <c r="C57" s="43">
        <v>0.78203943899999995</v>
      </c>
      <c r="D57" s="42">
        <v>0.27600000000000002</v>
      </c>
      <c r="E57" s="42">
        <v>48.29</v>
      </c>
      <c r="F57" s="42">
        <v>1.2</v>
      </c>
      <c r="G57" s="42">
        <v>7.5999999999999998E-2</v>
      </c>
      <c r="H57" s="41">
        <v>1</v>
      </c>
      <c r="I57" s="42">
        <f t="shared" si="0"/>
        <v>1.2</v>
      </c>
      <c r="J57" s="42">
        <f t="shared" si="1"/>
        <v>7.5999999999999998E-2</v>
      </c>
      <c r="K57" s="42">
        <v>738.4</v>
      </c>
      <c r="L57" s="41">
        <f t="shared" si="2"/>
        <v>0.86858774371413006</v>
      </c>
      <c r="M57">
        <f t="shared" si="3"/>
        <v>1071</v>
      </c>
      <c r="N57">
        <f t="shared" si="4"/>
        <v>3</v>
      </c>
      <c r="O57">
        <f t="shared" si="5"/>
        <v>0.2</v>
      </c>
    </row>
    <row r="58" spans="1:15">
      <c r="A58" s="61" t="s">
        <v>134</v>
      </c>
      <c r="B58" s="41">
        <v>4110</v>
      </c>
      <c r="C58" s="43">
        <v>0.14581255800000001</v>
      </c>
      <c r="D58" s="42">
        <v>0.41299999999999998</v>
      </c>
      <c r="E58" s="42">
        <v>48.29</v>
      </c>
      <c r="F58" s="42">
        <v>0.7</v>
      </c>
      <c r="G58" s="42">
        <v>0.09</v>
      </c>
      <c r="H58" s="41">
        <v>1</v>
      </c>
      <c r="I58" s="42">
        <f t="shared" si="0"/>
        <v>0.7</v>
      </c>
      <c r="J58" s="42">
        <f t="shared" si="1"/>
        <v>0.09</v>
      </c>
      <c r="K58" s="42">
        <v>206</v>
      </c>
      <c r="L58" s="41">
        <f t="shared" si="2"/>
        <v>0.24233767665530501</v>
      </c>
      <c r="M58">
        <f t="shared" si="3"/>
        <v>299</v>
      </c>
      <c r="N58">
        <f t="shared" si="4"/>
        <v>0</v>
      </c>
      <c r="O58">
        <f t="shared" si="5"/>
        <v>0.1</v>
      </c>
    </row>
    <row r="59" spans="1:15">
      <c r="A59" s="61" t="s">
        <v>134</v>
      </c>
      <c r="B59" s="41">
        <v>5300</v>
      </c>
      <c r="C59" s="43">
        <v>1.432418696</v>
      </c>
      <c r="D59" s="42">
        <v>0.5</v>
      </c>
      <c r="E59" s="42">
        <v>48.29</v>
      </c>
      <c r="F59" s="42">
        <v>0.6</v>
      </c>
      <c r="G59" s="42">
        <v>0.13500000000000001</v>
      </c>
      <c r="H59" s="41">
        <v>1</v>
      </c>
      <c r="I59" s="42">
        <f t="shared" si="0"/>
        <v>0.6</v>
      </c>
      <c r="J59" s="42">
        <f t="shared" si="1"/>
        <v>0.13500000000000001</v>
      </c>
      <c r="K59" s="42">
        <v>2450.1999999999998</v>
      </c>
      <c r="L59" s="41">
        <f t="shared" si="2"/>
        <v>2.8821457845766667</v>
      </c>
      <c r="M59">
        <f t="shared" si="3"/>
        <v>3555</v>
      </c>
      <c r="N59">
        <f t="shared" si="4"/>
        <v>5</v>
      </c>
      <c r="O59">
        <f t="shared" si="5"/>
        <v>1.1000000000000001</v>
      </c>
    </row>
    <row r="60" spans="1:15">
      <c r="A60" s="61" t="s">
        <v>134</v>
      </c>
      <c r="B60" s="41">
        <v>1900</v>
      </c>
      <c r="C60" s="43">
        <v>3.6932240999999998E-2</v>
      </c>
      <c r="D60" s="42">
        <v>0.27600000000000002</v>
      </c>
      <c r="E60" s="42">
        <v>48.29</v>
      </c>
      <c r="F60" s="42">
        <v>1.2</v>
      </c>
      <c r="G60" s="42">
        <v>7.5999999999999998E-2</v>
      </c>
      <c r="H60" s="41">
        <v>1</v>
      </c>
      <c r="I60" s="42">
        <f t="shared" si="0"/>
        <v>1.2</v>
      </c>
      <c r="J60" s="42">
        <f t="shared" si="1"/>
        <v>7.5999999999999998E-2</v>
      </c>
      <c r="K60" s="42">
        <v>34.9</v>
      </c>
      <c r="L60" s="41">
        <f t="shared" si="2"/>
        <v>4.1019532111470004E-2</v>
      </c>
      <c r="M60">
        <f t="shared" si="3"/>
        <v>51</v>
      </c>
      <c r="N60">
        <f t="shared" si="4"/>
        <v>0</v>
      </c>
      <c r="O60">
        <f t="shared" si="5"/>
        <v>0</v>
      </c>
    </row>
    <row r="61" spans="1:15">
      <c r="A61" s="61" t="s">
        <v>134</v>
      </c>
      <c r="B61" s="41">
        <v>1900</v>
      </c>
      <c r="C61" s="43">
        <v>4.6429449999999997E-2</v>
      </c>
      <c r="D61" s="42">
        <v>0.27600000000000002</v>
      </c>
      <c r="E61" s="42">
        <v>48.29</v>
      </c>
      <c r="F61" s="42">
        <v>1.2</v>
      </c>
      <c r="G61" s="42">
        <v>7.5999999999999998E-2</v>
      </c>
      <c r="H61" s="41">
        <v>1</v>
      </c>
      <c r="I61" s="42">
        <f t="shared" si="0"/>
        <v>1.2</v>
      </c>
      <c r="J61" s="42">
        <f t="shared" si="1"/>
        <v>7.5999999999999998E-2</v>
      </c>
      <c r="K61" s="42">
        <v>43.8</v>
      </c>
      <c r="L61" s="41">
        <f t="shared" si="2"/>
        <v>5.1567797231500005E-2</v>
      </c>
      <c r="M61">
        <f t="shared" si="3"/>
        <v>64</v>
      </c>
      <c r="N61">
        <f t="shared" si="4"/>
        <v>0</v>
      </c>
      <c r="O61">
        <f t="shared" si="5"/>
        <v>0</v>
      </c>
    </row>
    <row r="62" spans="1:15">
      <c r="A62" s="61" t="s">
        <v>134</v>
      </c>
      <c r="B62" s="41">
        <v>4110</v>
      </c>
      <c r="C62" s="43">
        <v>0.38291368100000001</v>
      </c>
      <c r="D62" s="42">
        <v>0.41299999999999998</v>
      </c>
      <c r="E62" s="42">
        <v>48.29</v>
      </c>
      <c r="F62" s="42">
        <v>0.7</v>
      </c>
      <c r="G62" s="42">
        <v>0.09</v>
      </c>
      <c r="H62" s="41">
        <v>1</v>
      </c>
      <c r="I62" s="42">
        <f t="shared" si="0"/>
        <v>0.7</v>
      </c>
      <c r="J62" s="42">
        <f t="shared" si="1"/>
        <v>0.09</v>
      </c>
      <c r="K62" s="42">
        <v>541</v>
      </c>
      <c r="L62" s="41">
        <f t="shared" si="2"/>
        <v>0.63639519864311411</v>
      </c>
      <c r="M62">
        <f t="shared" si="3"/>
        <v>785</v>
      </c>
      <c r="N62">
        <f t="shared" si="4"/>
        <v>1</v>
      </c>
      <c r="O62">
        <f t="shared" si="5"/>
        <v>0.2</v>
      </c>
    </row>
    <row r="63" spans="1:15">
      <c r="A63" s="61" t="s">
        <v>134</v>
      </c>
      <c r="B63" s="41">
        <v>4110</v>
      </c>
      <c r="C63" s="43">
        <v>3.6044969999999999E-3</v>
      </c>
      <c r="D63" s="42">
        <v>0.41299999999999998</v>
      </c>
      <c r="E63" s="42">
        <v>48.29</v>
      </c>
      <c r="F63" s="42">
        <v>0.7</v>
      </c>
      <c r="G63" s="42">
        <v>0.09</v>
      </c>
      <c r="H63" s="41">
        <v>1</v>
      </c>
      <c r="I63" s="42">
        <f t="shared" si="0"/>
        <v>0.7</v>
      </c>
      <c r="J63" s="42">
        <f t="shared" si="1"/>
        <v>0.09</v>
      </c>
      <c r="K63" s="42">
        <v>5.0999999999999996</v>
      </c>
      <c r="L63" s="41">
        <f t="shared" si="2"/>
        <v>5.9906049278074984E-3</v>
      </c>
      <c r="M63">
        <f t="shared" si="3"/>
        <v>7</v>
      </c>
      <c r="N63">
        <f t="shared" si="4"/>
        <v>0</v>
      </c>
      <c r="O63">
        <f t="shared" si="5"/>
        <v>0</v>
      </c>
    </row>
    <row r="64" spans="1:15">
      <c r="A64" s="61" t="s">
        <v>134</v>
      </c>
      <c r="B64" s="41">
        <v>4110</v>
      </c>
      <c r="C64" s="43">
        <v>0.32255652499999998</v>
      </c>
      <c r="D64" s="42">
        <v>0.309</v>
      </c>
      <c r="E64" s="42">
        <v>48.29</v>
      </c>
      <c r="F64" s="42">
        <v>0.7</v>
      </c>
      <c r="G64" s="42">
        <v>0.09</v>
      </c>
      <c r="H64" s="41">
        <v>1</v>
      </c>
      <c r="I64" s="42">
        <f t="shared" si="0"/>
        <v>0.7</v>
      </c>
      <c r="J64" s="42">
        <f t="shared" si="1"/>
        <v>0.09</v>
      </c>
      <c r="K64" s="42">
        <v>793.8</v>
      </c>
      <c r="L64" s="41">
        <f t="shared" si="2"/>
        <v>0.4010885557504375</v>
      </c>
      <c r="M64">
        <f t="shared" si="3"/>
        <v>495</v>
      </c>
      <c r="N64">
        <f t="shared" si="4"/>
        <v>1</v>
      </c>
      <c r="O64">
        <f t="shared" si="5"/>
        <v>0.1</v>
      </c>
    </row>
    <row r="65" spans="1:15">
      <c r="A65" s="61" t="s">
        <v>134</v>
      </c>
      <c r="B65" s="41">
        <v>4110</v>
      </c>
      <c r="C65" s="43">
        <v>0.42903709800000001</v>
      </c>
      <c r="D65" s="42">
        <v>0.41299999999999998</v>
      </c>
      <c r="E65" s="42">
        <v>48.29</v>
      </c>
      <c r="F65" s="42">
        <v>0.7</v>
      </c>
      <c r="G65" s="42">
        <v>0.09</v>
      </c>
      <c r="H65" s="41">
        <v>1</v>
      </c>
      <c r="I65" s="42">
        <f t="shared" si="0"/>
        <v>0.7</v>
      </c>
      <c r="J65" s="42">
        <f t="shared" si="1"/>
        <v>0.09</v>
      </c>
      <c r="K65" s="42">
        <v>606.20000000000005</v>
      </c>
      <c r="L65" s="41">
        <f t="shared" si="2"/>
        <v>0.71305143366495483</v>
      </c>
      <c r="M65">
        <f t="shared" si="3"/>
        <v>880</v>
      </c>
      <c r="N65">
        <f t="shared" si="4"/>
        <v>1</v>
      </c>
      <c r="O65">
        <f t="shared" si="5"/>
        <v>0.2</v>
      </c>
    </row>
    <row r="66" spans="1:15">
      <c r="A66" s="61" t="s">
        <v>134</v>
      </c>
      <c r="B66" s="41">
        <v>1900</v>
      </c>
      <c r="C66" s="43">
        <v>0.29633027099999998</v>
      </c>
      <c r="D66" s="42">
        <v>0.193</v>
      </c>
      <c r="E66" s="42">
        <v>48.29</v>
      </c>
      <c r="F66" s="42">
        <v>1.2</v>
      </c>
      <c r="G66" s="42">
        <v>7.5999999999999998E-2</v>
      </c>
      <c r="H66" s="41">
        <v>1</v>
      </c>
      <c r="I66" s="42">
        <f t="shared" si="0"/>
        <v>1.2</v>
      </c>
      <c r="J66" s="42">
        <f t="shared" si="1"/>
        <v>7.5999999999999998E-2</v>
      </c>
      <c r="K66" s="42">
        <v>195.7</v>
      </c>
      <c r="L66" s="41">
        <f t="shared" si="2"/>
        <v>0.23014910298432248</v>
      </c>
      <c r="M66">
        <f t="shared" si="3"/>
        <v>284</v>
      </c>
      <c r="N66">
        <f t="shared" si="4"/>
        <v>1</v>
      </c>
      <c r="O66">
        <f t="shared" si="5"/>
        <v>0</v>
      </c>
    </row>
    <row r="67" spans="1:15">
      <c r="A67" s="61" t="s">
        <v>134</v>
      </c>
      <c r="B67" s="41">
        <v>4110</v>
      </c>
      <c r="C67" s="43">
        <v>0.45493299700000001</v>
      </c>
      <c r="D67" s="42">
        <v>0.41299999999999998</v>
      </c>
      <c r="E67" s="42">
        <v>48.29</v>
      </c>
      <c r="F67" s="42">
        <v>0.7</v>
      </c>
      <c r="G67" s="42">
        <v>0.09</v>
      </c>
      <c r="H67" s="41">
        <v>1</v>
      </c>
      <c r="I67" s="42">
        <f t="shared" ref="I67:I110" si="6">F67</f>
        <v>0.7</v>
      </c>
      <c r="J67" s="42">
        <f t="shared" ref="J67:J110" si="7">G67</f>
        <v>0.09</v>
      </c>
      <c r="K67" s="42">
        <v>642.79999999999995</v>
      </c>
      <c r="L67" s="41">
        <f t="shared" ref="L67:L129" si="8">E67*D67*C67/12</f>
        <v>0.75608992146489074</v>
      </c>
      <c r="M67">
        <f t="shared" ref="M67:M129" si="9">ROUND(E67*D67*C67*102.79,0)</f>
        <v>933</v>
      </c>
      <c r="N67">
        <f t="shared" ref="N67:N129" si="10">ROUND(I67*M67*0.002205,0)</f>
        <v>1</v>
      </c>
      <c r="O67">
        <f t="shared" ref="O67:O129" si="11">ROUND(J67*M67*0.002205,1)</f>
        <v>0.2</v>
      </c>
    </row>
    <row r="68" spans="1:15">
      <c r="A68" s="61" t="s">
        <v>134</v>
      </c>
      <c r="B68" s="41">
        <v>6460</v>
      </c>
      <c r="C68" s="43">
        <v>0.37475760400000002</v>
      </c>
      <c r="D68" s="42">
        <v>0.30299999999999999</v>
      </c>
      <c r="E68" s="42">
        <v>48.29</v>
      </c>
      <c r="F68" s="42">
        <v>0</v>
      </c>
      <c r="G68" s="42">
        <v>0</v>
      </c>
      <c r="H68" s="41">
        <v>1</v>
      </c>
      <c r="I68" s="42">
        <f t="shared" si="6"/>
        <v>0</v>
      </c>
      <c r="J68" s="42">
        <f t="shared" si="7"/>
        <v>0</v>
      </c>
      <c r="K68" s="42">
        <v>388.5</v>
      </c>
      <c r="L68" s="41">
        <f t="shared" si="8"/>
        <v>0.45695037860329002</v>
      </c>
      <c r="M68">
        <f t="shared" si="9"/>
        <v>564</v>
      </c>
      <c r="N68">
        <f t="shared" si="10"/>
        <v>0</v>
      </c>
      <c r="O68">
        <f t="shared" si="11"/>
        <v>0</v>
      </c>
    </row>
    <row r="69" spans="1:15">
      <c r="A69" s="61" t="s">
        <v>134</v>
      </c>
      <c r="B69" s="41">
        <v>4110</v>
      </c>
      <c r="C69" s="43">
        <v>0.37791369699999999</v>
      </c>
      <c r="D69" s="42">
        <v>0.309</v>
      </c>
      <c r="E69" s="42">
        <v>48.29</v>
      </c>
      <c r="F69" s="42">
        <v>0.7</v>
      </c>
      <c r="G69" s="42">
        <v>0.09</v>
      </c>
      <c r="H69" s="41">
        <v>1</v>
      </c>
      <c r="I69" s="42">
        <f t="shared" si="6"/>
        <v>0.7</v>
      </c>
      <c r="J69" s="42">
        <f t="shared" si="7"/>
        <v>0.09</v>
      </c>
      <c r="K69" s="42">
        <v>399.5</v>
      </c>
      <c r="L69" s="41">
        <f t="shared" si="8"/>
        <v>0.46992340002434746</v>
      </c>
      <c r="M69">
        <f t="shared" si="9"/>
        <v>580</v>
      </c>
      <c r="N69">
        <f t="shared" si="10"/>
        <v>1</v>
      </c>
      <c r="O69">
        <f t="shared" si="11"/>
        <v>0.1</v>
      </c>
    </row>
    <row r="70" spans="1:15">
      <c r="A70" s="61" t="s">
        <v>134</v>
      </c>
      <c r="B70" s="41">
        <v>4110</v>
      </c>
      <c r="C70" s="43">
        <v>6.0482569999999996E-3</v>
      </c>
      <c r="D70" s="42">
        <v>0.41299999999999998</v>
      </c>
      <c r="E70" s="42">
        <v>48.29</v>
      </c>
      <c r="F70" s="42">
        <v>0.7</v>
      </c>
      <c r="G70" s="42">
        <v>0.09</v>
      </c>
      <c r="H70" s="41">
        <v>1</v>
      </c>
      <c r="I70" s="42">
        <f t="shared" si="6"/>
        <v>0.7</v>
      </c>
      <c r="J70" s="42">
        <f t="shared" si="7"/>
        <v>0.09</v>
      </c>
      <c r="K70" s="42">
        <v>57.1</v>
      </c>
      <c r="L70" s="41">
        <f t="shared" si="8"/>
        <v>1.0052087209074164E-2</v>
      </c>
      <c r="M70">
        <f t="shared" si="9"/>
        <v>12</v>
      </c>
      <c r="N70">
        <f t="shared" si="10"/>
        <v>0</v>
      </c>
      <c r="O70">
        <f t="shared" si="11"/>
        <v>0</v>
      </c>
    </row>
    <row r="71" spans="1:15">
      <c r="A71" s="61" t="s">
        <v>134</v>
      </c>
      <c r="B71" s="41">
        <v>4110</v>
      </c>
      <c r="C71" s="43">
        <v>6.7125409999999996E-2</v>
      </c>
      <c r="D71" s="42">
        <v>0.309</v>
      </c>
      <c r="E71" s="42">
        <v>48.29</v>
      </c>
      <c r="F71" s="42">
        <v>0.7</v>
      </c>
      <c r="G71" s="42">
        <v>0.09</v>
      </c>
      <c r="H71" s="41">
        <v>1</v>
      </c>
      <c r="I71" s="42">
        <f t="shared" si="6"/>
        <v>0.7</v>
      </c>
      <c r="J71" s="42">
        <f t="shared" si="7"/>
        <v>0.09</v>
      </c>
      <c r="K71" s="42">
        <v>95.1</v>
      </c>
      <c r="L71" s="41">
        <f t="shared" si="8"/>
        <v>8.3468265759174987E-2</v>
      </c>
      <c r="M71">
        <f t="shared" si="9"/>
        <v>103</v>
      </c>
      <c r="N71">
        <f t="shared" si="10"/>
        <v>0</v>
      </c>
      <c r="O71">
        <f t="shared" si="11"/>
        <v>0</v>
      </c>
    </row>
    <row r="72" spans="1:15">
      <c r="A72" s="61" t="s">
        <v>134</v>
      </c>
      <c r="B72" s="41">
        <v>4110</v>
      </c>
      <c r="C72" s="43">
        <v>5.6791016E-2</v>
      </c>
      <c r="D72" s="42">
        <v>0.309</v>
      </c>
      <c r="E72" s="42">
        <v>48.29</v>
      </c>
      <c r="F72" s="42">
        <v>0.7</v>
      </c>
      <c r="G72" s="42">
        <v>0.09</v>
      </c>
      <c r="H72" s="41">
        <v>1</v>
      </c>
      <c r="I72" s="42">
        <f t="shared" si="6"/>
        <v>0.7</v>
      </c>
      <c r="J72" s="42">
        <f t="shared" si="7"/>
        <v>0.09</v>
      </c>
      <c r="K72" s="42">
        <v>80.400000000000006</v>
      </c>
      <c r="L72" s="41">
        <f t="shared" si="8"/>
        <v>7.0617782687979996E-2</v>
      </c>
      <c r="M72">
        <f t="shared" si="9"/>
        <v>87</v>
      </c>
      <c r="N72">
        <f t="shared" si="10"/>
        <v>0</v>
      </c>
      <c r="O72">
        <f t="shared" si="11"/>
        <v>0</v>
      </c>
    </row>
    <row r="73" spans="1:15">
      <c r="A73" s="61" t="s">
        <v>134</v>
      </c>
      <c r="B73" s="41">
        <v>6460</v>
      </c>
      <c r="C73" s="43">
        <v>0.304930323</v>
      </c>
      <c r="D73" s="42">
        <v>0.30299999999999999</v>
      </c>
      <c r="E73" s="42">
        <v>48.29</v>
      </c>
      <c r="F73" s="42">
        <v>0</v>
      </c>
      <c r="G73" s="42">
        <v>0</v>
      </c>
      <c r="H73" s="41">
        <v>1</v>
      </c>
      <c r="I73" s="42">
        <f t="shared" si="6"/>
        <v>0</v>
      </c>
      <c r="J73" s="42">
        <f t="shared" si="7"/>
        <v>0</v>
      </c>
      <c r="K73" s="42">
        <v>316.10000000000002</v>
      </c>
      <c r="L73" s="41">
        <f t="shared" si="8"/>
        <v>0.37180840376616747</v>
      </c>
      <c r="M73">
        <f t="shared" si="9"/>
        <v>459</v>
      </c>
      <c r="N73">
        <f t="shared" si="10"/>
        <v>0</v>
      </c>
      <c r="O73">
        <f t="shared" si="11"/>
        <v>0</v>
      </c>
    </row>
    <row r="74" spans="1:15">
      <c r="A74" s="61" t="s">
        <v>134</v>
      </c>
      <c r="B74" s="41">
        <v>4110</v>
      </c>
      <c r="C74" s="43">
        <v>0.76805752900000002</v>
      </c>
      <c r="D74" s="42">
        <v>0.41299999999999998</v>
      </c>
      <c r="E74" s="42">
        <v>48.29</v>
      </c>
      <c r="F74" s="42">
        <v>0.7</v>
      </c>
      <c r="G74" s="42">
        <v>0.09</v>
      </c>
      <c r="H74" s="41">
        <v>1</v>
      </c>
      <c r="I74" s="42">
        <f t="shared" si="6"/>
        <v>0.7</v>
      </c>
      <c r="J74" s="42">
        <f t="shared" si="7"/>
        <v>0.09</v>
      </c>
      <c r="K74" s="42">
        <v>1085.2</v>
      </c>
      <c r="L74" s="41">
        <f t="shared" si="8"/>
        <v>1.2764968920953608</v>
      </c>
      <c r="M74">
        <f t="shared" si="9"/>
        <v>1575</v>
      </c>
      <c r="N74">
        <f t="shared" si="10"/>
        <v>2</v>
      </c>
      <c r="O74">
        <f t="shared" si="11"/>
        <v>0.3</v>
      </c>
    </row>
    <row r="75" spans="1:15">
      <c r="A75" s="61" t="s">
        <v>134</v>
      </c>
      <c r="B75" s="41">
        <v>1900</v>
      </c>
      <c r="C75" s="43">
        <v>7.2342271E-2</v>
      </c>
      <c r="D75" s="42">
        <v>0.193</v>
      </c>
      <c r="E75" s="42">
        <v>48.29</v>
      </c>
      <c r="F75" s="42">
        <v>1.2</v>
      </c>
      <c r="G75" s="42">
        <v>7.5999999999999998E-2</v>
      </c>
      <c r="H75" s="41">
        <v>1</v>
      </c>
      <c r="I75" s="42">
        <f t="shared" si="6"/>
        <v>1.2</v>
      </c>
      <c r="J75" s="42">
        <f t="shared" si="7"/>
        <v>7.5999999999999998E-2</v>
      </c>
      <c r="K75" s="42">
        <v>47.8</v>
      </c>
      <c r="L75" s="41">
        <f t="shared" si="8"/>
        <v>5.618564962098916E-2</v>
      </c>
      <c r="M75">
        <f t="shared" si="9"/>
        <v>69</v>
      </c>
      <c r="N75">
        <f t="shared" si="10"/>
        <v>0</v>
      </c>
      <c r="O75">
        <f t="shared" si="11"/>
        <v>0</v>
      </c>
    </row>
    <row r="76" spans="1:15">
      <c r="A76" s="61" t="s">
        <v>134</v>
      </c>
      <c r="B76" s="41">
        <v>4110</v>
      </c>
      <c r="C76" s="43">
        <v>0.48200581999999997</v>
      </c>
      <c r="D76" s="42">
        <v>0.309</v>
      </c>
      <c r="E76" s="42">
        <v>48.29</v>
      </c>
      <c r="F76" s="42">
        <v>0.7</v>
      </c>
      <c r="G76" s="42">
        <v>0.09</v>
      </c>
      <c r="H76" s="41">
        <v>1</v>
      </c>
      <c r="I76" s="42">
        <f t="shared" si="6"/>
        <v>0.7</v>
      </c>
      <c r="J76" s="42">
        <f t="shared" si="7"/>
        <v>0.09</v>
      </c>
      <c r="K76" s="42">
        <v>1083.9000000000001</v>
      </c>
      <c r="L76" s="41">
        <f t="shared" si="8"/>
        <v>0.59935857198084996</v>
      </c>
      <c r="M76">
        <f t="shared" si="9"/>
        <v>739</v>
      </c>
      <c r="N76">
        <f t="shared" si="10"/>
        <v>1</v>
      </c>
      <c r="O76">
        <f t="shared" si="11"/>
        <v>0.1</v>
      </c>
    </row>
    <row r="77" spans="1:15">
      <c r="A77" s="61" t="s">
        <v>134</v>
      </c>
      <c r="B77" s="41">
        <v>4110</v>
      </c>
      <c r="C77" s="43">
        <v>1.207473603</v>
      </c>
      <c r="D77" s="42">
        <v>0.309</v>
      </c>
      <c r="E77" s="42">
        <v>48.29</v>
      </c>
      <c r="F77" s="42">
        <v>0.7</v>
      </c>
      <c r="G77" s="42">
        <v>0.09</v>
      </c>
      <c r="H77" s="41">
        <v>1</v>
      </c>
      <c r="I77" s="42">
        <f t="shared" si="6"/>
        <v>0.7</v>
      </c>
      <c r="J77" s="42">
        <f t="shared" si="7"/>
        <v>0.09</v>
      </c>
      <c r="K77" s="42">
        <v>1709.9</v>
      </c>
      <c r="L77" s="41">
        <f t="shared" si="8"/>
        <v>1.5014541824384022</v>
      </c>
      <c r="M77">
        <f t="shared" si="9"/>
        <v>1852</v>
      </c>
      <c r="N77">
        <f t="shared" si="10"/>
        <v>3</v>
      </c>
      <c r="O77">
        <f t="shared" si="11"/>
        <v>0.4</v>
      </c>
    </row>
    <row r="78" spans="1:15">
      <c r="A78" s="61" t="s">
        <v>134</v>
      </c>
      <c r="B78" s="41">
        <v>4110</v>
      </c>
      <c r="C78" s="43">
        <v>1.67568801</v>
      </c>
      <c r="D78" s="42">
        <v>0.41299999999999998</v>
      </c>
      <c r="E78" s="42">
        <v>48.29</v>
      </c>
      <c r="F78" s="42">
        <v>0.7</v>
      </c>
      <c r="G78" s="42">
        <v>0.09</v>
      </c>
      <c r="H78" s="41">
        <v>1</v>
      </c>
      <c r="I78" s="42">
        <f t="shared" si="6"/>
        <v>0.7</v>
      </c>
      <c r="J78" s="42">
        <f t="shared" si="7"/>
        <v>0.09</v>
      </c>
      <c r="K78" s="42">
        <v>3266.2</v>
      </c>
      <c r="L78" s="41">
        <f t="shared" si="8"/>
        <v>2.7849613552664745</v>
      </c>
      <c r="M78">
        <f t="shared" si="9"/>
        <v>3435</v>
      </c>
      <c r="N78">
        <f t="shared" si="10"/>
        <v>5</v>
      </c>
      <c r="O78">
        <f t="shared" si="11"/>
        <v>0.7</v>
      </c>
    </row>
    <row r="79" spans="1:15">
      <c r="A79" s="61" t="s">
        <v>134</v>
      </c>
      <c r="B79" s="41">
        <v>1900</v>
      </c>
      <c r="C79" s="43">
        <v>2.4685021460000001</v>
      </c>
      <c r="D79" s="42">
        <v>0.193</v>
      </c>
      <c r="E79" s="42">
        <v>48.29</v>
      </c>
      <c r="F79" s="42">
        <v>1.2</v>
      </c>
      <c r="G79" s="42">
        <v>7.5999999999999998E-2</v>
      </c>
      <c r="H79" s="41">
        <v>1</v>
      </c>
      <c r="I79" s="42">
        <f t="shared" si="6"/>
        <v>1.2</v>
      </c>
      <c r="J79" s="42">
        <f t="shared" si="7"/>
        <v>7.5999999999999998E-2</v>
      </c>
      <c r="K79" s="42">
        <v>2722.8</v>
      </c>
      <c r="L79" s="41">
        <f t="shared" si="8"/>
        <v>1.9171971621379684</v>
      </c>
      <c r="M79">
        <f t="shared" si="9"/>
        <v>2365</v>
      </c>
      <c r="N79">
        <f t="shared" si="10"/>
        <v>6</v>
      </c>
      <c r="O79">
        <f t="shared" si="11"/>
        <v>0.4</v>
      </c>
    </row>
    <row r="80" spans="1:15">
      <c r="A80" s="61" t="s">
        <v>134</v>
      </c>
      <c r="B80" s="41">
        <v>8140</v>
      </c>
      <c r="C80" s="43">
        <v>8.3142456000000003E-2</v>
      </c>
      <c r="D80" s="42">
        <v>0.77700000000000002</v>
      </c>
      <c r="E80" s="42">
        <v>48.29</v>
      </c>
      <c r="F80" s="42">
        <v>1.2</v>
      </c>
      <c r="G80" s="42">
        <v>0.48</v>
      </c>
      <c r="H80" s="41">
        <v>1</v>
      </c>
      <c r="I80" s="42">
        <f t="shared" si="6"/>
        <v>1.2</v>
      </c>
      <c r="J80" s="42">
        <f t="shared" si="7"/>
        <v>0.48</v>
      </c>
      <c r="K80" s="42">
        <v>10360.4</v>
      </c>
      <c r="L80" s="41">
        <f t="shared" si="8"/>
        <v>0.25996796071554001</v>
      </c>
      <c r="M80">
        <f t="shared" si="9"/>
        <v>321</v>
      </c>
      <c r="N80">
        <f t="shared" si="10"/>
        <v>1</v>
      </c>
      <c r="O80">
        <f t="shared" si="11"/>
        <v>0.3</v>
      </c>
    </row>
    <row r="81" spans="1:15">
      <c r="A81" s="61" t="s">
        <v>134</v>
      </c>
      <c r="B81" s="41">
        <v>4110</v>
      </c>
      <c r="C81" s="43">
        <v>2.7949009E-2</v>
      </c>
      <c r="D81" s="42">
        <v>0.41299999999999998</v>
      </c>
      <c r="E81" s="42">
        <v>48.29</v>
      </c>
      <c r="F81" s="42">
        <v>0.7</v>
      </c>
      <c r="G81" s="42">
        <v>0.09</v>
      </c>
      <c r="H81" s="41">
        <v>1</v>
      </c>
      <c r="I81" s="42">
        <f t="shared" si="6"/>
        <v>0.7</v>
      </c>
      <c r="J81" s="42">
        <f t="shared" si="7"/>
        <v>0.09</v>
      </c>
      <c r="K81" s="42">
        <v>39.5</v>
      </c>
      <c r="L81" s="41">
        <f t="shared" si="8"/>
        <v>4.6450717268660825E-2</v>
      </c>
      <c r="M81">
        <f t="shared" si="9"/>
        <v>57</v>
      </c>
      <c r="N81">
        <f t="shared" si="10"/>
        <v>0</v>
      </c>
      <c r="O81">
        <f t="shared" si="11"/>
        <v>0</v>
      </c>
    </row>
    <row r="82" spans="1:15">
      <c r="A82" s="61" t="s">
        <v>134</v>
      </c>
      <c r="B82" s="41">
        <v>1900</v>
      </c>
      <c r="C82" s="43">
        <v>5.8263197000000003E-2</v>
      </c>
      <c r="D82" s="42">
        <v>0.27600000000000002</v>
      </c>
      <c r="E82" s="42">
        <v>48.29</v>
      </c>
      <c r="F82" s="42">
        <v>1.2</v>
      </c>
      <c r="G82" s="42">
        <v>7.5999999999999998E-2</v>
      </c>
      <c r="H82" s="41">
        <v>1</v>
      </c>
      <c r="I82" s="42">
        <f t="shared" si="6"/>
        <v>1.2</v>
      </c>
      <c r="J82" s="42">
        <f t="shared" si="7"/>
        <v>7.5999999999999998E-2</v>
      </c>
      <c r="K82" s="42">
        <v>73.7</v>
      </c>
      <c r="L82" s="41">
        <f t="shared" si="8"/>
        <v>6.4711185011990011E-2</v>
      </c>
      <c r="M82">
        <f t="shared" si="9"/>
        <v>80</v>
      </c>
      <c r="N82">
        <f t="shared" si="10"/>
        <v>0</v>
      </c>
      <c r="O82">
        <f t="shared" si="11"/>
        <v>0</v>
      </c>
    </row>
    <row r="83" spans="1:15">
      <c r="A83" s="61" t="s">
        <v>134</v>
      </c>
      <c r="B83" s="41">
        <v>1900</v>
      </c>
      <c r="C83" s="43">
        <v>0.46770811200000001</v>
      </c>
      <c r="D83" s="42">
        <v>0.27600000000000002</v>
      </c>
      <c r="E83" s="42">
        <v>48.29</v>
      </c>
      <c r="F83" s="42">
        <v>1.2</v>
      </c>
      <c r="G83" s="42">
        <v>7.5999999999999998E-2</v>
      </c>
      <c r="H83" s="41">
        <v>1</v>
      </c>
      <c r="I83" s="42">
        <f t="shared" si="6"/>
        <v>1.2</v>
      </c>
      <c r="J83" s="42">
        <f t="shared" si="7"/>
        <v>7.5999999999999998E-2</v>
      </c>
      <c r="K83" s="42">
        <v>591.6</v>
      </c>
      <c r="L83" s="41">
        <f t="shared" si="8"/>
        <v>0.51946936875504013</v>
      </c>
      <c r="M83">
        <f t="shared" si="9"/>
        <v>641</v>
      </c>
      <c r="N83">
        <f t="shared" si="10"/>
        <v>2</v>
      </c>
      <c r="O83">
        <f t="shared" si="11"/>
        <v>0.1</v>
      </c>
    </row>
    <row r="84" spans="1:15">
      <c r="A84" s="61" t="s">
        <v>134</v>
      </c>
      <c r="B84" s="41">
        <v>6460</v>
      </c>
      <c r="C84" s="43">
        <v>0.60999692599999999</v>
      </c>
      <c r="D84" s="42">
        <v>0.30299999999999999</v>
      </c>
      <c r="E84" s="42">
        <v>48.29</v>
      </c>
      <c r="F84" s="42">
        <v>0</v>
      </c>
      <c r="G84" s="42">
        <v>0</v>
      </c>
      <c r="H84" s="41">
        <v>1</v>
      </c>
      <c r="I84" s="42">
        <f t="shared" si="6"/>
        <v>0</v>
      </c>
      <c r="J84" s="42">
        <f t="shared" si="7"/>
        <v>0</v>
      </c>
      <c r="K84" s="42">
        <v>847</v>
      </c>
      <c r="L84" s="41">
        <f t="shared" si="8"/>
        <v>0.74378297680263505</v>
      </c>
      <c r="M84">
        <f t="shared" si="9"/>
        <v>917</v>
      </c>
      <c r="N84">
        <f t="shared" si="10"/>
        <v>0</v>
      </c>
      <c r="O84">
        <f t="shared" si="11"/>
        <v>0</v>
      </c>
    </row>
    <row r="85" spans="1:15">
      <c r="A85" s="61" t="s">
        <v>134</v>
      </c>
      <c r="B85" s="41">
        <v>6460</v>
      </c>
      <c r="C85" s="43">
        <v>0.23846482599999999</v>
      </c>
      <c r="D85" s="42">
        <v>0.30299999999999999</v>
      </c>
      <c r="E85" s="42">
        <v>48.29</v>
      </c>
      <c r="F85" s="42">
        <v>0</v>
      </c>
      <c r="G85" s="42">
        <v>0</v>
      </c>
      <c r="H85" s="41">
        <v>1</v>
      </c>
      <c r="I85" s="42">
        <f t="shared" si="6"/>
        <v>0</v>
      </c>
      <c r="J85" s="42">
        <f t="shared" si="7"/>
        <v>0</v>
      </c>
      <c r="K85" s="42">
        <v>331.1</v>
      </c>
      <c r="L85" s="41">
        <f t="shared" si="8"/>
        <v>0.29076552780038495</v>
      </c>
      <c r="M85">
        <f t="shared" si="9"/>
        <v>359</v>
      </c>
      <c r="N85">
        <f t="shared" si="10"/>
        <v>0</v>
      </c>
      <c r="O85">
        <f t="shared" si="11"/>
        <v>0</v>
      </c>
    </row>
    <row r="86" spans="1:15">
      <c r="A86" s="61" t="s">
        <v>134</v>
      </c>
      <c r="B86" s="41">
        <v>1900</v>
      </c>
      <c r="C86" s="43">
        <v>0.233384601</v>
      </c>
      <c r="D86" s="42">
        <v>0.27600000000000002</v>
      </c>
      <c r="E86" s="42">
        <v>48.29</v>
      </c>
      <c r="F86" s="42">
        <v>1.2</v>
      </c>
      <c r="G86" s="42">
        <v>7.5999999999999998E-2</v>
      </c>
      <c r="H86" s="41">
        <v>1</v>
      </c>
      <c r="I86" s="42">
        <f t="shared" si="6"/>
        <v>1.2</v>
      </c>
      <c r="J86" s="42">
        <f t="shared" si="7"/>
        <v>7.5999999999999998E-2</v>
      </c>
      <c r="K86" s="42">
        <v>295.2</v>
      </c>
      <c r="L86" s="41">
        <f t="shared" si="8"/>
        <v>0.25921327479267003</v>
      </c>
      <c r="M86">
        <f t="shared" si="9"/>
        <v>320</v>
      </c>
      <c r="N86">
        <f t="shared" si="10"/>
        <v>1</v>
      </c>
      <c r="O86">
        <f t="shared" si="11"/>
        <v>0.1</v>
      </c>
    </row>
    <row r="87" spans="1:15">
      <c r="A87" s="61" t="s">
        <v>134</v>
      </c>
      <c r="B87" s="41">
        <v>4110</v>
      </c>
      <c r="C87" s="43">
        <v>1.6169889239999999</v>
      </c>
      <c r="D87" s="42">
        <v>0.41299999999999998</v>
      </c>
      <c r="E87" s="42">
        <v>48.29</v>
      </c>
      <c r="F87" s="42">
        <v>0.7</v>
      </c>
      <c r="G87" s="42">
        <v>0.09</v>
      </c>
      <c r="H87" s="41">
        <v>1</v>
      </c>
      <c r="I87" s="42">
        <f t="shared" si="6"/>
        <v>0.7</v>
      </c>
      <c r="J87" s="42">
        <f t="shared" si="7"/>
        <v>0.09</v>
      </c>
      <c r="K87" s="42">
        <v>7996</v>
      </c>
      <c r="L87" s="41">
        <f t="shared" si="8"/>
        <v>2.6874045994002898</v>
      </c>
      <c r="M87">
        <f t="shared" si="9"/>
        <v>3315</v>
      </c>
      <c r="N87">
        <f t="shared" si="10"/>
        <v>5</v>
      </c>
      <c r="O87">
        <f t="shared" si="11"/>
        <v>0.7</v>
      </c>
    </row>
    <row r="88" spans="1:15">
      <c r="A88" s="61" t="s">
        <v>134</v>
      </c>
      <c r="B88" s="41">
        <v>4110</v>
      </c>
      <c r="C88" s="43">
        <v>5.8626444999999999E-2</v>
      </c>
      <c r="D88" s="42">
        <v>0.41299999999999998</v>
      </c>
      <c r="E88" s="42">
        <v>48.29</v>
      </c>
      <c r="F88" s="42">
        <v>0.7</v>
      </c>
      <c r="G88" s="42">
        <v>0.09</v>
      </c>
      <c r="H88" s="41">
        <v>1</v>
      </c>
      <c r="I88" s="42">
        <f t="shared" si="6"/>
        <v>0.7</v>
      </c>
      <c r="J88" s="42">
        <f t="shared" si="7"/>
        <v>0.09</v>
      </c>
      <c r="K88" s="42">
        <v>111</v>
      </c>
      <c r="L88" s="41">
        <f t="shared" si="8"/>
        <v>9.7436027916470824E-2</v>
      </c>
      <c r="M88">
        <f t="shared" si="9"/>
        <v>120</v>
      </c>
      <c r="N88">
        <f t="shared" si="10"/>
        <v>0</v>
      </c>
      <c r="O88">
        <f t="shared" si="11"/>
        <v>0</v>
      </c>
    </row>
    <row r="89" spans="1:15">
      <c r="A89" s="61" t="s">
        <v>134</v>
      </c>
      <c r="B89" s="41">
        <v>5300</v>
      </c>
      <c r="C89" s="43">
        <v>1.2799081940000001</v>
      </c>
      <c r="D89" s="42">
        <v>0.5</v>
      </c>
      <c r="E89" s="42">
        <v>48.29</v>
      </c>
      <c r="F89" s="42">
        <v>0.6</v>
      </c>
      <c r="G89" s="42">
        <v>0.13500000000000001</v>
      </c>
      <c r="H89" s="41">
        <v>1</v>
      </c>
      <c r="I89" s="42">
        <f t="shared" si="6"/>
        <v>0.6</v>
      </c>
      <c r="J89" s="42">
        <f t="shared" si="7"/>
        <v>0.13500000000000001</v>
      </c>
      <c r="K89" s="42">
        <v>2932.8</v>
      </c>
      <c r="L89" s="41">
        <f t="shared" si="8"/>
        <v>2.5752819453441669</v>
      </c>
      <c r="M89">
        <f t="shared" si="9"/>
        <v>3177</v>
      </c>
      <c r="N89">
        <f t="shared" si="10"/>
        <v>4</v>
      </c>
      <c r="O89">
        <f t="shared" si="11"/>
        <v>0.9</v>
      </c>
    </row>
    <row r="90" spans="1:15">
      <c r="A90" s="61" t="s">
        <v>134</v>
      </c>
      <c r="B90" s="41">
        <v>4110</v>
      </c>
      <c r="C90" s="43">
        <v>5.1572969000000003E-2</v>
      </c>
      <c r="D90" s="42">
        <v>0.41299999999999998</v>
      </c>
      <c r="E90" s="42">
        <v>48.29</v>
      </c>
      <c r="F90" s="42">
        <v>0.7</v>
      </c>
      <c r="G90" s="42">
        <v>0.09</v>
      </c>
      <c r="H90" s="41">
        <v>1</v>
      </c>
      <c r="I90" s="42">
        <f t="shared" si="6"/>
        <v>0.7</v>
      </c>
      <c r="J90" s="42">
        <f t="shared" si="7"/>
        <v>0.09</v>
      </c>
      <c r="K90" s="42">
        <v>97.6</v>
      </c>
      <c r="L90" s="41">
        <f t="shared" si="8"/>
        <v>8.5713285996094166E-2</v>
      </c>
      <c r="M90">
        <f t="shared" si="9"/>
        <v>106</v>
      </c>
      <c r="N90">
        <f t="shared" si="10"/>
        <v>0</v>
      </c>
      <c r="O90">
        <f t="shared" si="11"/>
        <v>0</v>
      </c>
    </row>
    <row r="91" spans="1:15">
      <c r="A91" s="61" t="s">
        <v>134</v>
      </c>
      <c r="B91" s="41">
        <v>4110</v>
      </c>
      <c r="C91" s="43">
        <v>6.0833980000000003E-3</v>
      </c>
      <c r="D91" s="42">
        <v>0.41299999999999998</v>
      </c>
      <c r="E91" s="42">
        <v>48.29</v>
      </c>
      <c r="F91" s="42">
        <v>0.7</v>
      </c>
      <c r="G91" s="42">
        <v>0.09</v>
      </c>
      <c r="H91" s="41">
        <v>1</v>
      </c>
      <c r="I91" s="42">
        <f t="shared" si="6"/>
        <v>0.7</v>
      </c>
      <c r="J91" s="42">
        <f t="shared" si="7"/>
        <v>0.09</v>
      </c>
      <c r="K91" s="42">
        <v>11.5</v>
      </c>
      <c r="L91" s="41">
        <f t="shared" si="8"/>
        <v>1.0110490877538332E-2</v>
      </c>
      <c r="M91">
        <f t="shared" si="9"/>
        <v>12</v>
      </c>
      <c r="N91">
        <f t="shared" si="10"/>
        <v>0</v>
      </c>
      <c r="O91">
        <f t="shared" si="11"/>
        <v>0</v>
      </c>
    </row>
    <row r="92" spans="1:15">
      <c r="A92" s="61" t="s">
        <v>134</v>
      </c>
      <c r="B92" s="41">
        <v>4110</v>
      </c>
      <c r="C92" s="43">
        <v>4.4217794289999999</v>
      </c>
      <c r="D92" s="42">
        <v>0.41299999999999998</v>
      </c>
      <c r="E92" s="42">
        <v>48.29</v>
      </c>
      <c r="F92" s="42">
        <v>0.7</v>
      </c>
      <c r="G92" s="42">
        <v>0.09</v>
      </c>
      <c r="H92" s="41">
        <v>1</v>
      </c>
      <c r="I92" s="42">
        <f t="shared" si="6"/>
        <v>0.7</v>
      </c>
      <c r="J92" s="42">
        <f t="shared" si="7"/>
        <v>0.09</v>
      </c>
      <c r="K92" s="42">
        <v>9373.7000000000007</v>
      </c>
      <c r="L92" s="41">
        <f t="shared" si="8"/>
        <v>7.3489126602256087</v>
      </c>
      <c r="M92">
        <f t="shared" si="9"/>
        <v>9065</v>
      </c>
      <c r="N92">
        <f t="shared" si="10"/>
        <v>14</v>
      </c>
      <c r="O92">
        <f t="shared" si="11"/>
        <v>1.8</v>
      </c>
    </row>
    <row r="93" spans="1:15">
      <c r="A93" s="61" t="s">
        <v>134</v>
      </c>
      <c r="B93" s="41">
        <v>4110</v>
      </c>
      <c r="C93" s="43">
        <v>2.7587572000000001E-2</v>
      </c>
      <c r="D93" s="42">
        <v>0.41299999999999998</v>
      </c>
      <c r="E93" s="42">
        <v>48.29</v>
      </c>
      <c r="F93" s="42">
        <v>0.7</v>
      </c>
      <c r="G93" s="42">
        <v>0.09</v>
      </c>
      <c r="H93" s="41">
        <v>1</v>
      </c>
      <c r="I93" s="42">
        <f t="shared" si="6"/>
        <v>0.7</v>
      </c>
      <c r="J93" s="42">
        <f t="shared" si="7"/>
        <v>0.09</v>
      </c>
      <c r="K93" s="42">
        <v>52.2</v>
      </c>
      <c r="L93" s="41">
        <f t="shared" si="8"/>
        <v>4.5850015902203327E-2</v>
      </c>
      <c r="M93">
        <f t="shared" si="9"/>
        <v>57</v>
      </c>
      <c r="N93">
        <f t="shared" si="10"/>
        <v>0</v>
      </c>
      <c r="O93">
        <f t="shared" si="11"/>
        <v>0</v>
      </c>
    </row>
    <row r="94" spans="1:15">
      <c r="A94" s="61" t="s">
        <v>134</v>
      </c>
      <c r="B94" s="41">
        <v>4110</v>
      </c>
      <c r="C94" s="43">
        <v>1.4383534999999999E-2</v>
      </c>
      <c r="D94" s="42">
        <v>0.41299999999999998</v>
      </c>
      <c r="E94" s="42">
        <v>48.29</v>
      </c>
      <c r="F94" s="42">
        <v>0.7</v>
      </c>
      <c r="G94" s="42">
        <v>0.09</v>
      </c>
      <c r="H94" s="41">
        <v>1</v>
      </c>
      <c r="I94" s="42">
        <f t="shared" si="6"/>
        <v>0.7</v>
      </c>
      <c r="J94" s="42">
        <f t="shared" si="7"/>
        <v>0.09</v>
      </c>
      <c r="K94" s="42">
        <v>27.2</v>
      </c>
      <c r="L94" s="41">
        <f t="shared" si="8"/>
        <v>2.3905159485579159E-2</v>
      </c>
      <c r="M94">
        <f t="shared" si="9"/>
        <v>29</v>
      </c>
      <c r="N94">
        <f t="shared" si="10"/>
        <v>0</v>
      </c>
      <c r="O94">
        <f t="shared" si="11"/>
        <v>0</v>
      </c>
    </row>
    <row r="95" spans="1:15">
      <c r="A95" s="61" t="s">
        <v>134</v>
      </c>
      <c r="B95" s="41">
        <v>4110</v>
      </c>
      <c r="C95" s="43">
        <v>2.1219300000000001E-4</v>
      </c>
      <c r="D95" s="42">
        <v>0.41299999999999998</v>
      </c>
      <c r="E95" s="42">
        <v>48.29</v>
      </c>
      <c r="F95" s="42">
        <v>0.7</v>
      </c>
      <c r="G95" s="42">
        <v>0.09</v>
      </c>
      <c r="H95" s="41">
        <v>1</v>
      </c>
      <c r="I95" s="42">
        <f t="shared" si="6"/>
        <v>0.7</v>
      </c>
      <c r="J95" s="42">
        <f t="shared" si="7"/>
        <v>0.09</v>
      </c>
      <c r="K95" s="42">
        <v>0.4</v>
      </c>
      <c r="L95" s="41">
        <f t="shared" si="8"/>
        <v>3.5266069896750001E-4</v>
      </c>
      <c r="M95">
        <f t="shared" si="9"/>
        <v>0</v>
      </c>
      <c r="N95">
        <f t="shared" si="10"/>
        <v>0</v>
      </c>
      <c r="O95">
        <f t="shared" si="11"/>
        <v>0</v>
      </c>
    </row>
    <row r="96" spans="1:15">
      <c r="A96" s="61" t="s">
        <v>134</v>
      </c>
      <c r="B96" s="41">
        <v>4110</v>
      </c>
      <c r="C96" s="43">
        <v>6.5961888999999996E-2</v>
      </c>
      <c r="D96" s="42">
        <v>0.309</v>
      </c>
      <c r="E96" s="42">
        <v>48.29</v>
      </c>
      <c r="F96" s="42">
        <v>0.7</v>
      </c>
      <c r="G96" s="42">
        <v>0.09</v>
      </c>
      <c r="H96" s="41">
        <v>1</v>
      </c>
      <c r="I96" s="42">
        <f t="shared" si="6"/>
        <v>0.7</v>
      </c>
      <c r="J96" s="42">
        <f t="shared" si="7"/>
        <v>0.09</v>
      </c>
      <c r="K96" s="42">
        <v>124.1</v>
      </c>
      <c r="L96" s="41">
        <f t="shared" si="8"/>
        <v>8.2021465210107489E-2</v>
      </c>
      <c r="M96">
        <f t="shared" si="9"/>
        <v>101</v>
      </c>
      <c r="N96">
        <f t="shared" si="10"/>
        <v>0</v>
      </c>
      <c r="O96">
        <f t="shared" si="11"/>
        <v>0</v>
      </c>
    </row>
    <row r="97" spans="1:15">
      <c r="A97" s="61" t="s">
        <v>134</v>
      </c>
      <c r="B97" s="41">
        <v>4110</v>
      </c>
      <c r="C97" s="43">
        <v>1.518897E-3</v>
      </c>
      <c r="D97" s="42">
        <v>0.41299999999999998</v>
      </c>
      <c r="E97" s="42">
        <v>48.29</v>
      </c>
      <c r="F97" s="42">
        <v>0.7</v>
      </c>
      <c r="G97" s="42">
        <v>0.09</v>
      </c>
      <c r="H97" s="41">
        <v>1</v>
      </c>
      <c r="I97" s="42">
        <f t="shared" si="6"/>
        <v>0.7</v>
      </c>
      <c r="J97" s="42">
        <f t="shared" si="7"/>
        <v>0.09</v>
      </c>
      <c r="K97" s="42">
        <v>2.9</v>
      </c>
      <c r="L97" s="41">
        <f t="shared" si="8"/>
        <v>2.5243777018074997E-3</v>
      </c>
      <c r="M97">
        <f t="shared" si="9"/>
        <v>3</v>
      </c>
      <c r="N97">
        <f t="shared" si="10"/>
        <v>0</v>
      </c>
      <c r="O97">
        <f t="shared" si="11"/>
        <v>0</v>
      </c>
    </row>
    <row r="98" spans="1:15">
      <c r="A98" s="61" t="s">
        <v>134</v>
      </c>
      <c r="B98" s="41">
        <v>4110</v>
      </c>
      <c r="C98" s="43">
        <v>0.23436578299999999</v>
      </c>
      <c r="D98" s="42">
        <v>0.41299999999999998</v>
      </c>
      <c r="E98" s="42">
        <v>48.29</v>
      </c>
      <c r="F98" s="42">
        <v>0.7</v>
      </c>
      <c r="G98" s="42">
        <v>0.09</v>
      </c>
      <c r="H98" s="41">
        <v>1</v>
      </c>
      <c r="I98" s="42">
        <f t="shared" si="6"/>
        <v>0.7</v>
      </c>
      <c r="J98" s="42">
        <f t="shared" si="7"/>
        <v>0.09</v>
      </c>
      <c r="K98" s="42">
        <v>453</v>
      </c>
      <c r="L98" s="41">
        <f t="shared" si="8"/>
        <v>0.38951143933515908</v>
      </c>
      <c r="M98">
        <f t="shared" si="9"/>
        <v>480</v>
      </c>
      <c r="N98">
        <f t="shared" si="10"/>
        <v>1</v>
      </c>
      <c r="O98">
        <f t="shared" si="11"/>
        <v>0.1</v>
      </c>
    </row>
    <row r="99" spans="1:15">
      <c r="A99" s="61" t="s">
        <v>134</v>
      </c>
      <c r="B99" s="41">
        <v>5300</v>
      </c>
      <c r="C99" s="43">
        <v>1.1800891790000001</v>
      </c>
      <c r="D99" s="42">
        <v>0.5</v>
      </c>
      <c r="E99" s="42">
        <v>48.29</v>
      </c>
      <c r="F99" s="42">
        <v>0.6</v>
      </c>
      <c r="G99" s="42">
        <v>0.13500000000000001</v>
      </c>
      <c r="H99" s="41">
        <v>1</v>
      </c>
      <c r="I99" s="42">
        <f t="shared" si="6"/>
        <v>0.6</v>
      </c>
      <c r="J99" s="42">
        <f t="shared" si="7"/>
        <v>0.13500000000000001</v>
      </c>
      <c r="K99" s="42">
        <v>3351.2</v>
      </c>
      <c r="L99" s="41">
        <f t="shared" si="8"/>
        <v>2.3744377689129168</v>
      </c>
      <c r="M99">
        <f t="shared" si="9"/>
        <v>2929</v>
      </c>
      <c r="N99">
        <f t="shared" si="10"/>
        <v>4</v>
      </c>
      <c r="O99">
        <f t="shared" si="11"/>
        <v>0.9</v>
      </c>
    </row>
    <row r="100" spans="1:15">
      <c r="A100" s="61" t="s">
        <v>134</v>
      </c>
      <c r="B100" s="41">
        <v>4110</v>
      </c>
      <c r="C100" s="43">
        <v>0.108279904</v>
      </c>
      <c r="D100" s="42">
        <v>0.41299999999999998</v>
      </c>
      <c r="E100" s="42">
        <v>48.29</v>
      </c>
      <c r="F100" s="42">
        <v>0.7</v>
      </c>
      <c r="G100" s="42">
        <v>0.09</v>
      </c>
      <c r="H100" s="41">
        <v>1</v>
      </c>
      <c r="I100" s="42">
        <f t="shared" si="6"/>
        <v>0.7</v>
      </c>
      <c r="J100" s="42">
        <f t="shared" si="7"/>
        <v>0.09</v>
      </c>
      <c r="K100" s="42">
        <v>243</v>
      </c>
      <c r="L100" s="41">
        <f t="shared" si="8"/>
        <v>0.17995912508317333</v>
      </c>
      <c r="M100">
        <f t="shared" si="9"/>
        <v>222</v>
      </c>
      <c r="N100">
        <f t="shared" si="10"/>
        <v>0</v>
      </c>
      <c r="O100">
        <f t="shared" si="11"/>
        <v>0</v>
      </c>
    </row>
    <row r="101" spans="1:15">
      <c r="A101" s="61" t="s">
        <v>134</v>
      </c>
      <c r="B101" s="41">
        <v>1900</v>
      </c>
      <c r="C101" s="43">
        <v>5.2263489999999999E-3</v>
      </c>
      <c r="D101" s="42">
        <v>0.193</v>
      </c>
      <c r="E101" s="42">
        <v>48.29</v>
      </c>
      <c r="F101" s="42">
        <v>1.2</v>
      </c>
      <c r="G101" s="42">
        <v>7.5999999999999998E-2</v>
      </c>
      <c r="H101" s="41">
        <v>1</v>
      </c>
      <c r="I101" s="42">
        <f t="shared" si="6"/>
        <v>1.2</v>
      </c>
      <c r="J101" s="42">
        <f t="shared" si="7"/>
        <v>7.5999999999999998E-2</v>
      </c>
      <c r="K101" s="42">
        <v>6.4</v>
      </c>
      <c r="L101" s="41">
        <f t="shared" si="8"/>
        <v>4.0591179907941664E-3</v>
      </c>
      <c r="M101">
        <f t="shared" si="9"/>
        <v>5</v>
      </c>
      <c r="N101">
        <f t="shared" si="10"/>
        <v>0</v>
      </c>
      <c r="O101">
        <f t="shared" si="11"/>
        <v>0</v>
      </c>
    </row>
    <row r="102" spans="1:15">
      <c r="A102" s="61" t="s">
        <v>134</v>
      </c>
      <c r="B102" s="41">
        <v>1900</v>
      </c>
      <c r="C102" s="43">
        <v>3.2518121999999997E-2</v>
      </c>
      <c r="D102" s="42">
        <v>0.193</v>
      </c>
      <c r="E102" s="42">
        <v>48.29</v>
      </c>
      <c r="F102" s="42">
        <v>1.2</v>
      </c>
      <c r="G102" s="42">
        <v>7.5999999999999998E-2</v>
      </c>
      <c r="H102" s="41">
        <v>1</v>
      </c>
      <c r="I102" s="42">
        <f t="shared" si="6"/>
        <v>1.2</v>
      </c>
      <c r="J102" s="42">
        <f t="shared" si="7"/>
        <v>7.5999999999999998E-2</v>
      </c>
      <c r="K102" s="42">
        <v>10925.7</v>
      </c>
      <c r="L102" s="41">
        <f t="shared" si="8"/>
        <v>2.5255660124694993E-2</v>
      </c>
      <c r="M102">
        <f t="shared" si="9"/>
        <v>31</v>
      </c>
      <c r="N102">
        <f t="shared" si="10"/>
        <v>0</v>
      </c>
      <c r="O102">
        <f t="shared" si="11"/>
        <v>0</v>
      </c>
    </row>
    <row r="103" spans="1:15">
      <c r="A103" s="61" t="s">
        <v>134</v>
      </c>
      <c r="B103" s="41">
        <v>1900</v>
      </c>
      <c r="C103" s="43">
        <v>2.9093190000000001E-3</v>
      </c>
      <c r="D103" s="42">
        <v>0.193</v>
      </c>
      <c r="E103" s="42">
        <v>48.29</v>
      </c>
      <c r="F103" s="42">
        <v>1.2</v>
      </c>
      <c r="G103" s="42">
        <v>7.5999999999999998E-2</v>
      </c>
      <c r="H103" s="41">
        <v>1</v>
      </c>
      <c r="I103" s="42">
        <f t="shared" si="6"/>
        <v>1.2</v>
      </c>
      <c r="J103" s="42">
        <f t="shared" si="7"/>
        <v>7.5999999999999998E-2</v>
      </c>
      <c r="K103" s="42">
        <v>2.6</v>
      </c>
      <c r="L103" s="41">
        <f t="shared" si="8"/>
        <v>2.2595638167024999E-3</v>
      </c>
      <c r="M103">
        <f t="shared" si="9"/>
        <v>3</v>
      </c>
      <c r="N103">
        <f t="shared" si="10"/>
        <v>0</v>
      </c>
      <c r="O103">
        <f t="shared" si="11"/>
        <v>0</v>
      </c>
    </row>
    <row r="104" spans="1:15">
      <c r="A104" s="61" t="s">
        <v>134</v>
      </c>
      <c r="B104" s="41">
        <v>4110</v>
      </c>
      <c r="C104" s="43">
        <v>2.2477270000000001E-3</v>
      </c>
      <c r="D104" s="42">
        <v>0.41299999999999998</v>
      </c>
      <c r="E104" s="42">
        <v>48.29</v>
      </c>
      <c r="F104" s="42">
        <v>0.7</v>
      </c>
      <c r="G104" s="42">
        <v>0.09</v>
      </c>
      <c r="H104" s="41">
        <v>1</v>
      </c>
      <c r="I104" s="42">
        <f t="shared" si="6"/>
        <v>0.7</v>
      </c>
      <c r="J104" s="42">
        <f t="shared" si="7"/>
        <v>0.09</v>
      </c>
      <c r="K104" s="42">
        <v>159.4</v>
      </c>
      <c r="L104" s="41">
        <f t="shared" si="8"/>
        <v>3.7356791925658331E-3</v>
      </c>
      <c r="M104">
        <f t="shared" si="9"/>
        <v>5</v>
      </c>
      <c r="N104">
        <f t="shared" si="10"/>
        <v>0</v>
      </c>
      <c r="O104">
        <f t="shared" si="11"/>
        <v>0</v>
      </c>
    </row>
    <row r="105" spans="1:15">
      <c r="A105" s="61" t="s">
        <v>134</v>
      </c>
      <c r="B105" s="41">
        <v>4110</v>
      </c>
      <c r="C105" s="43">
        <v>0.13020594499999999</v>
      </c>
      <c r="D105" s="42">
        <v>0.41299999999999998</v>
      </c>
      <c r="E105" s="42">
        <v>48.29</v>
      </c>
      <c r="F105" s="42">
        <v>0.7</v>
      </c>
      <c r="G105" s="42">
        <v>0.09</v>
      </c>
      <c r="H105" s="41">
        <v>1</v>
      </c>
      <c r="I105" s="42">
        <f t="shared" si="6"/>
        <v>0.7</v>
      </c>
      <c r="J105" s="42">
        <f t="shared" si="7"/>
        <v>0.09</v>
      </c>
      <c r="K105" s="42">
        <v>420.6</v>
      </c>
      <c r="L105" s="41">
        <f t="shared" si="8"/>
        <v>0.21639978497605414</v>
      </c>
      <c r="M105">
        <f t="shared" si="9"/>
        <v>267</v>
      </c>
      <c r="N105">
        <f t="shared" si="10"/>
        <v>0</v>
      </c>
      <c r="O105">
        <f t="shared" si="11"/>
        <v>0.1</v>
      </c>
    </row>
    <row r="106" spans="1:15">
      <c r="A106" s="61" t="s">
        <v>134</v>
      </c>
      <c r="B106" s="41">
        <v>4110</v>
      </c>
      <c r="C106" s="43">
        <v>0.134171388</v>
      </c>
      <c r="D106" s="42">
        <v>0.41299999999999998</v>
      </c>
      <c r="E106" s="42">
        <v>48.29</v>
      </c>
      <c r="F106" s="42">
        <v>0.7</v>
      </c>
      <c r="G106" s="42">
        <v>0.09</v>
      </c>
      <c r="H106" s="41">
        <v>1</v>
      </c>
      <c r="I106" s="42">
        <f t="shared" si="6"/>
        <v>0.7</v>
      </c>
      <c r="J106" s="42">
        <f t="shared" si="7"/>
        <v>0.09</v>
      </c>
      <c r="K106" s="42">
        <v>278.60000000000002</v>
      </c>
      <c r="L106" s="41">
        <f t="shared" si="8"/>
        <v>0.22299027523772996</v>
      </c>
      <c r="M106">
        <f t="shared" si="9"/>
        <v>275</v>
      </c>
      <c r="N106">
        <f t="shared" si="10"/>
        <v>0</v>
      </c>
      <c r="O106">
        <f t="shared" si="11"/>
        <v>0.1</v>
      </c>
    </row>
    <row r="107" spans="1:15">
      <c r="A107" s="61" t="s">
        <v>134</v>
      </c>
      <c r="B107" s="41">
        <v>1900</v>
      </c>
      <c r="C107" s="43">
        <v>6.8577839000000002E-2</v>
      </c>
      <c r="D107" s="42">
        <v>0.27600000000000002</v>
      </c>
      <c r="E107" s="42">
        <v>48.29</v>
      </c>
      <c r="F107" s="42">
        <v>1.2</v>
      </c>
      <c r="G107" s="42">
        <v>7.5999999999999998E-2</v>
      </c>
      <c r="H107" s="41">
        <v>1</v>
      </c>
      <c r="I107" s="42">
        <f t="shared" si="6"/>
        <v>1.2</v>
      </c>
      <c r="J107" s="42">
        <f t="shared" si="7"/>
        <v>7.5999999999999998E-2</v>
      </c>
      <c r="K107" s="42">
        <v>86.7</v>
      </c>
      <c r="L107" s="41">
        <f t="shared" si="8"/>
        <v>7.6167348442130009E-2</v>
      </c>
      <c r="M107">
        <f t="shared" si="9"/>
        <v>94</v>
      </c>
      <c r="N107">
        <f t="shared" si="10"/>
        <v>0</v>
      </c>
      <c r="O107">
        <f t="shared" si="11"/>
        <v>0</v>
      </c>
    </row>
    <row r="108" spans="1:15">
      <c r="A108" s="61" t="s">
        <v>134</v>
      </c>
      <c r="B108" s="41">
        <v>4110</v>
      </c>
      <c r="C108" s="43">
        <v>0.17298522699999999</v>
      </c>
      <c r="D108" s="42">
        <v>0.41299999999999998</v>
      </c>
      <c r="E108" s="42">
        <v>48.29</v>
      </c>
      <c r="F108" s="42">
        <v>0.7</v>
      </c>
      <c r="G108" s="42">
        <v>0.09</v>
      </c>
      <c r="H108" s="41">
        <v>1</v>
      </c>
      <c r="I108" s="42">
        <f t="shared" si="6"/>
        <v>0.7</v>
      </c>
      <c r="J108" s="42">
        <f t="shared" si="7"/>
        <v>0.09</v>
      </c>
      <c r="K108" s="42">
        <v>1889.7</v>
      </c>
      <c r="L108" s="41">
        <f t="shared" si="8"/>
        <v>0.28749813172381578</v>
      </c>
      <c r="M108">
        <f t="shared" si="9"/>
        <v>355</v>
      </c>
      <c r="N108">
        <f t="shared" si="10"/>
        <v>1</v>
      </c>
      <c r="O108">
        <f t="shared" si="11"/>
        <v>0.1</v>
      </c>
    </row>
    <row r="109" spans="1:15">
      <c r="A109" s="61" t="s">
        <v>134</v>
      </c>
      <c r="B109" s="41">
        <v>4110</v>
      </c>
      <c r="C109" s="43">
        <v>2.0455887999999998E-2</v>
      </c>
      <c r="D109" s="42">
        <v>0.41299999999999998</v>
      </c>
      <c r="E109" s="42">
        <v>48.29</v>
      </c>
      <c r="F109" s="42">
        <v>0.7</v>
      </c>
      <c r="G109" s="42">
        <v>0.09</v>
      </c>
      <c r="H109" s="41">
        <v>1</v>
      </c>
      <c r="I109" s="42">
        <f t="shared" si="6"/>
        <v>0.7</v>
      </c>
      <c r="J109" s="42">
        <f t="shared" si="7"/>
        <v>0.09</v>
      </c>
      <c r="K109" s="42">
        <v>146</v>
      </c>
      <c r="L109" s="41">
        <f t="shared" si="8"/>
        <v>3.399729378481333E-2</v>
      </c>
      <c r="M109">
        <f t="shared" si="9"/>
        <v>42</v>
      </c>
      <c r="N109">
        <f t="shared" si="10"/>
        <v>0</v>
      </c>
      <c r="O109">
        <f t="shared" si="11"/>
        <v>0</v>
      </c>
    </row>
    <row r="110" spans="1:15">
      <c r="A110" s="61" t="s">
        <v>134</v>
      </c>
      <c r="B110" s="41">
        <v>8140</v>
      </c>
      <c r="C110" s="43">
        <v>7.8761900000000004E-4</v>
      </c>
      <c r="D110" s="42">
        <v>0.70299999999999996</v>
      </c>
      <c r="E110" s="42">
        <v>48.29</v>
      </c>
      <c r="F110" s="42">
        <v>1.2</v>
      </c>
      <c r="G110" s="42">
        <v>0.48</v>
      </c>
      <c r="H110" s="41">
        <v>1</v>
      </c>
      <c r="I110" s="42">
        <f t="shared" si="6"/>
        <v>1.2</v>
      </c>
      <c r="J110" s="42">
        <f t="shared" si="7"/>
        <v>0.48</v>
      </c>
      <c r="K110" s="42">
        <v>40928.1</v>
      </c>
      <c r="L110" s="41">
        <f t="shared" si="8"/>
        <v>2.2281656184608332E-3</v>
      </c>
      <c r="M110">
        <f t="shared" si="9"/>
        <v>3</v>
      </c>
      <c r="N110">
        <f t="shared" si="10"/>
        <v>0</v>
      </c>
      <c r="O110">
        <f t="shared" si="11"/>
        <v>0</v>
      </c>
    </row>
    <row r="111" spans="1:15">
      <c r="A111" s="61" t="s">
        <v>134</v>
      </c>
      <c r="B111" s="41">
        <v>1300</v>
      </c>
      <c r="C111" s="43">
        <v>3.7384341000000001E-2</v>
      </c>
      <c r="D111" s="42">
        <v>0.66200000000000003</v>
      </c>
      <c r="E111" s="42">
        <v>48.29</v>
      </c>
      <c r="F111" s="42">
        <v>2.1</v>
      </c>
      <c r="G111" s="42">
        <v>0.51600000000000001</v>
      </c>
      <c r="H111" s="41">
        <v>0</v>
      </c>
      <c r="I111" s="42">
        <f>F111*0.7</f>
        <v>1.47</v>
      </c>
      <c r="J111" s="42">
        <f>G111*0.5</f>
        <v>0.25800000000000001</v>
      </c>
      <c r="K111" s="42">
        <v>84.7</v>
      </c>
      <c r="L111" s="41">
        <f t="shared" si="8"/>
        <v>9.9591822116764997E-2</v>
      </c>
      <c r="M111">
        <f t="shared" si="9"/>
        <v>123</v>
      </c>
      <c r="N111">
        <f t="shared" si="10"/>
        <v>0</v>
      </c>
      <c r="O111">
        <f t="shared" si="11"/>
        <v>0.1</v>
      </c>
    </row>
    <row r="112" spans="1:15">
      <c r="A112" s="61" t="s">
        <v>134</v>
      </c>
      <c r="B112" s="41">
        <v>1700</v>
      </c>
      <c r="C112" s="43">
        <v>0.237416926</v>
      </c>
      <c r="D112" s="42">
        <v>0.74099999999999999</v>
      </c>
      <c r="E112" s="42">
        <v>48.29</v>
      </c>
      <c r="F112" s="42">
        <v>1.8</v>
      </c>
      <c r="G112" s="42">
        <v>0.47799999999999998</v>
      </c>
      <c r="H112" s="41">
        <v>0</v>
      </c>
      <c r="I112" s="42">
        <f t="shared" ref="I112:I129" si="12">F112*0.7</f>
        <v>1.26</v>
      </c>
      <c r="J112" s="42">
        <f t="shared" ref="J112:J129" si="13">G112*0.5</f>
        <v>0.23899999999999999</v>
      </c>
      <c r="K112" s="42">
        <v>3039.4</v>
      </c>
      <c r="L112" s="41">
        <f t="shared" si="8"/>
        <v>0.707955312266345</v>
      </c>
      <c r="M112">
        <f t="shared" si="9"/>
        <v>873</v>
      </c>
      <c r="N112">
        <f t="shared" si="10"/>
        <v>2</v>
      </c>
      <c r="O112">
        <f t="shared" si="11"/>
        <v>0.5</v>
      </c>
    </row>
    <row r="113" spans="1:15">
      <c r="A113" s="61" t="s">
        <v>134</v>
      </c>
      <c r="B113" s="41">
        <v>1700</v>
      </c>
      <c r="C113" s="43">
        <v>6.0144200000000002E-2</v>
      </c>
      <c r="D113" s="42">
        <v>0.74099999999999999</v>
      </c>
      <c r="E113" s="42">
        <v>48.29</v>
      </c>
      <c r="F113" s="42">
        <v>1.8</v>
      </c>
      <c r="G113" s="42">
        <v>0.47799999999999998</v>
      </c>
      <c r="H113" s="41">
        <v>0</v>
      </c>
      <c r="I113" s="42">
        <f t="shared" si="12"/>
        <v>1.26</v>
      </c>
      <c r="J113" s="42">
        <f t="shared" si="13"/>
        <v>0.23899999999999999</v>
      </c>
      <c r="K113" s="42">
        <v>877.6</v>
      </c>
      <c r="L113" s="41">
        <f t="shared" si="8"/>
        <v>0.17934444106150002</v>
      </c>
      <c r="M113">
        <f t="shared" si="9"/>
        <v>221</v>
      </c>
      <c r="N113">
        <f t="shared" si="10"/>
        <v>1</v>
      </c>
      <c r="O113">
        <f t="shared" si="11"/>
        <v>0.1</v>
      </c>
    </row>
    <row r="114" spans="1:15">
      <c r="A114" s="61" t="s">
        <v>134</v>
      </c>
      <c r="B114" s="41">
        <v>1200</v>
      </c>
      <c r="C114" s="43">
        <v>2.5323355200000002</v>
      </c>
      <c r="D114" s="42">
        <v>0.30399999999999999</v>
      </c>
      <c r="E114" s="42">
        <v>48.29</v>
      </c>
      <c r="F114" s="42">
        <v>2.23</v>
      </c>
      <c r="G114" s="42">
        <v>0.316</v>
      </c>
      <c r="H114" s="41">
        <v>0</v>
      </c>
      <c r="I114" s="42">
        <f t="shared" si="12"/>
        <v>1.5609999999999999</v>
      </c>
      <c r="J114" s="42">
        <f t="shared" si="13"/>
        <v>0.158</v>
      </c>
      <c r="K114" s="42">
        <v>2654.7</v>
      </c>
      <c r="L114" s="41">
        <f t="shared" si="8"/>
        <v>3.0979242172736003</v>
      </c>
      <c r="M114">
        <f t="shared" si="9"/>
        <v>3821</v>
      </c>
      <c r="N114">
        <f t="shared" si="10"/>
        <v>13</v>
      </c>
      <c r="O114">
        <f t="shared" si="11"/>
        <v>1.3</v>
      </c>
    </row>
    <row r="115" spans="1:15">
      <c r="A115" s="61" t="s">
        <v>134</v>
      </c>
      <c r="B115" s="41">
        <v>1700</v>
      </c>
      <c r="C115" s="43">
        <v>0.17681418500000001</v>
      </c>
      <c r="D115" s="42">
        <v>0.74099999999999999</v>
      </c>
      <c r="E115" s="42">
        <v>48.29</v>
      </c>
      <c r="F115" s="42">
        <v>1.8</v>
      </c>
      <c r="G115" s="42">
        <v>0.47799999999999998</v>
      </c>
      <c r="H115" s="41">
        <v>0</v>
      </c>
      <c r="I115" s="42">
        <f t="shared" si="12"/>
        <v>1.26</v>
      </c>
      <c r="J115" s="42">
        <f t="shared" si="13"/>
        <v>0.23899999999999999</v>
      </c>
      <c r="K115" s="42">
        <v>448.3</v>
      </c>
      <c r="L115" s="41">
        <f t="shared" si="8"/>
        <v>0.52724354435788756</v>
      </c>
      <c r="M115">
        <f t="shared" si="9"/>
        <v>650</v>
      </c>
      <c r="N115">
        <f t="shared" si="10"/>
        <v>2</v>
      </c>
      <c r="O115">
        <f t="shared" si="11"/>
        <v>0.3</v>
      </c>
    </row>
    <row r="116" spans="1:15">
      <c r="A116" s="61" t="s">
        <v>134</v>
      </c>
      <c r="B116" s="41">
        <v>1200</v>
      </c>
      <c r="C116" s="43">
        <v>4.1794335939999998</v>
      </c>
      <c r="D116" s="42">
        <v>0.30399999999999999</v>
      </c>
      <c r="E116" s="42">
        <v>48.29</v>
      </c>
      <c r="F116" s="42">
        <v>2.23</v>
      </c>
      <c r="G116" s="42">
        <v>0.316</v>
      </c>
      <c r="H116" s="41">
        <v>0</v>
      </c>
      <c r="I116" s="42">
        <f t="shared" si="12"/>
        <v>1.5609999999999999</v>
      </c>
      <c r="J116" s="42">
        <f t="shared" si="13"/>
        <v>0.158</v>
      </c>
      <c r="K116" s="42">
        <v>4346.7</v>
      </c>
      <c r="L116" s="41">
        <f t="shared" si="8"/>
        <v>5.1128961557745862</v>
      </c>
      <c r="M116">
        <f t="shared" si="9"/>
        <v>6307</v>
      </c>
      <c r="N116">
        <f t="shared" si="10"/>
        <v>22</v>
      </c>
      <c r="O116">
        <f t="shared" si="11"/>
        <v>2.2000000000000002</v>
      </c>
    </row>
    <row r="117" spans="1:15">
      <c r="A117" s="61" t="s">
        <v>134</v>
      </c>
      <c r="B117" s="41">
        <v>1200</v>
      </c>
      <c r="C117" s="43">
        <v>2.3832148110000002</v>
      </c>
      <c r="D117" s="42">
        <v>0.30399999999999999</v>
      </c>
      <c r="E117" s="42">
        <v>48.29</v>
      </c>
      <c r="F117" s="42">
        <v>2.23</v>
      </c>
      <c r="G117" s="42">
        <v>0.316</v>
      </c>
      <c r="H117" s="41">
        <v>0</v>
      </c>
      <c r="I117" s="42">
        <f t="shared" si="12"/>
        <v>1.5609999999999999</v>
      </c>
      <c r="J117" s="42">
        <f t="shared" si="13"/>
        <v>0.158</v>
      </c>
      <c r="K117" s="42">
        <v>2478.6</v>
      </c>
      <c r="L117" s="41">
        <f t="shared" si="8"/>
        <v>2.9154978949874799</v>
      </c>
      <c r="M117">
        <f t="shared" si="9"/>
        <v>3596</v>
      </c>
      <c r="N117">
        <f t="shared" si="10"/>
        <v>12</v>
      </c>
      <c r="O117">
        <f t="shared" si="11"/>
        <v>1.3</v>
      </c>
    </row>
    <row r="118" spans="1:15">
      <c r="A118" s="61" t="s">
        <v>134</v>
      </c>
      <c r="B118" s="41">
        <v>1200</v>
      </c>
      <c r="C118" s="43">
        <v>0.150148171</v>
      </c>
      <c r="D118" s="42">
        <v>0.47299999999999998</v>
      </c>
      <c r="E118" s="42">
        <v>48.29</v>
      </c>
      <c r="F118" s="42">
        <v>2.23</v>
      </c>
      <c r="G118" s="42">
        <v>0.316</v>
      </c>
      <c r="H118" s="41">
        <v>0</v>
      </c>
      <c r="I118" s="42">
        <f t="shared" si="12"/>
        <v>1.5609999999999999</v>
      </c>
      <c r="J118" s="42">
        <f t="shared" si="13"/>
        <v>0.158</v>
      </c>
      <c r="K118" s="42">
        <v>243</v>
      </c>
      <c r="L118" s="41">
        <f t="shared" si="8"/>
        <v>0.28579665825000583</v>
      </c>
      <c r="M118">
        <f t="shared" si="9"/>
        <v>353</v>
      </c>
      <c r="N118">
        <f t="shared" si="10"/>
        <v>1</v>
      </c>
      <c r="O118">
        <f t="shared" si="11"/>
        <v>0.1</v>
      </c>
    </row>
    <row r="119" spans="1:15">
      <c r="A119" s="61" t="s">
        <v>134</v>
      </c>
      <c r="B119" s="41">
        <v>1200</v>
      </c>
      <c r="C119" s="43">
        <v>0.43719857299999998</v>
      </c>
      <c r="D119" s="42">
        <v>0.30399999999999999</v>
      </c>
      <c r="E119" s="42">
        <v>48.29</v>
      </c>
      <c r="F119" s="42">
        <v>2.23</v>
      </c>
      <c r="G119" s="42">
        <v>0.316</v>
      </c>
      <c r="H119" s="41">
        <v>0</v>
      </c>
      <c r="I119" s="42">
        <f t="shared" si="12"/>
        <v>1.5609999999999999</v>
      </c>
      <c r="J119" s="42">
        <f t="shared" si="13"/>
        <v>0.158</v>
      </c>
      <c r="K119" s="42">
        <v>454.7</v>
      </c>
      <c r="L119" s="41">
        <f t="shared" si="8"/>
        <v>0.53484541695097321</v>
      </c>
      <c r="M119">
        <f t="shared" si="9"/>
        <v>660</v>
      </c>
      <c r="N119">
        <f t="shared" si="10"/>
        <v>2</v>
      </c>
      <c r="O119">
        <f t="shared" si="11"/>
        <v>0.2</v>
      </c>
    </row>
    <row r="120" spans="1:15">
      <c r="A120" s="61" t="s">
        <v>134</v>
      </c>
      <c r="B120" s="41">
        <v>1200</v>
      </c>
      <c r="C120" s="43">
        <v>5.4174316E-2</v>
      </c>
      <c r="D120" s="42">
        <v>0.38900000000000001</v>
      </c>
      <c r="E120" s="42">
        <v>48.29</v>
      </c>
      <c r="F120" s="42">
        <v>2.23</v>
      </c>
      <c r="G120" s="42">
        <v>0.316</v>
      </c>
      <c r="H120" s="41">
        <v>0</v>
      </c>
      <c r="I120" s="42">
        <f t="shared" si="12"/>
        <v>1.5609999999999999</v>
      </c>
      <c r="J120" s="42">
        <f t="shared" si="13"/>
        <v>0.158</v>
      </c>
      <c r="K120" s="42">
        <v>273.2</v>
      </c>
      <c r="L120" s="41">
        <f t="shared" si="8"/>
        <v>8.4804519411663337E-2</v>
      </c>
      <c r="M120">
        <f t="shared" si="9"/>
        <v>105</v>
      </c>
      <c r="N120">
        <f t="shared" si="10"/>
        <v>0</v>
      </c>
      <c r="O120">
        <f t="shared" si="11"/>
        <v>0</v>
      </c>
    </row>
    <row r="121" spans="1:15">
      <c r="A121" s="61" t="s">
        <v>134</v>
      </c>
      <c r="B121" s="41">
        <v>5300</v>
      </c>
      <c r="C121" s="43">
        <v>8.5711999999999995E-5</v>
      </c>
      <c r="D121" s="42">
        <v>0.5</v>
      </c>
      <c r="E121" s="42">
        <v>48.29</v>
      </c>
      <c r="F121" s="42">
        <v>0.6</v>
      </c>
      <c r="G121" s="42">
        <v>0.13500000000000001</v>
      </c>
      <c r="H121" s="41">
        <v>0</v>
      </c>
      <c r="I121" s="42">
        <f t="shared" si="12"/>
        <v>0.42</v>
      </c>
      <c r="J121" s="42">
        <f t="shared" si="13"/>
        <v>6.7500000000000004E-2</v>
      </c>
      <c r="K121" s="42">
        <v>0.1</v>
      </c>
      <c r="L121" s="41">
        <f t="shared" si="8"/>
        <v>1.7245968666666667E-4</v>
      </c>
      <c r="M121">
        <f t="shared" si="9"/>
        <v>0</v>
      </c>
      <c r="N121">
        <f t="shared" si="10"/>
        <v>0</v>
      </c>
      <c r="O121">
        <f t="shared" si="11"/>
        <v>0</v>
      </c>
    </row>
    <row r="122" spans="1:15">
      <c r="A122" s="61" t="s">
        <v>134</v>
      </c>
      <c r="B122" s="41">
        <v>5300</v>
      </c>
      <c r="C122" s="43">
        <v>0.22118309</v>
      </c>
      <c r="D122" s="42">
        <v>0.5</v>
      </c>
      <c r="E122" s="42">
        <v>48.29</v>
      </c>
      <c r="F122" s="42">
        <v>0.6</v>
      </c>
      <c r="G122" s="42">
        <v>0.13500000000000001</v>
      </c>
      <c r="H122" s="41">
        <v>0</v>
      </c>
      <c r="I122" s="42">
        <f t="shared" si="12"/>
        <v>0.42</v>
      </c>
      <c r="J122" s="42">
        <f t="shared" si="13"/>
        <v>6.7500000000000004E-2</v>
      </c>
      <c r="K122" s="42">
        <v>378.4</v>
      </c>
      <c r="L122" s="41">
        <f t="shared" si="8"/>
        <v>0.44503880900416665</v>
      </c>
      <c r="M122">
        <f t="shared" si="9"/>
        <v>549</v>
      </c>
      <c r="N122">
        <f t="shared" si="10"/>
        <v>1</v>
      </c>
      <c r="O122">
        <f t="shared" si="11"/>
        <v>0.1</v>
      </c>
    </row>
    <row r="123" spans="1:15">
      <c r="A123" s="61" t="s">
        <v>134</v>
      </c>
      <c r="B123" s="41">
        <v>5300</v>
      </c>
      <c r="C123" s="43">
        <v>6.8755155999999998E-2</v>
      </c>
      <c r="D123" s="42">
        <v>0.5</v>
      </c>
      <c r="E123" s="42">
        <v>48.29</v>
      </c>
      <c r="F123" s="42">
        <v>0.6</v>
      </c>
      <c r="G123" s="42">
        <v>0.13500000000000001</v>
      </c>
      <c r="H123" s="41">
        <v>0</v>
      </c>
      <c r="I123" s="42">
        <f t="shared" si="12"/>
        <v>0.42</v>
      </c>
      <c r="J123" s="42">
        <f t="shared" si="13"/>
        <v>6.7500000000000004E-2</v>
      </c>
      <c r="K123" s="42">
        <v>117.6</v>
      </c>
      <c r="L123" s="41">
        <f t="shared" si="8"/>
        <v>0.13834110346833331</v>
      </c>
      <c r="M123">
        <f t="shared" si="9"/>
        <v>171</v>
      </c>
      <c r="N123">
        <f t="shared" si="10"/>
        <v>0</v>
      </c>
      <c r="O123">
        <f t="shared" si="11"/>
        <v>0</v>
      </c>
    </row>
    <row r="124" spans="1:15">
      <c r="A124" s="61" t="s">
        <v>134</v>
      </c>
      <c r="B124" s="41">
        <v>5300</v>
      </c>
      <c r="C124" s="43">
        <v>9.5800335E-2</v>
      </c>
      <c r="D124" s="42">
        <v>0.5</v>
      </c>
      <c r="E124" s="42">
        <v>48.29</v>
      </c>
      <c r="F124" s="42">
        <v>0.6</v>
      </c>
      <c r="G124" s="42">
        <v>0.13500000000000001</v>
      </c>
      <c r="H124" s="41">
        <v>0</v>
      </c>
      <c r="I124" s="42">
        <f t="shared" si="12"/>
        <v>0.42</v>
      </c>
      <c r="J124" s="42">
        <f t="shared" si="13"/>
        <v>6.7500000000000004E-2</v>
      </c>
      <c r="K124" s="42">
        <v>163.9</v>
      </c>
      <c r="L124" s="41">
        <f t="shared" si="8"/>
        <v>0.19275825738124999</v>
      </c>
      <c r="M124">
        <f t="shared" si="9"/>
        <v>238</v>
      </c>
      <c r="N124">
        <f t="shared" si="10"/>
        <v>0</v>
      </c>
      <c r="O124">
        <f t="shared" si="11"/>
        <v>0</v>
      </c>
    </row>
    <row r="125" spans="1:15">
      <c r="A125" s="61" t="s">
        <v>134</v>
      </c>
      <c r="B125" s="41">
        <v>5300</v>
      </c>
      <c r="C125" s="43">
        <v>4.4291243000000001E-2</v>
      </c>
      <c r="D125" s="42">
        <v>0.5</v>
      </c>
      <c r="E125" s="42">
        <v>48.29</v>
      </c>
      <c r="F125" s="42">
        <v>0.6</v>
      </c>
      <c r="G125" s="42">
        <v>0.13500000000000001</v>
      </c>
      <c r="H125" s="41">
        <v>0</v>
      </c>
      <c r="I125" s="42">
        <f t="shared" si="12"/>
        <v>0.42</v>
      </c>
      <c r="J125" s="42">
        <f t="shared" si="13"/>
        <v>6.7500000000000004E-2</v>
      </c>
      <c r="K125" s="42">
        <v>101.5</v>
      </c>
      <c r="L125" s="41">
        <f t="shared" si="8"/>
        <v>8.9117671852916677E-2</v>
      </c>
      <c r="M125">
        <f t="shared" si="9"/>
        <v>110</v>
      </c>
      <c r="N125">
        <f t="shared" si="10"/>
        <v>0</v>
      </c>
      <c r="O125">
        <f t="shared" si="11"/>
        <v>0</v>
      </c>
    </row>
    <row r="126" spans="1:15">
      <c r="A126" s="61" t="s">
        <v>134</v>
      </c>
      <c r="B126" s="41">
        <v>5300</v>
      </c>
      <c r="C126" s="43">
        <v>4.5423747E-2</v>
      </c>
      <c r="D126" s="42">
        <v>0.5</v>
      </c>
      <c r="E126" s="42">
        <v>48.29</v>
      </c>
      <c r="F126" s="42">
        <v>0.6</v>
      </c>
      <c r="G126" s="42">
        <v>0.13500000000000001</v>
      </c>
      <c r="H126" s="41">
        <v>0</v>
      </c>
      <c r="I126" s="42">
        <f t="shared" si="12"/>
        <v>0.42</v>
      </c>
      <c r="J126" s="42">
        <f t="shared" si="13"/>
        <v>6.7500000000000004E-2</v>
      </c>
      <c r="K126" s="42">
        <v>104.1</v>
      </c>
      <c r="L126" s="41">
        <f t="shared" si="8"/>
        <v>9.1396364276249989E-2</v>
      </c>
      <c r="M126">
        <f t="shared" si="9"/>
        <v>113</v>
      </c>
      <c r="N126">
        <f t="shared" si="10"/>
        <v>0</v>
      </c>
      <c r="O126">
        <f t="shared" si="11"/>
        <v>0</v>
      </c>
    </row>
    <row r="127" spans="1:15">
      <c r="A127" s="61" t="s">
        <v>134</v>
      </c>
      <c r="B127" s="41">
        <v>5300</v>
      </c>
      <c r="C127" s="43">
        <v>4.0538820000000003E-2</v>
      </c>
      <c r="D127" s="42">
        <v>0.5</v>
      </c>
      <c r="E127" s="42">
        <v>48.29</v>
      </c>
      <c r="F127" s="42">
        <v>0.6</v>
      </c>
      <c r="G127" s="42">
        <v>0.13500000000000001</v>
      </c>
      <c r="H127" s="41">
        <v>0</v>
      </c>
      <c r="I127" s="42">
        <f t="shared" si="12"/>
        <v>0.42</v>
      </c>
      <c r="J127" s="42">
        <f t="shared" si="13"/>
        <v>6.7500000000000004E-2</v>
      </c>
      <c r="K127" s="42">
        <v>92.9</v>
      </c>
      <c r="L127" s="41">
        <f t="shared" si="8"/>
        <v>8.1567484075000002E-2</v>
      </c>
      <c r="M127">
        <f t="shared" si="9"/>
        <v>101</v>
      </c>
      <c r="N127">
        <f t="shared" si="10"/>
        <v>0</v>
      </c>
      <c r="O127">
        <f t="shared" si="11"/>
        <v>0</v>
      </c>
    </row>
    <row r="128" spans="1:15">
      <c r="A128" s="61" t="s">
        <v>134</v>
      </c>
      <c r="B128" s="41">
        <v>5300</v>
      </c>
      <c r="C128" s="43">
        <v>0.30359776700000002</v>
      </c>
      <c r="D128" s="42">
        <v>0.5</v>
      </c>
      <c r="E128" s="42">
        <v>48.29</v>
      </c>
      <c r="F128" s="42">
        <v>0.6</v>
      </c>
      <c r="G128" s="42">
        <v>0.13500000000000001</v>
      </c>
      <c r="H128" s="41">
        <v>0</v>
      </c>
      <c r="I128" s="42">
        <f t="shared" si="12"/>
        <v>0.42</v>
      </c>
      <c r="J128" s="42">
        <f t="shared" si="13"/>
        <v>6.7500000000000004E-2</v>
      </c>
      <c r="K128" s="42">
        <v>987.1</v>
      </c>
      <c r="L128" s="41">
        <f t="shared" si="8"/>
        <v>0.61086400701791665</v>
      </c>
      <c r="M128">
        <f t="shared" si="9"/>
        <v>753</v>
      </c>
      <c r="N128">
        <f t="shared" si="10"/>
        <v>1</v>
      </c>
      <c r="O128">
        <f t="shared" si="11"/>
        <v>0.1</v>
      </c>
    </row>
    <row r="129" spans="1:15">
      <c r="A129" s="61" t="s">
        <v>134</v>
      </c>
      <c r="B129" s="41">
        <v>8140</v>
      </c>
      <c r="C129" s="43">
        <v>3.0657398999999998E-2</v>
      </c>
      <c r="D129" s="42">
        <v>0.77700000000000002</v>
      </c>
      <c r="E129" s="42">
        <v>48.29</v>
      </c>
      <c r="F129" s="42">
        <v>1.2</v>
      </c>
      <c r="G129" s="42">
        <v>0.48</v>
      </c>
      <c r="H129" s="41">
        <v>0</v>
      </c>
      <c r="I129" s="42">
        <f t="shared" si="12"/>
        <v>0.84</v>
      </c>
      <c r="J129" s="42">
        <f t="shared" si="13"/>
        <v>0.24</v>
      </c>
      <c r="K129" s="42">
        <v>147</v>
      </c>
      <c r="L129" s="41">
        <f t="shared" si="8"/>
        <v>9.585886540172249E-2</v>
      </c>
      <c r="M129">
        <f t="shared" si="9"/>
        <v>118</v>
      </c>
      <c r="N129">
        <f t="shared" si="10"/>
        <v>0</v>
      </c>
      <c r="O129">
        <f t="shared" si="11"/>
        <v>0.1</v>
      </c>
    </row>
    <row r="130" spans="1:15">
      <c r="C130" s="43">
        <f>SUM(C2:C129)</f>
        <v>123.557039033</v>
      </c>
      <c r="N130">
        <f>SUM(N2:N129)</f>
        <v>694</v>
      </c>
      <c r="O130">
        <f>SUM(O2:O129)</f>
        <v>104.59999999999991</v>
      </c>
    </row>
  </sheetData>
  <sortState ref="A2:L130">
    <sortCondition descending="1" ref="L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205"/>
  <sheetViews>
    <sheetView workbookViewId="0">
      <pane ySplit="1" topLeftCell="A188" activePane="bottomLeft" state="frozen"/>
      <selection pane="bottomLeft" activeCell="N2" sqref="N2:N205"/>
    </sheetView>
  </sheetViews>
  <sheetFormatPr defaultRowHeight="12.75"/>
  <cols>
    <col min="1" max="1" width="9.1406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2" width="12.85546875" customWidth="1"/>
    <col min="13" max="13" width="13.425781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4110</v>
      </c>
      <c r="C2" s="43">
        <v>0.71430331999999996</v>
      </c>
      <c r="D2" s="42">
        <v>0.41299999999999998</v>
      </c>
      <c r="E2" s="42">
        <v>48.29</v>
      </c>
      <c r="F2" s="42">
        <v>0.7</v>
      </c>
      <c r="G2" s="42">
        <v>0.09</v>
      </c>
      <c r="H2" s="41">
        <v>1</v>
      </c>
      <c r="I2" s="42">
        <f>F2</f>
        <v>0.7</v>
      </c>
      <c r="J2" s="42">
        <f>G2</f>
        <v>0.09</v>
      </c>
      <c r="K2" s="42">
        <v>1356.9</v>
      </c>
      <c r="L2" s="41">
        <f>E2*D2*C2/12</f>
        <v>1.1871584270263664</v>
      </c>
      <c r="M2">
        <f>ROUND(E2*D2*C2*102.79,0)</f>
        <v>1464</v>
      </c>
      <c r="N2">
        <f>ROUND(I2*M2*0.002205,0)</f>
        <v>2</v>
      </c>
      <c r="O2">
        <f>ROUND(J2*M2*0.002205,1)</f>
        <v>0.3</v>
      </c>
    </row>
    <row r="3" spans="1:15">
      <c r="A3" s="61" t="s">
        <v>134</v>
      </c>
      <c r="B3" s="41">
        <v>4110</v>
      </c>
      <c r="C3" s="43">
        <v>3.8172626000000001E-2</v>
      </c>
      <c r="D3" s="42">
        <v>0.41299999999999998</v>
      </c>
      <c r="E3" s="42">
        <v>48.29</v>
      </c>
      <c r="F3" s="42">
        <v>0.7</v>
      </c>
      <c r="G3" s="42">
        <v>0.09</v>
      </c>
      <c r="H3" s="41">
        <v>1</v>
      </c>
      <c r="I3" s="42">
        <f t="shared" ref="I3:I66" si="0">F3</f>
        <v>0.7</v>
      </c>
      <c r="J3" s="42">
        <f t="shared" ref="J3:J66" si="1">G3</f>
        <v>0.09</v>
      </c>
      <c r="K3" s="42">
        <v>72.2</v>
      </c>
      <c r="L3" s="41">
        <f t="shared" ref="L3:L66" si="2">E3*D3*C3/12</f>
        <v>6.3442172770001651E-2</v>
      </c>
      <c r="M3">
        <f t="shared" ref="M3:M66" si="3">ROUND(E3*D3*C3*102.79,0)</f>
        <v>78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61" t="s">
        <v>134</v>
      </c>
      <c r="B4" s="41">
        <v>4110</v>
      </c>
      <c r="C4" s="43">
        <v>0.69301529299999998</v>
      </c>
      <c r="D4" s="42">
        <v>0.41299999999999998</v>
      </c>
      <c r="E4" s="42">
        <v>48.29</v>
      </c>
      <c r="F4" s="42">
        <v>0.7</v>
      </c>
      <c r="G4" s="42">
        <v>0.09</v>
      </c>
      <c r="H4" s="41">
        <v>1</v>
      </c>
      <c r="I4" s="42">
        <f t="shared" si="0"/>
        <v>0.7</v>
      </c>
      <c r="J4" s="42">
        <f t="shared" si="1"/>
        <v>0.09</v>
      </c>
      <c r="K4" s="42">
        <v>1311.7</v>
      </c>
      <c r="L4" s="41">
        <f t="shared" si="2"/>
        <v>1.1517781341728839</v>
      </c>
      <c r="M4">
        <f t="shared" si="3"/>
        <v>1421</v>
      </c>
      <c r="N4">
        <f t="shared" si="4"/>
        <v>2</v>
      </c>
      <c r="O4">
        <f t="shared" si="5"/>
        <v>0.3</v>
      </c>
    </row>
    <row r="5" spans="1:15">
      <c r="A5" s="61" t="s">
        <v>134</v>
      </c>
      <c r="B5" s="41">
        <v>1200</v>
      </c>
      <c r="C5" s="43">
        <v>14.375317503</v>
      </c>
      <c r="D5" s="42">
        <v>0.30399999999999999</v>
      </c>
      <c r="E5" s="42">
        <v>48.29</v>
      </c>
      <c r="F5" s="42">
        <v>2.23</v>
      </c>
      <c r="G5" s="42">
        <v>0.316</v>
      </c>
      <c r="H5" s="41">
        <v>1</v>
      </c>
      <c r="I5" s="42">
        <f t="shared" si="0"/>
        <v>2.23</v>
      </c>
      <c r="J5" s="42">
        <f t="shared" si="1"/>
        <v>0.316</v>
      </c>
      <c r="K5" s="42">
        <v>27406.400000000001</v>
      </c>
      <c r="L5" s="41">
        <f t="shared" si="2"/>
        <v>17.58599674957004</v>
      </c>
      <c r="M5">
        <f t="shared" si="3"/>
        <v>21692</v>
      </c>
      <c r="N5">
        <f t="shared" si="4"/>
        <v>107</v>
      </c>
      <c r="O5">
        <f t="shared" si="5"/>
        <v>15.1</v>
      </c>
    </row>
    <row r="6" spans="1:15">
      <c r="A6" s="61" t="s">
        <v>134</v>
      </c>
      <c r="B6" s="41">
        <v>8140</v>
      </c>
      <c r="C6" s="43">
        <v>6.4615600000000005E-4</v>
      </c>
      <c r="D6" s="42">
        <v>0.70299999999999996</v>
      </c>
      <c r="E6" s="42">
        <v>48.29</v>
      </c>
      <c r="F6" s="42">
        <v>1.2</v>
      </c>
      <c r="G6" s="42">
        <v>0.48</v>
      </c>
      <c r="H6" s="41">
        <v>1</v>
      </c>
      <c r="I6" s="42">
        <f t="shared" si="0"/>
        <v>1.2</v>
      </c>
      <c r="J6" s="42">
        <f t="shared" si="1"/>
        <v>0.48</v>
      </c>
      <c r="K6" s="42">
        <v>5240.5</v>
      </c>
      <c r="L6" s="41">
        <f t="shared" si="2"/>
        <v>1.8279683239766666E-3</v>
      </c>
      <c r="M6">
        <f t="shared" si="3"/>
        <v>2</v>
      </c>
      <c r="N6">
        <f t="shared" si="4"/>
        <v>0</v>
      </c>
      <c r="O6">
        <f t="shared" si="5"/>
        <v>0</v>
      </c>
    </row>
    <row r="7" spans="1:15">
      <c r="A7" s="61" t="s">
        <v>134</v>
      </c>
      <c r="B7" s="41">
        <v>1200</v>
      </c>
      <c r="C7" s="43">
        <v>23.414987244999999</v>
      </c>
      <c r="D7" s="42">
        <v>0.30399999999999999</v>
      </c>
      <c r="E7" s="42">
        <v>48.29</v>
      </c>
      <c r="F7" s="42">
        <v>2.23</v>
      </c>
      <c r="G7" s="42">
        <v>0.316</v>
      </c>
      <c r="H7" s="41">
        <v>1</v>
      </c>
      <c r="I7" s="42">
        <f t="shared" si="0"/>
        <v>2.23</v>
      </c>
      <c r="J7" s="42">
        <f t="shared" si="1"/>
        <v>0.316</v>
      </c>
      <c r="K7" s="42">
        <v>43469.8</v>
      </c>
      <c r="L7" s="41">
        <f t="shared" si="2"/>
        <v>28.644646596213263</v>
      </c>
      <c r="M7">
        <f t="shared" si="3"/>
        <v>35333</v>
      </c>
      <c r="N7">
        <f t="shared" si="4"/>
        <v>174</v>
      </c>
      <c r="O7">
        <f t="shared" si="5"/>
        <v>24.6</v>
      </c>
    </row>
    <row r="8" spans="1:15">
      <c r="A8" s="61" t="s">
        <v>134</v>
      </c>
      <c r="B8" s="41">
        <v>4110</v>
      </c>
      <c r="C8" s="43">
        <v>3.3888028440000002</v>
      </c>
      <c r="D8" s="42">
        <v>0.41299999999999998</v>
      </c>
      <c r="E8" s="42">
        <v>48.29</v>
      </c>
      <c r="F8" s="42">
        <v>0.7</v>
      </c>
      <c r="G8" s="42">
        <v>0.09</v>
      </c>
      <c r="H8" s="41">
        <v>1</v>
      </c>
      <c r="I8" s="42">
        <f t="shared" si="0"/>
        <v>0.7</v>
      </c>
      <c r="J8" s="42">
        <f t="shared" si="1"/>
        <v>0.09</v>
      </c>
      <c r="K8" s="42">
        <v>6893.7</v>
      </c>
      <c r="L8" s="41">
        <f t="shared" si="2"/>
        <v>5.6321253746734889</v>
      </c>
      <c r="M8">
        <f t="shared" si="3"/>
        <v>6947</v>
      </c>
      <c r="N8">
        <f t="shared" si="4"/>
        <v>11</v>
      </c>
      <c r="O8">
        <f t="shared" si="5"/>
        <v>1.4</v>
      </c>
    </row>
    <row r="9" spans="1:15">
      <c r="A9" s="61" t="s">
        <v>134</v>
      </c>
      <c r="B9" s="41">
        <v>4110</v>
      </c>
      <c r="C9" s="43">
        <v>6.7119566839999996</v>
      </c>
      <c r="D9" s="42">
        <v>0.41299999999999998</v>
      </c>
      <c r="E9" s="42">
        <v>48.29</v>
      </c>
      <c r="F9" s="42">
        <v>0.7</v>
      </c>
      <c r="G9" s="42">
        <v>0.09</v>
      </c>
      <c r="H9" s="41">
        <v>1</v>
      </c>
      <c r="I9" s="42">
        <f t="shared" si="0"/>
        <v>0.7</v>
      </c>
      <c r="J9" s="42">
        <f t="shared" si="1"/>
        <v>0.09</v>
      </c>
      <c r="K9" s="42">
        <v>12710.9</v>
      </c>
      <c r="L9" s="41">
        <f t="shared" si="2"/>
        <v>11.155143362971556</v>
      </c>
      <c r="M9">
        <f t="shared" si="3"/>
        <v>13760</v>
      </c>
      <c r="N9">
        <f t="shared" si="4"/>
        <v>21</v>
      </c>
      <c r="O9">
        <f t="shared" si="5"/>
        <v>2.7</v>
      </c>
    </row>
    <row r="10" spans="1:15">
      <c r="A10" s="61" t="s">
        <v>134</v>
      </c>
      <c r="B10" s="41">
        <v>4110</v>
      </c>
      <c r="C10" s="43">
        <v>0.18478831200000001</v>
      </c>
      <c r="D10" s="42">
        <v>0.41299999999999998</v>
      </c>
      <c r="E10" s="42">
        <v>48.29</v>
      </c>
      <c r="F10" s="42">
        <v>0.7</v>
      </c>
      <c r="G10" s="42">
        <v>0.09</v>
      </c>
      <c r="H10" s="41">
        <v>1</v>
      </c>
      <c r="I10" s="42">
        <f t="shared" si="0"/>
        <v>0.7</v>
      </c>
      <c r="J10" s="42">
        <f t="shared" si="1"/>
        <v>0.09</v>
      </c>
      <c r="K10" s="42">
        <v>349.7</v>
      </c>
      <c r="L10" s="41">
        <f t="shared" si="2"/>
        <v>0.30711463276801998</v>
      </c>
      <c r="M10">
        <f t="shared" si="3"/>
        <v>379</v>
      </c>
      <c r="N10">
        <f t="shared" si="4"/>
        <v>1</v>
      </c>
      <c r="O10">
        <f t="shared" si="5"/>
        <v>0.1</v>
      </c>
    </row>
    <row r="11" spans="1:15">
      <c r="A11" s="61" t="s">
        <v>134</v>
      </c>
      <c r="B11" s="41">
        <v>1200</v>
      </c>
      <c r="C11" s="43">
        <v>0.124111738</v>
      </c>
      <c r="D11" s="42">
        <v>0.30399999999999999</v>
      </c>
      <c r="E11" s="42">
        <v>48.29</v>
      </c>
      <c r="F11" s="42">
        <v>2.23</v>
      </c>
      <c r="G11" s="42">
        <v>0.316</v>
      </c>
      <c r="H11" s="41">
        <v>1</v>
      </c>
      <c r="I11" s="42">
        <f t="shared" si="0"/>
        <v>2.23</v>
      </c>
      <c r="J11" s="42">
        <f t="shared" si="1"/>
        <v>0.316</v>
      </c>
      <c r="K11" s="42">
        <v>172.9</v>
      </c>
      <c r="L11" s="41">
        <f t="shared" si="2"/>
        <v>0.15183168097650665</v>
      </c>
      <c r="M11">
        <f t="shared" si="3"/>
        <v>187</v>
      </c>
      <c r="N11">
        <f t="shared" si="4"/>
        <v>1</v>
      </c>
      <c r="O11">
        <f t="shared" si="5"/>
        <v>0.1</v>
      </c>
    </row>
    <row r="12" spans="1:15">
      <c r="A12" s="61" t="s">
        <v>134</v>
      </c>
      <c r="B12" s="41">
        <v>4110</v>
      </c>
      <c r="C12" s="43">
        <v>0.118266096</v>
      </c>
      <c r="D12" s="42">
        <v>0.41299999999999998</v>
      </c>
      <c r="E12" s="42">
        <v>48.29</v>
      </c>
      <c r="F12" s="42">
        <v>0.7</v>
      </c>
      <c r="G12" s="42">
        <v>0.09</v>
      </c>
      <c r="H12" s="41">
        <v>1</v>
      </c>
      <c r="I12" s="42">
        <f t="shared" si="0"/>
        <v>0.7</v>
      </c>
      <c r="J12" s="42">
        <f t="shared" si="1"/>
        <v>0.09</v>
      </c>
      <c r="K12" s="42">
        <v>243.4</v>
      </c>
      <c r="L12" s="41">
        <f t="shared" si="2"/>
        <v>0.19655598478515998</v>
      </c>
      <c r="M12">
        <f t="shared" si="3"/>
        <v>242</v>
      </c>
      <c r="N12">
        <f t="shared" si="4"/>
        <v>0</v>
      </c>
      <c r="O12">
        <f t="shared" si="5"/>
        <v>0</v>
      </c>
    </row>
    <row r="13" spans="1:15">
      <c r="A13" s="61" t="s">
        <v>134</v>
      </c>
      <c r="B13" s="41">
        <v>4110</v>
      </c>
      <c r="C13" s="43">
        <v>3.7998223999999997E-2</v>
      </c>
      <c r="D13" s="42">
        <v>0.41299999999999998</v>
      </c>
      <c r="E13" s="42">
        <v>48.29</v>
      </c>
      <c r="F13" s="42">
        <v>0.7</v>
      </c>
      <c r="G13" s="42">
        <v>0.09</v>
      </c>
      <c r="H13" s="41">
        <v>1</v>
      </c>
      <c r="I13" s="42">
        <f t="shared" si="0"/>
        <v>0.7</v>
      </c>
      <c r="J13" s="42">
        <f t="shared" si="1"/>
        <v>0.09</v>
      </c>
      <c r="K13" s="42">
        <v>71.900000000000006</v>
      </c>
      <c r="L13" s="41">
        <f t="shared" si="2"/>
        <v>6.3152319988706657E-2</v>
      </c>
      <c r="M13">
        <f t="shared" si="3"/>
        <v>78</v>
      </c>
      <c r="N13">
        <f t="shared" si="4"/>
        <v>0</v>
      </c>
      <c r="O13">
        <f t="shared" si="5"/>
        <v>0</v>
      </c>
    </row>
    <row r="14" spans="1:15">
      <c r="A14" s="61" t="s">
        <v>134</v>
      </c>
      <c r="B14" s="41">
        <v>1200</v>
      </c>
      <c r="C14" s="43">
        <v>2.1241478000000001E-2</v>
      </c>
      <c r="D14" s="42">
        <v>0.30399999999999999</v>
      </c>
      <c r="E14" s="42">
        <v>48.29</v>
      </c>
      <c r="F14" s="42">
        <v>2.23</v>
      </c>
      <c r="G14" s="42">
        <v>0.316</v>
      </c>
      <c r="H14" s="41">
        <v>1</v>
      </c>
      <c r="I14" s="42">
        <f t="shared" si="0"/>
        <v>2.23</v>
      </c>
      <c r="J14" s="42">
        <f t="shared" si="1"/>
        <v>0.316</v>
      </c>
      <c r="K14" s="42">
        <v>29.6</v>
      </c>
      <c r="L14" s="41">
        <f t="shared" si="2"/>
        <v>2.5985691306373335E-2</v>
      </c>
      <c r="M14">
        <f t="shared" si="3"/>
        <v>32</v>
      </c>
      <c r="N14">
        <f t="shared" si="4"/>
        <v>0</v>
      </c>
      <c r="O14">
        <f t="shared" si="5"/>
        <v>0</v>
      </c>
    </row>
    <row r="15" spans="1:15">
      <c r="A15" s="61" t="s">
        <v>134</v>
      </c>
      <c r="B15" s="41">
        <v>1400</v>
      </c>
      <c r="C15" s="43">
        <v>1.597671764</v>
      </c>
      <c r="D15" s="42">
        <v>0.88700000000000001</v>
      </c>
      <c r="E15" s="42">
        <v>48.29</v>
      </c>
      <c r="F15" s="42">
        <v>1.93</v>
      </c>
      <c r="G15" s="42">
        <v>0.497</v>
      </c>
      <c r="H15" s="41">
        <v>1</v>
      </c>
      <c r="I15" s="42">
        <f t="shared" si="0"/>
        <v>1.93</v>
      </c>
      <c r="J15" s="42">
        <f t="shared" si="1"/>
        <v>0.497</v>
      </c>
      <c r="K15" s="42">
        <v>6494.5</v>
      </c>
      <c r="L15" s="41">
        <f t="shared" si="2"/>
        <v>5.702786844326476</v>
      </c>
      <c r="M15">
        <f t="shared" si="3"/>
        <v>7034</v>
      </c>
      <c r="N15">
        <f t="shared" si="4"/>
        <v>30</v>
      </c>
      <c r="O15">
        <f t="shared" si="5"/>
        <v>7.7</v>
      </c>
    </row>
    <row r="16" spans="1:15">
      <c r="A16" s="61" t="s">
        <v>134</v>
      </c>
      <c r="B16" s="41">
        <v>1400</v>
      </c>
      <c r="C16" s="43">
        <v>9.1151365999999998E-2</v>
      </c>
      <c r="D16" s="42">
        <v>0.88700000000000001</v>
      </c>
      <c r="E16" s="42">
        <v>48.29</v>
      </c>
      <c r="F16" s="42">
        <v>1.93</v>
      </c>
      <c r="G16" s="42">
        <v>0.497</v>
      </c>
      <c r="H16" s="41">
        <v>1</v>
      </c>
      <c r="I16" s="42">
        <f t="shared" si="0"/>
        <v>1.93</v>
      </c>
      <c r="J16" s="42">
        <f t="shared" si="1"/>
        <v>0.497</v>
      </c>
      <c r="K16" s="42">
        <v>407.5</v>
      </c>
      <c r="L16" s="41">
        <f t="shared" si="2"/>
        <v>0.32535895205768167</v>
      </c>
      <c r="M16">
        <f t="shared" si="3"/>
        <v>401</v>
      </c>
      <c r="N16">
        <f t="shared" si="4"/>
        <v>2</v>
      </c>
      <c r="O16">
        <f t="shared" si="5"/>
        <v>0.4</v>
      </c>
    </row>
    <row r="17" spans="1:15">
      <c r="A17" s="61" t="s">
        <v>134</v>
      </c>
      <c r="B17" s="41">
        <v>1550</v>
      </c>
      <c r="C17" s="43">
        <v>1.5966208999999999E-2</v>
      </c>
      <c r="D17" s="42">
        <v>0.57699999999999996</v>
      </c>
      <c r="E17" s="42">
        <v>48.29</v>
      </c>
      <c r="F17" s="42">
        <v>1.55</v>
      </c>
      <c r="G17" s="42">
        <v>0.15</v>
      </c>
      <c r="H17" s="41">
        <v>1</v>
      </c>
      <c r="I17" s="42">
        <f t="shared" si="0"/>
        <v>1.55</v>
      </c>
      <c r="J17" s="42">
        <f t="shared" si="1"/>
        <v>0.15</v>
      </c>
      <c r="K17" s="42">
        <v>18609.2</v>
      </c>
      <c r="L17" s="41">
        <f t="shared" si="2"/>
        <v>3.7072645851330827E-2</v>
      </c>
      <c r="M17">
        <f t="shared" si="3"/>
        <v>46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1700</v>
      </c>
      <c r="C18" s="43">
        <v>3.0322806529999999</v>
      </c>
      <c r="D18" s="42">
        <v>0.74099999999999999</v>
      </c>
      <c r="E18" s="42">
        <v>48.29</v>
      </c>
      <c r="F18" s="42">
        <v>1.8</v>
      </c>
      <c r="G18" s="42">
        <v>0.47799999999999998</v>
      </c>
      <c r="H18" s="41">
        <v>1</v>
      </c>
      <c r="I18" s="42">
        <f t="shared" si="0"/>
        <v>1.8</v>
      </c>
      <c r="J18" s="42">
        <f t="shared" si="1"/>
        <v>0.47799999999999998</v>
      </c>
      <c r="K18" s="42">
        <v>10297.200000000001</v>
      </c>
      <c r="L18" s="41">
        <f t="shared" si="2"/>
        <v>9.0419804212855972</v>
      </c>
      <c r="M18">
        <f t="shared" si="3"/>
        <v>11153</v>
      </c>
      <c r="N18">
        <f t="shared" si="4"/>
        <v>44</v>
      </c>
      <c r="O18">
        <f t="shared" si="5"/>
        <v>11.8</v>
      </c>
    </row>
    <row r="19" spans="1:15">
      <c r="A19" s="61" t="s">
        <v>134</v>
      </c>
      <c r="B19" s="41">
        <v>1200</v>
      </c>
      <c r="C19" s="43">
        <v>0.63546387400000004</v>
      </c>
      <c r="D19" s="42">
        <v>0.30399999999999999</v>
      </c>
      <c r="E19" s="42">
        <v>48.29</v>
      </c>
      <c r="F19" s="42">
        <v>2.23</v>
      </c>
      <c r="G19" s="42">
        <v>0.316</v>
      </c>
      <c r="H19" s="41">
        <v>1</v>
      </c>
      <c r="I19" s="42">
        <f t="shared" si="0"/>
        <v>2.23</v>
      </c>
      <c r="J19" s="42">
        <f t="shared" si="1"/>
        <v>0.316</v>
      </c>
      <c r="K19" s="42">
        <v>1853.7</v>
      </c>
      <c r="L19" s="41">
        <f t="shared" si="2"/>
        <v>0.77739261204498666</v>
      </c>
      <c r="M19">
        <f t="shared" si="3"/>
        <v>959</v>
      </c>
      <c r="N19">
        <f t="shared" si="4"/>
        <v>5</v>
      </c>
      <c r="O19">
        <f t="shared" si="5"/>
        <v>0.7</v>
      </c>
    </row>
    <row r="20" spans="1:15">
      <c r="A20" s="61" t="s">
        <v>134</v>
      </c>
      <c r="B20" s="41">
        <v>1200</v>
      </c>
      <c r="C20" s="43">
        <v>0.20437385799999999</v>
      </c>
      <c r="D20" s="42">
        <v>0.30399999999999999</v>
      </c>
      <c r="E20" s="42">
        <v>48.29</v>
      </c>
      <c r="F20" s="42">
        <v>2.23</v>
      </c>
      <c r="G20" s="42">
        <v>0.316</v>
      </c>
      <c r="H20" s="41">
        <v>1</v>
      </c>
      <c r="I20" s="42">
        <f t="shared" si="0"/>
        <v>2.23</v>
      </c>
      <c r="J20" s="42">
        <f t="shared" si="1"/>
        <v>0.316</v>
      </c>
      <c r="K20" s="42">
        <v>284.7</v>
      </c>
      <c r="L20" s="41">
        <f t="shared" si="2"/>
        <v>0.25002007793810666</v>
      </c>
      <c r="M20">
        <f t="shared" si="3"/>
        <v>308</v>
      </c>
      <c r="N20">
        <f t="shared" si="4"/>
        <v>2</v>
      </c>
      <c r="O20">
        <f t="shared" si="5"/>
        <v>0.2</v>
      </c>
    </row>
    <row r="21" spans="1:15">
      <c r="A21" s="61" t="s">
        <v>134</v>
      </c>
      <c r="B21" s="41">
        <v>2120</v>
      </c>
      <c r="C21" s="43">
        <v>5.4302406999999997E-2</v>
      </c>
      <c r="D21" s="42">
        <v>0.41099999999999998</v>
      </c>
      <c r="E21" s="42">
        <v>48.29</v>
      </c>
      <c r="F21" s="42">
        <v>2.52</v>
      </c>
      <c r="G21" s="42">
        <v>0.09</v>
      </c>
      <c r="H21" s="41">
        <v>1</v>
      </c>
      <c r="I21" s="42">
        <f t="shared" si="0"/>
        <v>2.52</v>
      </c>
      <c r="J21" s="42">
        <f t="shared" si="1"/>
        <v>0.09</v>
      </c>
      <c r="K21" s="42">
        <v>102.3</v>
      </c>
      <c r="L21" s="41">
        <f t="shared" si="2"/>
        <v>8.9812515765527498E-2</v>
      </c>
      <c r="M21">
        <f t="shared" si="3"/>
        <v>111</v>
      </c>
      <c r="N21">
        <f t="shared" si="4"/>
        <v>1</v>
      </c>
      <c r="O21">
        <f t="shared" si="5"/>
        <v>0</v>
      </c>
    </row>
    <row r="22" spans="1:15">
      <c r="A22" s="61" t="s">
        <v>134</v>
      </c>
      <c r="B22" s="41">
        <v>1200</v>
      </c>
      <c r="C22" s="43">
        <v>1.12120898</v>
      </c>
      <c r="D22" s="42">
        <v>0.30399999999999999</v>
      </c>
      <c r="E22" s="42">
        <v>48.29</v>
      </c>
      <c r="F22" s="42">
        <v>2.23</v>
      </c>
      <c r="G22" s="42">
        <v>0.316</v>
      </c>
      <c r="H22" s="41">
        <v>1</v>
      </c>
      <c r="I22" s="42">
        <f t="shared" si="0"/>
        <v>2.23</v>
      </c>
      <c r="J22" s="42">
        <f t="shared" si="1"/>
        <v>0.316</v>
      </c>
      <c r="K22" s="42">
        <v>1665.6</v>
      </c>
      <c r="L22" s="41">
        <f t="shared" si="2"/>
        <v>1.3716272683197335</v>
      </c>
      <c r="M22">
        <f t="shared" si="3"/>
        <v>1692</v>
      </c>
      <c r="N22">
        <f t="shared" si="4"/>
        <v>8</v>
      </c>
      <c r="O22">
        <f t="shared" si="5"/>
        <v>1.2</v>
      </c>
    </row>
    <row r="23" spans="1:15">
      <c r="A23" s="61" t="s">
        <v>134</v>
      </c>
      <c r="B23" s="41">
        <v>1200</v>
      </c>
      <c r="C23" s="43">
        <v>0.905461344</v>
      </c>
      <c r="D23" s="42">
        <v>0.30399999999999999</v>
      </c>
      <c r="E23" s="42">
        <v>48.29</v>
      </c>
      <c r="F23" s="42">
        <v>2.23</v>
      </c>
      <c r="G23" s="42">
        <v>0.316</v>
      </c>
      <c r="H23" s="41">
        <v>1</v>
      </c>
      <c r="I23" s="42">
        <f t="shared" si="0"/>
        <v>2.23</v>
      </c>
      <c r="J23" s="42">
        <f t="shared" si="1"/>
        <v>0.316</v>
      </c>
      <c r="K23" s="42">
        <v>1261.5</v>
      </c>
      <c r="L23" s="41">
        <f t="shared" si="2"/>
        <v>1.1076931169779198</v>
      </c>
      <c r="M23">
        <f t="shared" si="3"/>
        <v>1366</v>
      </c>
      <c r="N23">
        <f t="shared" si="4"/>
        <v>7</v>
      </c>
      <c r="O23">
        <f t="shared" si="5"/>
        <v>1</v>
      </c>
    </row>
    <row r="24" spans="1:15">
      <c r="A24" s="61" t="s">
        <v>134</v>
      </c>
      <c r="B24" s="41">
        <v>1700</v>
      </c>
      <c r="C24" s="43">
        <v>1.092299559</v>
      </c>
      <c r="D24" s="42">
        <v>0.74099999999999999</v>
      </c>
      <c r="E24" s="42">
        <v>48.29</v>
      </c>
      <c r="F24" s="42">
        <v>1.8</v>
      </c>
      <c r="G24" s="42">
        <v>0.47799999999999998</v>
      </c>
      <c r="H24" s="41">
        <v>1</v>
      </c>
      <c r="I24" s="42">
        <f t="shared" si="0"/>
        <v>1.8</v>
      </c>
      <c r="J24" s="42">
        <f t="shared" si="1"/>
        <v>0.47799999999999998</v>
      </c>
      <c r="K24" s="42">
        <v>3709.3</v>
      </c>
      <c r="L24" s="41">
        <f t="shared" si="2"/>
        <v>3.2571362472287926</v>
      </c>
      <c r="M24">
        <f t="shared" si="3"/>
        <v>4018</v>
      </c>
      <c r="N24">
        <f t="shared" si="4"/>
        <v>16</v>
      </c>
      <c r="O24">
        <f t="shared" si="5"/>
        <v>4.2</v>
      </c>
    </row>
    <row r="25" spans="1:15">
      <c r="A25" s="61" t="s">
        <v>134</v>
      </c>
      <c r="B25" s="41">
        <v>1200</v>
      </c>
      <c r="C25" s="43">
        <v>3.374617261</v>
      </c>
      <c r="D25" s="42">
        <v>0.30399999999999999</v>
      </c>
      <c r="E25" s="42">
        <v>48.29</v>
      </c>
      <c r="F25" s="42">
        <v>2.23</v>
      </c>
      <c r="G25" s="42">
        <v>0.316</v>
      </c>
      <c r="H25" s="41">
        <v>1</v>
      </c>
      <c r="I25" s="42">
        <f t="shared" si="0"/>
        <v>2.23</v>
      </c>
      <c r="J25" s="42">
        <f t="shared" si="1"/>
        <v>0.316</v>
      </c>
      <c r="K25" s="42">
        <v>4701.3999999999996</v>
      </c>
      <c r="L25" s="41">
        <f t="shared" si="2"/>
        <v>4.1283267775201464</v>
      </c>
      <c r="M25">
        <f t="shared" si="3"/>
        <v>5092</v>
      </c>
      <c r="N25">
        <f t="shared" si="4"/>
        <v>25</v>
      </c>
      <c r="O25">
        <f t="shared" si="5"/>
        <v>3.5</v>
      </c>
    </row>
    <row r="26" spans="1:15">
      <c r="A26" s="61" t="s">
        <v>134</v>
      </c>
      <c r="B26" s="41">
        <v>4110</v>
      </c>
      <c r="C26" s="43">
        <v>1.9314145000000001E-2</v>
      </c>
      <c r="D26" s="42">
        <v>0.41299999999999998</v>
      </c>
      <c r="E26" s="42">
        <v>48.29</v>
      </c>
      <c r="F26" s="42">
        <v>0.7</v>
      </c>
      <c r="G26" s="42">
        <v>0.09</v>
      </c>
      <c r="H26" s="41">
        <v>1</v>
      </c>
      <c r="I26" s="42">
        <f t="shared" si="0"/>
        <v>0.7</v>
      </c>
      <c r="J26" s="42">
        <f t="shared" si="1"/>
        <v>0.09</v>
      </c>
      <c r="K26" s="42">
        <v>70.900000000000006</v>
      </c>
      <c r="L26" s="41">
        <f t="shared" si="2"/>
        <v>3.2099738802220827E-2</v>
      </c>
      <c r="M26">
        <f t="shared" si="3"/>
        <v>40</v>
      </c>
      <c r="N26">
        <f t="shared" si="4"/>
        <v>0</v>
      </c>
      <c r="O26">
        <f t="shared" si="5"/>
        <v>0</v>
      </c>
    </row>
    <row r="27" spans="1:15">
      <c r="A27" s="61" t="s">
        <v>134</v>
      </c>
      <c r="B27" s="41">
        <v>4110</v>
      </c>
      <c r="C27" s="43">
        <v>1.251695064</v>
      </c>
      <c r="D27" s="42">
        <v>0.41299999999999998</v>
      </c>
      <c r="E27" s="42">
        <v>48.29</v>
      </c>
      <c r="F27" s="42">
        <v>0.7</v>
      </c>
      <c r="G27" s="42">
        <v>0.09</v>
      </c>
      <c r="H27" s="41">
        <v>1</v>
      </c>
      <c r="I27" s="42">
        <f t="shared" si="0"/>
        <v>0.7</v>
      </c>
      <c r="J27" s="42">
        <f t="shared" si="1"/>
        <v>0.09</v>
      </c>
      <c r="K27" s="42">
        <v>3426.1</v>
      </c>
      <c r="L27" s="41">
        <f t="shared" si="2"/>
        <v>2.0802932055459395</v>
      </c>
      <c r="M27">
        <f t="shared" si="3"/>
        <v>2566</v>
      </c>
      <c r="N27">
        <f t="shared" si="4"/>
        <v>4</v>
      </c>
      <c r="O27">
        <f t="shared" si="5"/>
        <v>0.5</v>
      </c>
    </row>
    <row r="28" spans="1:15">
      <c r="A28" s="61" t="s">
        <v>134</v>
      </c>
      <c r="B28" s="41">
        <v>1200</v>
      </c>
      <c r="C28" s="43">
        <v>2.5236378259999999</v>
      </c>
      <c r="D28" s="42">
        <v>0.47299999999999998</v>
      </c>
      <c r="E28" s="42">
        <v>48.29</v>
      </c>
      <c r="F28" s="42">
        <v>2.23</v>
      </c>
      <c r="G28" s="42">
        <v>0.316</v>
      </c>
      <c r="H28" s="41">
        <v>1</v>
      </c>
      <c r="I28" s="42">
        <f t="shared" si="0"/>
        <v>2.23</v>
      </c>
      <c r="J28" s="42">
        <f t="shared" si="1"/>
        <v>0.316</v>
      </c>
      <c r="K28" s="42">
        <v>5470.5</v>
      </c>
      <c r="L28" s="41">
        <f t="shared" si="2"/>
        <v>4.8035700501747014</v>
      </c>
      <c r="M28">
        <f t="shared" si="3"/>
        <v>5925</v>
      </c>
      <c r="N28">
        <f t="shared" si="4"/>
        <v>29</v>
      </c>
      <c r="O28">
        <f t="shared" si="5"/>
        <v>4.0999999999999996</v>
      </c>
    </row>
    <row r="29" spans="1:15">
      <c r="A29" s="61" t="s">
        <v>134</v>
      </c>
      <c r="B29" s="41">
        <v>1400</v>
      </c>
      <c r="C29" s="43">
        <v>1.2935994790000001</v>
      </c>
      <c r="D29" s="42">
        <v>0.88700000000000001</v>
      </c>
      <c r="E29" s="42">
        <v>48.29</v>
      </c>
      <c r="F29" s="42">
        <v>1.93</v>
      </c>
      <c r="G29" s="42">
        <v>0.497</v>
      </c>
      <c r="H29" s="41">
        <v>1</v>
      </c>
      <c r="I29" s="42">
        <f t="shared" si="0"/>
        <v>1.93</v>
      </c>
      <c r="J29" s="42">
        <f t="shared" si="1"/>
        <v>0.497</v>
      </c>
      <c r="K29" s="42">
        <v>54785.9</v>
      </c>
      <c r="L29" s="41">
        <f t="shared" si="2"/>
        <v>4.6174203343239313</v>
      </c>
      <c r="M29">
        <f t="shared" si="3"/>
        <v>5695</v>
      </c>
      <c r="N29">
        <f t="shared" si="4"/>
        <v>24</v>
      </c>
      <c r="O29">
        <f t="shared" si="5"/>
        <v>6.2</v>
      </c>
    </row>
    <row r="30" spans="1:15">
      <c r="A30" s="61" t="s">
        <v>134</v>
      </c>
      <c r="B30" s="41">
        <v>4110</v>
      </c>
      <c r="C30" s="43">
        <v>0.178108458</v>
      </c>
      <c r="D30" s="42">
        <v>0.41299999999999998</v>
      </c>
      <c r="E30" s="42">
        <v>48.29</v>
      </c>
      <c r="F30" s="42">
        <v>0.7</v>
      </c>
      <c r="G30" s="42">
        <v>0.09</v>
      </c>
      <c r="H30" s="41">
        <v>1</v>
      </c>
      <c r="I30" s="42">
        <f t="shared" si="0"/>
        <v>0.7</v>
      </c>
      <c r="J30" s="42">
        <f t="shared" si="1"/>
        <v>0.09</v>
      </c>
      <c r="K30" s="42">
        <v>337.1</v>
      </c>
      <c r="L30" s="41">
        <f t="shared" si="2"/>
        <v>0.29601284345055495</v>
      </c>
      <c r="M30">
        <f t="shared" si="3"/>
        <v>365</v>
      </c>
      <c r="N30">
        <f t="shared" si="4"/>
        <v>1</v>
      </c>
      <c r="O30">
        <f t="shared" si="5"/>
        <v>0.1</v>
      </c>
    </row>
    <row r="31" spans="1:15">
      <c r="A31" s="61" t="s">
        <v>134</v>
      </c>
      <c r="B31" s="41">
        <v>4110</v>
      </c>
      <c r="C31" s="43">
        <v>1.5133339000000001E-2</v>
      </c>
      <c r="D31" s="42">
        <v>0.41299999999999998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1"/>
        <v>0.09</v>
      </c>
      <c r="K31" s="42">
        <v>28.6</v>
      </c>
      <c r="L31" s="41">
        <f t="shared" si="2"/>
        <v>2.5151319362335833E-2</v>
      </c>
      <c r="M31">
        <f t="shared" si="3"/>
        <v>31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6460</v>
      </c>
      <c r="C32" s="43">
        <v>0.478948665</v>
      </c>
      <c r="D32" s="42">
        <v>0.30299999999999999</v>
      </c>
      <c r="E32" s="42">
        <v>48.29</v>
      </c>
      <c r="F32" s="42">
        <v>0</v>
      </c>
      <c r="G32" s="42">
        <v>0</v>
      </c>
      <c r="H32" s="41">
        <v>1</v>
      </c>
      <c r="I32" s="42">
        <f t="shared" si="0"/>
        <v>0</v>
      </c>
      <c r="J32" s="42">
        <f t="shared" si="1"/>
        <v>0</v>
      </c>
      <c r="K32" s="42">
        <v>665.1</v>
      </c>
      <c r="L32" s="41">
        <f t="shared" si="2"/>
        <v>0.58399288357946244</v>
      </c>
      <c r="M32">
        <f t="shared" si="3"/>
        <v>720</v>
      </c>
      <c r="N32">
        <f t="shared" si="4"/>
        <v>0</v>
      </c>
      <c r="O32">
        <f t="shared" si="5"/>
        <v>0</v>
      </c>
    </row>
    <row r="33" spans="1:15">
      <c r="A33" s="61" t="s">
        <v>134</v>
      </c>
      <c r="B33" s="41">
        <v>4110</v>
      </c>
      <c r="C33" s="43">
        <v>6.8337750000000003E-2</v>
      </c>
      <c r="D33" s="42">
        <v>0.41299999999999998</v>
      </c>
      <c r="E33" s="42">
        <v>48.29</v>
      </c>
      <c r="F33" s="42">
        <v>0.7</v>
      </c>
      <c r="G33" s="42">
        <v>0.09</v>
      </c>
      <c r="H33" s="41">
        <v>1</v>
      </c>
      <c r="I33" s="42">
        <f t="shared" si="0"/>
        <v>0.7</v>
      </c>
      <c r="J33" s="42">
        <f t="shared" si="1"/>
        <v>0.09</v>
      </c>
      <c r="K33" s="42">
        <v>129.30000000000001</v>
      </c>
      <c r="L33" s="41">
        <f t="shared" si="2"/>
        <v>0.113576030693125</v>
      </c>
      <c r="M33">
        <f t="shared" si="3"/>
        <v>140</v>
      </c>
      <c r="N33">
        <f t="shared" si="4"/>
        <v>0</v>
      </c>
      <c r="O33">
        <f t="shared" si="5"/>
        <v>0</v>
      </c>
    </row>
    <row r="34" spans="1:15">
      <c r="A34" s="61" t="s">
        <v>134</v>
      </c>
      <c r="B34" s="41">
        <v>1400</v>
      </c>
      <c r="C34" s="43">
        <v>1.5562183E-2</v>
      </c>
      <c r="D34" s="42">
        <v>0.88700000000000001</v>
      </c>
      <c r="E34" s="42">
        <v>48.29</v>
      </c>
      <c r="F34" s="42">
        <v>1.93</v>
      </c>
      <c r="G34" s="42">
        <v>0.497</v>
      </c>
      <c r="H34" s="41">
        <v>1</v>
      </c>
      <c r="I34" s="42">
        <f t="shared" si="0"/>
        <v>1.93</v>
      </c>
      <c r="J34" s="42">
        <f t="shared" si="1"/>
        <v>0.497</v>
      </c>
      <c r="K34" s="42">
        <v>63.2</v>
      </c>
      <c r="L34" s="41">
        <f t="shared" si="2"/>
        <v>5.5548213645090834E-2</v>
      </c>
      <c r="M34">
        <f t="shared" si="3"/>
        <v>69</v>
      </c>
      <c r="N34">
        <f t="shared" si="4"/>
        <v>0</v>
      </c>
      <c r="O34">
        <f t="shared" si="5"/>
        <v>0.1</v>
      </c>
    </row>
    <row r="35" spans="1:15">
      <c r="A35" s="61" t="s">
        <v>134</v>
      </c>
      <c r="B35" s="41">
        <v>4110</v>
      </c>
      <c r="C35" s="43">
        <v>2.2996390249999998</v>
      </c>
      <c r="D35" s="42">
        <v>0.41299999999999998</v>
      </c>
      <c r="E35" s="42">
        <v>48.29</v>
      </c>
      <c r="F35" s="42">
        <v>0.7</v>
      </c>
      <c r="G35" s="42">
        <v>0.09</v>
      </c>
      <c r="H35" s="41">
        <v>1</v>
      </c>
      <c r="I35" s="42">
        <f t="shared" si="0"/>
        <v>0.7</v>
      </c>
      <c r="J35" s="42">
        <f t="shared" si="1"/>
        <v>0.09</v>
      </c>
      <c r="K35" s="42">
        <v>4352.5</v>
      </c>
      <c r="L35" s="41">
        <f t="shared" si="2"/>
        <v>3.8219559831353536</v>
      </c>
      <c r="M35">
        <f t="shared" si="3"/>
        <v>4714</v>
      </c>
      <c r="N35">
        <f t="shared" si="4"/>
        <v>7</v>
      </c>
      <c r="O35">
        <f t="shared" si="5"/>
        <v>0.9</v>
      </c>
    </row>
    <row r="36" spans="1:15">
      <c r="A36" s="61" t="s">
        <v>134</v>
      </c>
      <c r="B36" s="41">
        <v>1200</v>
      </c>
      <c r="C36" s="43">
        <v>7.7034463999999997E-2</v>
      </c>
      <c r="D36" s="42">
        <v>0.30399999999999999</v>
      </c>
      <c r="E36" s="42">
        <v>48.29</v>
      </c>
      <c r="F36" s="42">
        <v>2.23</v>
      </c>
      <c r="G36" s="42">
        <v>0.316</v>
      </c>
      <c r="H36" s="41">
        <v>1</v>
      </c>
      <c r="I36" s="42">
        <f t="shared" si="0"/>
        <v>2.23</v>
      </c>
      <c r="J36" s="42">
        <f t="shared" si="1"/>
        <v>0.316</v>
      </c>
      <c r="K36" s="42">
        <v>107.3</v>
      </c>
      <c r="L36" s="41">
        <f t="shared" si="2"/>
        <v>9.4239854752853333E-2</v>
      </c>
      <c r="M36">
        <f t="shared" si="3"/>
        <v>116</v>
      </c>
      <c r="N36">
        <f t="shared" si="4"/>
        <v>1</v>
      </c>
      <c r="O36">
        <f t="shared" si="5"/>
        <v>0.1</v>
      </c>
    </row>
    <row r="37" spans="1:15">
      <c r="A37" s="61" t="s">
        <v>134</v>
      </c>
      <c r="B37" s="41">
        <v>4110</v>
      </c>
      <c r="C37" s="43">
        <v>1.518404155</v>
      </c>
      <c r="D37" s="42">
        <v>0.41299999999999998</v>
      </c>
      <c r="E37" s="42">
        <v>48.29</v>
      </c>
      <c r="F37" s="42">
        <v>0.7</v>
      </c>
      <c r="G37" s="42">
        <v>0.09</v>
      </c>
      <c r="H37" s="41">
        <v>1</v>
      </c>
      <c r="I37" s="42">
        <f t="shared" si="0"/>
        <v>0.7</v>
      </c>
      <c r="J37" s="42">
        <f t="shared" si="1"/>
        <v>0.09</v>
      </c>
      <c r="K37" s="42">
        <v>3671.7</v>
      </c>
      <c r="L37" s="41">
        <f t="shared" si="2"/>
        <v>2.5235586028636954</v>
      </c>
      <c r="M37">
        <f t="shared" si="3"/>
        <v>3113</v>
      </c>
      <c r="N37">
        <f t="shared" si="4"/>
        <v>5</v>
      </c>
      <c r="O37">
        <f t="shared" si="5"/>
        <v>0.6</v>
      </c>
    </row>
    <row r="38" spans="1:15">
      <c r="A38" s="61" t="s">
        <v>134</v>
      </c>
      <c r="B38" s="41">
        <v>4110</v>
      </c>
      <c r="C38" s="43">
        <v>1.5852908999999998E-2</v>
      </c>
      <c r="D38" s="42">
        <v>0.41299999999999998</v>
      </c>
      <c r="E38" s="42">
        <v>48.29</v>
      </c>
      <c r="F38" s="42">
        <v>0.7</v>
      </c>
      <c r="G38" s="42">
        <v>0.09</v>
      </c>
      <c r="H38" s="41">
        <v>1</v>
      </c>
      <c r="I38" s="42">
        <f t="shared" si="0"/>
        <v>0.7</v>
      </c>
      <c r="J38" s="42">
        <f t="shared" si="1"/>
        <v>0.09</v>
      </c>
      <c r="K38" s="42">
        <v>30</v>
      </c>
      <c r="L38" s="41">
        <f t="shared" si="2"/>
        <v>2.6347230910577491E-2</v>
      </c>
      <c r="M38">
        <f t="shared" si="3"/>
        <v>32</v>
      </c>
      <c r="N38">
        <f t="shared" si="4"/>
        <v>0</v>
      </c>
      <c r="O38">
        <f t="shared" si="5"/>
        <v>0</v>
      </c>
    </row>
    <row r="39" spans="1:15">
      <c r="A39" s="61" t="s">
        <v>134</v>
      </c>
      <c r="B39" s="41">
        <v>4110</v>
      </c>
      <c r="C39" s="43">
        <v>2.9260699999999998E-3</v>
      </c>
      <c r="D39" s="42">
        <v>0.41299999999999998</v>
      </c>
      <c r="E39" s="42">
        <v>48.29</v>
      </c>
      <c r="F39" s="42">
        <v>0.7</v>
      </c>
      <c r="G39" s="42">
        <v>0.09</v>
      </c>
      <c r="H39" s="41">
        <v>1</v>
      </c>
      <c r="I39" s="42">
        <f t="shared" si="0"/>
        <v>0.7</v>
      </c>
      <c r="J39" s="42">
        <f t="shared" si="1"/>
        <v>0.09</v>
      </c>
      <c r="K39" s="42">
        <v>8.1</v>
      </c>
      <c r="L39" s="41">
        <f t="shared" si="2"/>
        <v>4.8630722569916662E-3</v>
      </c>
      <c r="M39">
        <f t="shared" si="3"/>
        <v>6</v>
      </c>
      <c r="N39">
        <f t="shared" si="4"/>
        <v>0</v>
      </c>
      <c r="O39">
        <f t="shared" si="5"/>
        <v>0</v>
      </c>
    </row>
    <row r="40" spans="1:15">
      <c r="A40" s="61" t="s">
        <v>134</v>
      </c>
      <c r="B40" s="41">
        <v>1200</v>
      </c>
      <c r="C40" s="43">
        <v>2.8801891E-2</v>
      </c>
      <c r="D40" s="42">
        <v>0.30399999999999999</v>
      </c>
      <c r="E40" s="42">
        <v>48.29</v>
      </c>
      <c r="F40" s="42">
        <v>2.23</v>
      </c>
      <c r="G40" s="42">
        <v>0.316</v>
      </c>
      <c r="H40" s="41">
        <v>1</v>
      </c>
      <c r="I40" s="42">
        <f t="shared" si="0"/>
        <v>2.23</v>
      </c>
      <c r="J40" s="42">
        <f t="shared" si="1"/>
        <v>0.316</v>
      </c>
      <c r="K40" s="42">
        <v>40.1</v>
      </c>
      <c r="L40" s="41">
        <f t="shared" si="2"/>
        <v>3.5234697348546666E-2</v>
      </c>
      <c r="M40">
        <f t="shared" si="3"/>
        <v>43</v>
      </c>
      <c r="N40">
        <f t="shared" si="4"/>
        <v>0</v>
      </c>
      <c r="O40">
        <f t="shared" si="5"/>
        <v>0</v>
      </c>
    </row>
    <row r="41" spans="1:15">
      <c r="A41" s="61" t="s">
        <v>134</v>
      </c>
      <c r="B41" s="41">
        <v>6460</v>
      </c>
      <c r="C41" s="43">
        <v>0.89918891400000001</v>
      </c>
      <c r="D41" s="42">
        <v>0.30299999999999999</v>
      </c>
      <c r="E41" s="42">
        <v>48.29</v>
      </c>
      <c r="F41" s="42">
        <v>0</v>
      </c>
      <c r="G41" s="42">
        <v>0</v>
      </c>
      <c r="H41" s="41">
        <v>1</v>
      </c>
      <c r="I41" s="42">
        <f t="shared" si="0"/>
        <v>0</v>
      </c>
      <c r="J41" s="42">
        <f t="shared" si="1"/>
        <v>0</v>
      </c>
      <c r="K41" s="42">
        <v>1248.5999999999999</v>
      </c>
      <c r="L41" s="41">
        <f t="shared" si="2"/>
        <v>1.096401274590765</v>
      </c>
      <c r="M41">
        <f t="shared" si="3"/>
        <v>1352</v>
      </c>
      <c r="N41">
        <f t="shared" si="4"/>
        <v>0</v>
      </c>
      <c r="O41">
        <f t="shared" si="5"/>
        <v>0</v>
      </c>
    </row>
    <row r="42" spans="1:15">
      <c r="A42" s="61" t="s">
        <v>134</v>
      </c>
      <c r="B42" s="41">
        <v>1200</v>
      </c>
      <c r="C42" s="43">
        <v>0.12347480700000001</v>
      </c>
      <c r="D42" s="42">
        <v>0.47299999999999998</v>
      </c>
      <c r="E42" s="42">
        <v>48.29</v>
      </c>
      <c r="F42" s="42">
        <v>2.23</v>
      </c>
      <c r="G42" s="42">
        <v>0.316</v>
      </c>
      <c r="H42" s="41">
        <v>1</v>
      </c>
      <c r="I42" s="42">
        <f t="shared" si="0"/>
        <v>2.23</v>
      </c>
      <c r="J42" s="42">
        <f t="shared" si="1"/>
        <v>0.316</v>
      </c>
      <c r="K42" s="42">
        <v>267.60000000000002</v>
      </c>
      <c r="L42" s="41">
        <f t="shared" si="2"/>
        <v>0.23502575478368248</v>
      </c>
      <c r="M42">
        <f t="shared" si="3"/>
        <v>290</v>
      </c>
      <c r="N42">
        <f t="shared" si="4"/>
        <v>1</v>
      </c>
      <c r="O42">
        <f t="shared" si="5"/>
        <v>0.2</v>
      </c>
    </row>
    <row r="43" spans="1:15">
      <c r="A43" s="61" t="s">
        <v>134</v>
      </c>
      <c r="B43" s="41">
        <v>1200</v>
      </c>
      <c r="C43" s="43">
        <v>0.40448416199999998</v>
      </c>
      <c r="D43" s="42">
        <v>0.30399999999999999</v>
      </c>
      <c r="E43" s="42">
        <v>48.29</v>
      </c>
      <c r="F43" s="42">
        <v>2.23</v>
      </c>
      <c r="G43" s="42">
        <v>0.316</v>
      </c>
      <c r="H43" s="41">
        <v>1</v>
      </c>
      <c r="I43" s="42">
        <f t="shared" si="0"/>
        <v>2.23</v>
      </c>
      <c r="J43" s="42">
        <f t="shared" si="1"/>
        <v>0.316</v>
      </c>
      <c r="K43" s="42">
        <v>563.5</v>
      </c>
      <c r="L43" s="41">
        <f t="shared" si="2"/>
        <v>0.49482435130215996</v>
      </c>
      <c r="M43">
        <f t="shared" si="3"/>
        <v>610</v>
      </c>
      <c r="N43">
        <f t="shared" si="4"/>
        <v>3</v>
      </c>
      <c r="O43">
        <f t="shared" si="5"/>
        <v>0.4</v>
      </c>
    </row>
    <row r="44" spans="1:15">
      <c r="A44" s="61" t="s">
        <v>134</v>
      </c>
      <c r="B44" s="41">
        <v>4110</v>
      </c>
      <c r="C44" s="43">
        <v>8.9090268E-2</v>
      </c>
      <c r="D44" s="42">
        <v>0.41299999999999998</v>
      </c>
      <c r="E44" s="42">
        <v>48.29</v>
      </c>
      <c r="F44" s="42">
        <v>0.7</v>
      </c>
      <c r="G44" s="42">
        <v>0.09</v>
      </c>
      <c r="H44" s="41">
        <v>1</v>
      </c>
      <c r="I44" s="42">
        <f t="shared" si="0"/>
        <v>0.7</v>
      </c>
      <c r="J44" s="42">
        <f t="shared" si="1"/>
        <v>0.09</v>
      </c>
      <c r="K44" s="42">
        <v>168.6</v>
      </c>
      <c r="L44" s="41">
        <f t="shared" si="2"/>
        <v>0.14806631785252997</v>
      </c>
      <c r="M44">
        <f t="shared" si="3"/>
        <v>183</v>
      </c>
      <c r="N44">
        <f t="shared" si="4"/>
        <v>0</v>
      </c>
      <c r="O44">
        <f t="shared" si="5"/>
        <v>0</v>
      </c>
    </row>
    <row r="45" spans="1:15">
      <c r="A45" s="61" t="s">
        <v>134</v>
      </c>
      <c r="B45" s="41">
        <v>6460</v>
      </c>
      <c r="C45" s="43">
        <v>7.8264472000000002E-2</v>
      </c>
      <c r="D45" s="42">
        <v>0.30299999999999999</v>
      </c>
      <c r="E45" s="42">
        <v>48.29</v>
      </c>
      <c r="F45" s="42">
        <v>0</v>
      </c>
      <c r="G45" s="42">
        <v>0</v>
      </c>
      <c r="H45" s="41">
        <v>1</v>
      </c>
      <c r="I45" s="42">
        <f t="shared" si="0"/>
        <v>0</v>
      </c>
      <c r="J45" s="42">
        <f t="shared" si="1"/>
        <v>0</v>
      </c>
      <c r="K45" s="42">
        <v>108.7</v>
      </c>
      <c r="L45" s="41">
        <f t="shared" si="2"/>
        <v>9.5429631660220005E-2</v>
      </c>
      <c r="M45">
        <f t="shared" si="3"/>
        <v>118</v>
      </c>
      <c r="N45">
        <f t="shared" si="4"/>
        <v>0</v>
      </c>
      <c r="O45">
        <f t="shared" si="5"/>
        <v>0</v>
      </c>
    </row>
    <row r="46" spans="1:15">
      <c r="A46" s="61" t="s">
        <v>134</v>
      </c>
      <c r="B46" s="41">
        <v>1550</v>
      </c>
      <c r="C46" s="43">
        <v>3.3925349E-2</v>
      </c>
      <c r="D46" s="42">
        <v>0.57699999999999996</v>
      </c>
      <c r="E46" s="42">
        <v>48.29</v>
      </c>
      <c r="F46" s="42">
        <v>1.55</v>
      </c>
      <c r="G46" s="42">
        <v>0.15</v>
      </c>
      <c r="H46" s="41">
        <v>1</v>
      </c>
      <c r="I46" s="42">
        <f t="shared" si="0"/>
        <v>1.55</v>
      </c>
      <c r="J46" s="42">
        <f t="shared" si="1"/>
        <v>0.15</v>
      </c>
      <c r="K46" s="42">
        <v>89.7</v>
      </c>
      <c r="L46" s="41">
        <f t="shared" si="2"/>
        <v>7.8772766212680825E-2</v>
      </c>
      <c r="M46">
        <f t="shared" si="3"/>
        <v>97</v>
      </c>
      <c r="N46">
        <f t="shared" si="4"/>
        <v>0</v>
      </c>
      <c r="O46">
        <f t="shared" si="5"/>
        <v>0</v>
      </c>
    </row>
    <row r="47" spans="1:15">
      <c r="A47" s="61" t="s">
        <v>134</v>
      </c>
      <c r="B47" s="41">
        <v>1550</v>
      </c>
      <c r="C47" s="43">
        <v>0.195877997</v>
      </c>
      <c r="D47" s="42">
        <v>0.57699999999999996</v>
      </c>
      <c r="E47" s="42">
        <v>48.29</v>
      </c>
      <c r="F47" s="42">
        <v>1.55</v>
      </c>
      <c r="G47" s="42">
        <v>0.15</v>
      </c>
      <c r="H47" s="41">
        <v>1</v>
      </c>
      <c r="I47" s="42">
        <f t="shared" si="0"/>
        <v>1.55</v>
      </c>
      <c r="J47" s="42">
        <f t="shared" si="1"/>
        <v>0.15</v>
      </c>
      <c r="K47" s="42">
        <v>2531.9</v>
      </c>
      <c r="L47" s="41">
        <f t="shared" si="2"/>
        <v>0.45481777251250083</v>
      </c>
      <c r="M47">
        <f t="shared" si="3"/>
        <v>561</v>
      </c>
      <c r="N47">
        <f t="shared" si="4"/>
        <v>2</v>
      </c>
      <c r="O47">
        <f t="shared" si="5"/>
        <v>0.2</v>
      </c>
    </row>
    <row r="48" spans="1:15">
      <c r="A48" s="61" t="s">
        <v>134</v>
      </c>
      <c r="B48" s="41">
        <v>4110</v>
      </c>
      <c r="C48" s="43">
        <v>1.8272989999999999E-3</v>
      </c>
      <c r="D48" s="42">
        <v>0.41299999999999998</v>
      </c>
      <c r="E48" s="42">
        <v>48.29</v>
      </c>
      <c r="F48" s="42">
        <v>0.7</v>
      </c>
      <c r="G48" s="42">
        <v>0.09</v>
      </c>
      <c r="H48" s="41">
        <v>1</v>
      </c>
      <c r="I48" s="42">
        <f t="shared" si="0"/>
        <v>0.7</v>
      </c>
      <c r="J48" s="42">
        <f t="shared" si="1"/>
        <v>0.09</v>
      </c>
      <c r="K48" s="42">
        <v>3.5</v>
      </c>
      <c r="L48" s="41">
        <f t="shared" si="2"/>
        <v>3.036935914769166E-3</v>
      </c>
      <c r="M48">
        <f t="shared" si="3"/>
        <v>4</v>
      </c>
      <c r="N48">
        <f t="shared" si="4"/>
        <v>0</v>
      </c>
      <c r="O48">
        <f t="shared" si="5"/>
        <v>0</v>
      </c>
    </row>
    <row r="49" spans="1:15">
      <c r="A49" s="61" t="s">
        <v>134</v>
      </c>
      <c r="B49" s="41">
        <v>1200</v>
      </c>
      <c r="C49" s="43">
        <v>30.478090705</v>
      </c>
      <c r="D49" s="42">
        <v>0.30399999999999999</v>
      </c>
      <c r="E49" s="42">
        <v>48.29</v>
      </c>
      <c r="F49" s="42">
        <v>2.23</v>
      </c>
      <c r="G49" s="42">
        <v>0.316</v>
      </c>
      <c r="H49" s="41">
        <v>1</v>
      </c>
      <c r="I49" s="42">
        <f t="shared" si="0"/>
        <v>2.23</v>
      </c>
      <c r="J49" s="42">
        <f t="shared" si="1"/>
        <v>0.316</v>
      </c>
      <c r="K49" s="42">
        <v>42718</v>
      </c>
      <c r="L49" s="41">
        <f t="shared" si="2"/>
        <v>37.285270670326064</v>
      </c>
      <c r="M49">
        <f t="shared" si="3"/>
        <v>45991</v>
      </c>
      <c r="N49">
        <f t="shared" si="4"/>
        <v>226</v>
      </c>
      <c r="O49">
        <f t="shared" si="5"/>
        <v>32</v>
      </c>
    </row>
    <row r="50" spans="1:15">
      <c r="A50" s="61" t="s">
        <v>134</v>
      </c>
      <c r="B50" s="41">
        <v>1550</v>
      </c>
      <c r="C50" s="43">
        <v>4.2280857999999998E-2</v>
      </c>
      <c r="D50" s="42">
        <v>0.57699999999999996</v>
      </c>
      <c r="E50" s="42">
        <v>48.29</v>
      </c>
      <c r="F50" s="42">
        <v>1.55</v>
      </c>
      <c r="G50" s="42">
        <v>0.15</v>
      </c>
      <c r="H50" s="41">
        <v>1</v>
      </c>
      <c r="I50" s="42">
        <f t="shared" si="0"/>
        <v>1.55</v>
      </c>
      <c r="J50" s="42">
        <f t="shared" si="1"/>
        <v>0.15</v>
      </c>
      <c r="K50" s="42">
        <v>111.8</v>
      </c>
      <c r="L50" s="41">
        <f t="shared" si="2"/>
        <v>9.8173791594761653E-2</v>
      </c>
      <c r="M50">
        <f t="shared" si="3"/>
        <v>121</v>
      </c>
      <c r="N50">
        <f t="shared" si="4"/>
        <v>0</v>
      </c>
      <c r="O50">
        <f t="shared" si="5"/>
        <v>0</v>
      </c>
    </row>
    <row r="51" spans="1:15">
      <c r="A51" s="61" t="s">
        <v>134</v>
      </c>
      <c r="B51" s="41">
        <v>6460</v>
      </c>
      <c r="C51" s="43">
        <v>0.100820217</v>
      </c>
      <c r="D51" s="42">
        <v>0.30299999999999999</v>
      </c>
      <c r="E51" s="42">
        <v>48.29</v>
      </c>
      <c r="F51" s="42">
        <v>0</v>
      </c>
      <c r="G51" s="42">
        <v>0</v>
      </c>
      <c r="H51" s="41">
        <v>1</v>
      </c>
      <c r="I51" s="42">
        <f t="shared" si="0"/>
        <v>0</v>
      </c>
      <c r="J51" s="42">
        <f t="shared" si="1"/>
        <v>0</v>
      </c>
      <c r="K51" s="42">
        <v>140</v>
      </c>
      <c r="L51" s="41">
        <f t="shared" si="2"/>
        <v>0.1229323590429825</v>
      </c>
      <c r="M51">
        <f t="shared" si="3"/>
        <v>152</v>
      </c>
      <c r="N51">
        <f t="shared" si="4"/>
        <v>0</v>
      </c>
      <c r="O51">
        <f t="shared" si="5"/>
        <v>0</v>
      </c>
    </row>
    <row r="52" spans="1:15">
      <c r="A52" s="61" t="s">
        <v>134</v>
      </c>
      <c r="B52" s="41">
        <v>1200</v>
      </c>
      <c r="C52" s="43">
        <v>0.12268730999999999</v>
      </c>
      <c r="D52" s="42">
        <v>0.30399999999999999</v>
      </c>
      <c r="E52" s="42">
        <v>48.29</v>
      </c>
      <c r="F52" s="42">
        <v>2.23</v>
      </c>
      <c r="G52" s="42">
        <v>0.316</v>
      </c>
      <c r="H52" s="41">
        <v>1</v>
      </c>
      <c r="I52" s="42">
        <f t="shared" si="0"/>
        <v>2.23</v>
      </c>
      <c r="J52" s="42">
        <f t="shared" si="1"/>
        <v>0.316</v>
      </c>
      <c r="K52" s="42">
        <v>170.9</v>
      </c>
      <c r="L52" s="41">
        <f t="shared" si="2"/>
        <v>0.15008911173079997</v>
      </c>
      <c r="M52">
        <f t="shared" si="3"/>
        <v>185</v>
      </c>
      <c r="N52">
        <f t="shared" si="4"/>
        <v>1</v>
      </c>
      <c r="O52">
        <f t="shared" si="5"/>
        <v>0.1</v>
      </c>
    </row>
    <row r="53" spans="1:15">
      <c r="A53" s="61" t="s">
        <v>134</v>
      </c>
      <c r="B53" s="41">
        <v>1200</v>
      </c>
      <c r="C53" s="43">
        <v>2.8680399999999999E-4</v>
      </c>
      <c r="D53" s="42">
        <v>0.30399999999999999</v>
      </c>
      <c r="E53" s="42">
        <v>48.29</v>
      </c>
      <c r="F53" s="42">
        <v>2.23</v>
      </c>
      <c r="G53" s="42">
        <v>0.316</v>
      </c>
      <c r="H53" s="41">
        <v>1</v>
      </c>
      <c r="I53" s="42">
        <f t="shared" si="0"/>
        <v>2.23</v>
      </c>
      <c r="J53" s="42">
        <f t="shared" si="1"/>
        <v>0.316</v>
      </c>
      <c r="K53" s="42">
        <v>0.4</v>
      </c>
      <c r="L53" s="41">
        <f t="shared" si="2"/>
        <v>3.5086071738666666E-4</v>
      </c>
      <c r="M53">
        <f t="shared" si="3"/>
        <v>0</v>
      </c>
      <c r="N53">
        <f t="shared" si="4"/>
        <v>0</v>
      </c>
      <c r="O53">
        <f t="shared" si="5"/>
        <v>0</v>
      </c>
    </row>
    <row r="54" spans="1:15">
      <c r="A54" s="61" t="s">
        <v>134</v>
      </c>
      <c r="B54" s="41">
        <v>4110</v>
      </c>
      <c r="C54" s="43">
        <v>3.69198E-4</v>
      </c>
      <c r="D54" s="42">
        <v>0.41299999999999998</v>
      </c>
      <c r="E54" s="42">
        <v>48.29</v>
      </c>
      <c r="F54" s="42">
        <v>0.7</v>
      </c>
      <c r="G54" s="42">
        <v>0.09</v>
      </c>
      <c r="H54" s="41">
        <v>1</v>
      </c>
      <c r="I54" s="42">
        <f t="shared" si="0"/>
        <v>0.7</v>
      </c>
      <c r="J54" s="42">
        <f t="shared" si="1"/>
        <v>0.09</v>
      </c>
      <c r="K54" s="42">
        <v>0.7</v>
      </c>
      <c r="L54" s="41">
        <f t="shared" si="2"/>
        <v>6.1359999970499993E-4</v>
      </c>
      <c r="M54">
        <f t="shared" si="3"/>
        <v>1</v>
      </c>
      <c r="N54">
        <f t="shared" si="4"/>
        <v>0</v>
      </c>
      <c r="O54">
        <f t="shared" si="5"/>
        <v>0</v>
      </c>
    </row>
    <row r="55" spans="1:15">
      <c r="A55" s="61" t="s">
        <v>134</v>
      </c>
      <c r="B55" s="41">
        <v>6460</v>
      </c>
      <c r="C55" s="43">
        <v>0.104900907</v>
      </c>
      <c r="D55" s="42">
        <v>0.30299999999999999</v>
      </c>
      <c r="E55" s="42">
        <v>48.29</v>
      </c>
      <c r="F55" s="42">
        <v>0</v>
      </c>
      <c r="G55" s="42">
        <v>0</v>
      </c>
      <c r="H55" s="41">
        <v>1</v>
      </c>
      <c r="I55" s="42">
        <f t="shared" si="0"/>
        <v>0</v>
      </c>
      <c r="J55" s="42">
        <f t="shared" si="1"/>
        <v>0</v>
      </c>
      <c r="K55" s="42">
        <v>145.69999999999999</v>
      </c>
      <c r="L55" s="41">
        <f t="shared" si="2"/>
        <v>0.1279080361755075</v>
      </c>
      <c r="M55">
        <f t="shared" si="3"/>
        <v>158</v>
      </c>
      <c r="N55">
        <f t="shared" si="4"/>
        <v>0</v>
      </c>
      <c r="O55">
        <f t="shared" si="5"/>
        <v>0</v>
      </c>
    </row>
    <row r="56" spans="1:15">
      <c r="A56" s="61" t="s">
        <v>134</v>
      </c>
      <c r="B56" s="41">
        <v>4110</v>
      </c>
      <c r="C56" s="43">
        <v>0.64772328700000004</v>
      </c>
      <c r="D56" s="42">
        <v>0.41299999999999998</v>
      </c>
      <c r="E56" s="42">
        <v>48.29</v>
      </c>
      <c r="F56" s="42">
        <v>0.7</v>
      </c>
      <c r="G56" s="42">
        <v>0.09</v>
      </c>
      <c r="H56" s="41">
        <v>1</v>
      </c>
      <c r="I56" s="42">
        <f t="shared" si="0"/>
        <v>0.7</v>
      </c>
      <c r="J56" s="42">
        <f t="shared" si="1"/>
        <v>0.09</v>
      </c>
      <c r="K56" s="42">
        <v>2503.6</v>
      </c>
      <c r="L56" s="41">
        <f t="shared" si="2"/>
        <v>1.0765036882976657</v>
      </c>
      <c r="M56">
        <f t="shared" si="3"/>
        <v>1328</v>
      </c>
      <c r="N56">
        <f t="shared" si="4"/>
        <v>2</v>
      </c>
      <c r="O56">
        <f t="shared" si="5"/>
        <v>0.3</v>
      </c>
    </row>
    <row r="57" spans="1:15">
      <c r="A57" s="61" t="s">
        <v>134</v>
      </c>
      <c r="B57" s="41">
        <v>4110</v>
      </c>
      <c r="C57" s="43">
        <v>1.1620000000000001E-6</v>
      </c>
      <c r="D57" s="42">
        <v>0.41299999999999998</v>
      </c>
      <c r="E57" s="42">
        <v>48.29</v>
      </c>
      <c r="F57" s="42">
        <v>0.7</v>
      </c>
      <c r="G57" s="42">
        <v>0.09</v>
      </c>
      <c r="H57" s="41">
        <v>1</v>
      </c>
      <c r="I57" s="42">
        <f t="shared" si="0"/>
        <v>0.7</v>
      </c>
      <c r="J57" s="42">
        <f t="shared" si="1"/>
        <v>0.09</v>
      </c>
      <c r="K57" s="42">
        <v>0</v>
      </c>
      <c r="L57" s="41">
        <f t="shared" si="2"/>
        <v>1.9312217283333332E-6</v>
      </c>
      <c r="M57">
        <f t="shared" si="3"/>
        <v>0</v>
      </c>
      <c r="N57">
        <f t="shared" si="4"/>
        <v>0</v>
      </c>
      <c r="O57">
        <f t="shared" si="5"/>
        <v>0</v>
      </c>
    </row>
    <row r="58" spans="1:15">
      <c r="A58" s="61" t="s">
        <v>134</v>
      </c>
      <c r="B58" s="41">
        <v>6460</v>
      </c>
      <c r="C58" s="43">
        <v>6.7722978000000003E-2</v>
      </c>
      <c r="D58" s="42">
        <v>0.30299999999999999</v>
      </c>
      <c r="E58" s="42">
        <v>48.29</v>
      </c>
      <c r="F58" s="42">
        <v>0</v>
      </c>
      <c r="G58" s="42">
        <v>0</v>
      </c>
      <c r="H58" s="41">
        <v>1</v>
      </c>
      <c r="I58" s="42">
        <f t="shared" si="0"/>
        <v>0</v>
      </c>
      <c r="J58" s="42">
        <f t="shared" si="1"/>
        <v>0</v>
      </c>
      <c r="K58" s="42">
        <v>94</v>
      </c>
      <c r="L58" s="41">
        <f t="shared" si="2"/>
        <v>8.2576150842405008E-2</v>
      </c>
      <c r="M58">
        <f t="shared" si="3"/>
        <v>102</v>
      </c>
      <c r="N58">
        <f t="shared" si="4"/>
        <v>0</v>
      </c>
      <c r="O58">
        <f t="shared" si="5"/>
        <v>0</v>
      </c>
    </row>
    <row r="59" spans="1:15">
      <c r="A59" s="61" t="s">
        <v>134</v>
      </c>
      <c r="B59" s="41">
        <v>1200</v>
      </c>
      <c r="C59" s="43">
        <v>4.7872001769999999</v>
      </c>
      <c r="D59" s="42">
        <v>0.30399999999999999</v>
      </c>
      <c r="E59" s="42">
        <v>48.29</v>
      </c>
      <c r="F59" s="42">
        <v>2.23</v>
      </c>
      <c r="G59" s="42">
        <v>0.316</v>
      </c>
      <c r="H59" s="41">
        <v>1</v>
      </c>
      <c r="I59" s="42">
        <f t="shared" si="0"/>
        <v>2.23</v>
      </c>
      <c r="J59" s="42">
        <f t="shared" si="1"/>
        <v>0.316</v>
      </c>
      <c r="K59" s="42">
        <v>6669.4</v>
      </c>
      <c r="L59" s="41">
        <f t="shared" si="2"/>
        <v>5.8564053791990256</v>
      </c>
      <c r="M59">
        <f t="shared" si="3"/>
        <v>7224</v>
      </c>
      <c r="N59">
        <f t="shared" si="4"/>
        <v>36</v>
      </c>
      <c r="O59">
        <f t="shared" si="5"/>
        <v>5</v>
      </c>
    </row>
    <row r="60" spans="1:15">
      <c r="A60" s="61" t="s">
        <v>134</v>
      </c>
      <c r="B60" s="41">
        <v>4110</v>
      </c>
      <c r="C60" s="43">
        <v>2.1481014549999999</v>
      </c>
      <c r="D60" s="42">
        <v>0.41299999999999998</v>
      </c>
      <c r="E60" s="42">
        <v>48.29</v>
      </c>
      <c r="F60" s="42">
        <v>0.7</v>
      </c>
      <c r="G60" s="42">
        <v>0.09</v>
      </c>
      <c r="H60" s="41">
        <v>1</v>
      </c>
      <c r="I60" s="42">
        <f t="shared" si="0"/>
        <v>0.7</v>
      </c>
      <c r="J60" s="42">
        <f t="shared" si="1"/>
        <v>0.09</v>
      </c>
      <c r="K60" s="42">
        <v>4223.8999999999996</v>
      </c>
      <c r="L60" s="41">
        <f t="shared" si="2"/>
        <v>3.5701034462654451</v>
      </c>
      <c r="M60">
        <f t="shared" si="3"/>
        <v>4404</v>
      </c>
      <c r="N60">
        <f t="shared" si="4"/>
        <v>7</v>
      </c>
      <c r="O60">
        <f t="shared" si="5"/>
        <v>0.9</v>
      </c>
    </row>
    <row r="61" spans="1:15">
      <c r="A61" s="61" t="s">
        <v>134</v>
      </c>
      <c r="B61" s="41">
        <v>1550</v>
      </c>
      <c r="C61" s="43">
        <v>0.147253938</v>
      </c>
      <c r="D61" s="42">
        <v>0.57699999999999996</v>
      </c>
      <c r="E61" s="42">
        <v>48.29</v>
      </c>
      <c r="F61" s="42">
        <v>1.55</v>
      </c>
      <c r="G61" s="42">
        <v>0.15</v>
      </c>
      <c r="H61" s="41">
        <v>1</v>
      </c>
      <c r="I61" s="42">
        <f t="shared" si="0"/>
        <v>1.55</v>
      </c>
      <c r="J61" s="42">
        <f t="shared" si="1"/>
        <v>0.15</v>
      </c>
      <c r="K61" s="42">
        <v>389.4</v>
      </c>
      <c r="L61" s="41">
        <f t="shared" si="2"/>
        <v>0.34191542235779498</v>
      </c>
      <c r="M61">
        <f t="shared" si="3"/>
        <v>422</v>
      </c>
      <c r="N61">
        <f t="shared" si="4"/>
        <v>1</v>
      </c>
      <c r="O61">
        <f t="shared" si="5"/>
        <v>0.1</v>
      </c>
    </row>
    <row r="62" spans="1:15">
      <c r="A62" s="61" t="s">
        <v>134</v>
      </c>
      <c r="B62" s="41">
        <v>2120</v>
      </c>
      <c r="C62" s="43">
        <v>0.12774065000000001</v>
      </c>
      <c r="D62" s="42">
        <v>0.41099999999999998</v>
      </c>
      <c r="E62" s="42">
        <v>48.29</v>
      </c>
      <c r="F62" s="42">
        <v>2.52</v>
      </c>
      <c r="G62" s="42">
        <v>0.09</v>
      </c>
      <c r="H62" s="41">
        <v>1</v>
      </c>
      <c r="I62" s="42">
        <f t="shared" si="0"/>
        <v>2.52</v>
      </c>
      <c r="J62" s="42">
        <f t="shared" si="1"/>
        <v>0.09</v>
      </c>
      <c r="K62" s="42">
        <v>240.6</v>
      </c>
      <c r="L62" s="41">
        <f t="shared" si="2"/>
        <v>0.21127441260612501</v>
      </c>
      <c r="M62">
        <f t="shared" si="3"/>
        <v>261</v>
      </c>
      <c r="N62">
        <f t="shared" si="4"/>
        <v>1</v>
      </c>
      <c r="O62">
        <f t="shared" si="5"/>
        <v>0.1</v>
      </c>
    </row>
    <row r="63" spans="1:15">
      <c r="A63" s="61" t="s">
        <v>134</v>
      </c>
      <c r="B63" s="41">
        <v>2120</v>
      </c>
      <c r="C63" s="43">
        <v>9.5087172259999999</v>
      </c>
      <c r="D63" s="42">
        <v>0.41099999999999998</v>
      </c>
      <c r="E63" s="42">
        <v>48.29</v>
      </c>
      <c r="F63" s="42">
        <v>2.52</v>
      </c>
      <c r="G63" s="42">
        <v>0.09</v>
      </c>
      <c r="H63" s="41">
        <v>1</v>
      </c>
      <c r="I63" s="42">
        <f t="shared" si="0"/>
        <v>2.52</v>
      </c>
      <c r="J63" s="42">
        <f t="shared" si="1"/>
        <v>0.09</v>
      </c>
      <c r="K63" s="42">
        <v>20799.599999999999</v>
      </c>
      <c r="L63" s="41">
        <f t="shared" si="2"/>
        <v>15.726776453391244</v>
      </c>
      <c r="M63">
        <f t="shared" si="3"/>
        <v>19399</v>
      </c>
      <c r="N63">
        <f t="shared" si="4"/>
        <v>108</v>
      </c>
      <c r="O63">
        <f t="shared" si="5"/>
        <v>3.8</v>
      </c>
    </row>
    <row r="64" spans="1:15">
      <c r="A64" s="61" t="s">
        <v>134</v>
      </c>
      <c r="B64" s="41">
        <v>1200</v>
      </c>
      <c r="C64" s="43">
        <v>1.7077656329999999</v>
      </c>
      <c r="D64" s="42">
        <v>0.30399999999999999</v>
      </c>
      <c r="E64" s="42">
        <v>48.29</v>
      </c>
      <c r="F64" s="42">
        <v>2.23</v>
      </c>
      <c r="G64" s="42">
        <v>0.316</v>
      </c>
      <c r="H64" s="41">
        <v>1</v>
      </c>
      <c r="I64" s="42">
        <f t="shared" si="0"/>
        <v>2.23</v>
      </c>
      <c r="J64" s="42">
        <f t="shared" si="1"/>
        <v>0.316</v>
      </c>
      <c r="K64" s="42">
        <v>2379.1999999999998</v>
      </c>
      <c r="L64" s="41">
        <f t="shared" si="2"/>
        <v>2.0891893945784399</v>
      </c>
      <c r="M64">
        <f t="shared" si="3"/>
        <v>2577</v>
      </c>
      <c r="N64">
        <f t="shared" si="4"/>
        <v>13</v>
      </c>
      <c r="O64">
        <f t="shared" si="5"/>
        <v>1.8</v>
      </c>
    </row>
    <row r="65" spans="1:15">
      <c r="A65" s="61" t="s">
        <v>134</v>
      </c>
      <c r="B65" s="41">
        <v>1200</v>
      </c>
      <c r="C65" s="43">
        <v>1.9197487630000001</v>
      </c>
      <c r="D65" s="42">
        <v>0.30399999999999999</v>
      </c>
      <c r="E65" s="42">
        <v>48.29</v>
      </c>
      <c r="F65" s="42">
        <v>2.23</v>
      </c>
      <c r="G65" s="42">
        <v>0.316</v>
      </c>
      <c r="H65" s="41">
        <v>1</v>
      </c>
      <c r="I65" s="42">
        <f t="shared" si="0"/>
        <v>2.23</v>
      </c>
      <c r="J65" s="42">
        <f t="shared" si="1"/>
        <v>0.316</v>
      </c>
      <c r="K65" s="42">
        <v>2674.6</v>
      </c>
      <c r="L65" s="41">
        <f t="shared" si="2"/>
        <v>2.3485182500535067</v>
      </c>
      <c r="M65">
        <f t="shared" si="3"/>
        <v>2897</v>
      </c>
      <c r="N65">
        <f t="shared" si="4"/>
        <v>14</v>
      </c>
      <c r="O65">
        <f t="shared" si="5"/>
        <v>2</v>
      </c>
    </row>
    <row r="66" spans="1:15">
      <c r="A66" s="61" t="s">
        <v>134</v>
      </c>
      <c r="B66" s="41">
        <v>2120</v>
      </c>
      <c r="C66" s="43">
        <v>1.4378681209999999</v>
      </c>
      <c r="D66" s="42">
        <v>0.41099999999999998</v>
      </c>
      <c r="E66" s="42">
        <v>48.29</v>
      </c>
      <c r="F66" s="42">
        <v>2.52</v>
      </c>
      <c r="G66" s="42">
        <v>0.09</v>
      </c>
      <c r="H66" s="41">
        <v>1</v>
      </c>
      <c r="I66" s="42">
        <f t="shared" si="0"/>
        <v>2.52</v>
      </c>
      <c r="J66" s="42">
        <f t="shared" si="1"/>
        <v>0.09</v>
      </c>
      <c r="K66" s="42">
        <v>2708.2</v>
      </c>
      <c r="L66" s="41">
        <f t="shared" si="2"/>
        <v>2.3781368160358323</v>
      </c>
      <c r="M66">
        <f t="shared" si="3"/>
        <v>2933</v>
      </c>
      <c r="N66">
        <f t="shared" si="4"/>
        <v>16</v>
      </c>
      <c r="O66">
        <f t="shared" si="5"/>
        <v>0.6</v>
      </c>
    </row>
    <row r="67" spans="1:15">
      <c r="A67" s="61" t="s">
        <v>134</v>
      </c>
      <c r="B67" s="41">
        <v>2120</v>
      </c>
      <c r="C67" s="43">
        <v>2.6748050710000002</v>
      </c>
      <c r="D67" s="42">
        <v>0.41099999999999998</v>
      </c>
      <c r="E67" s="42">
        <v>48.29</v>
      </c>
      <c r="F67" s="42">
        <v>2.52</v>
      </c>
      <c r="G67" s="42">
        <v>0.09</v>
      </c>
      <c r="H67" s="41">
        <v>1</v>
      </c>
      <c r="I67" s="42">
        <f t="shared" ref="I67:I130" si="6">F67</f>
        <v>2.52</v>
      </c>
      <c r="J67" s="42">
        <f t="shared" ref="J67:J130" si="7">G67</f>
        <v>0.09</v>
      </c>
      <c r="K67" s="42">
        <v>5623.9</v>
      </c>
      <c r="L67" s="41">
        <f t="shared" ref="L67:L130" si="8">E67*D67*C67/12</f>
        <v>4.4239470380917068</v>
      </c>
      <c r="M67">
        <f t="shared" ref="M67:M130" si="9">ROUND(E67*D67*C67*102.79,0)</f>
        <v>5457</v>
      </c>
      <c r="N67">
        <f t="shared" ref="N67:N130" si="10">ROUND(I67*M67*0.002205,0)</f>
        <v>30</v>
      </c>
      <c r="O67">
        <f t="shared" ref="O67:O130" si="11">ROUND(J67*M67*0.002205,1)</f>
        <v>1.1000000000000001</v>
      </c>
    </row>
    <row r="68" spans="1:15">
      <c r="A68" s="61" t="s">
        <v>134</v>
      </c>
      <c r="B68" s="41">
        <v>6430</v>
      </c>
      <c r="C68" s="43">
        <v>9.2442967000000001E-2</v>
      </c>
      <c r="D68" s="42">
        <v>0.30299999999999999</v>
      </c>
      <c r="E68" s="42">
        <v>48.29</v>
      </c>
      <c r="F68" s="42">
        <v>0</v>
      </c>
      <c r="G68" s="42">
        <v>0</v>
      </c>
      <c r="H68" s="41">
        <v>1</v>
      </c>
      <c r="I68" s="42">
        <f t="shared" si="6"/>
        <v>0</v>
      </c>
      <c r="J68" s="42">
        <f t="shared" si="7"/>
        <v>0</v>
      </c>
      <c r="K68" s="42">
        <v>128.4</v>
      </c>
      <c r="L68" s="41">
        <f t="shared" si="8"/>
        <v>0.1127177896298575</v>
      </c>
      <c r="M68">
        <f t="shared" si="9"/>
        <v>139</v>
      </c>
      <c r="N68">
        <f t="shared" si="10"/>
        <v>0</v>
      </c>
      <c r="O68">
        <f t="shared" si="11"/>
        <v>0</v>
      </c>
    </row>
    <row r="69" spans="1:15">
      <c r="A69" s="61" t="s">
        <v>134</v>
      </c>
      <c r="B69" s="41">
        <v>6430</v>
      </c>
      <c r="C69" s="43">
        <v>0.461544913</v>
      </c>
      <c r="D69" s="42">
        <v>0.30299999999999999</v>
      </c>
      <c r="E69" s="42">
        <v>48.29</v>
      </c>
      <c r="F69" s="42">
        <v>0</v>
      </c>
      <c r="G69" s="42">
        <v>0</v>
      </c>
      <c r="H69" s="41">
        <v>1</v>
      </c>
      <c r="I69" s="42">
        <f t="shared" si="6"/>
        <v>0</v>
      </c>
      <c r="J69" s="42">
        <f t="shared" si="7"/>
        <v>0</v>
      </c>
      <c r="K69" s="42">
        <v>640.9</v>
      </c>
      <c r="L69" s="41">
        <f t="shared" si="8"/>
        <v>0.5627720971814425</v>
      </c>
      <c r="M69">
        <f t="shared" si="9"/>
        <v>694</v>
      </c>
      <c r="N69">
        <f t="shared" si="10"/>
        <v>0</v>
      </c>
      <c r="O69">
        <f t="shared" si="11"/>
        <v>0</v>
      </c>
    </row>
    <row r="70" spans="1:15">
      <c r="A70" s="61" t="s">
        <v>134</v>
      </c>
      <c r="B70" s="41">
        <v>6430</v>
      </c>
      <c r="C70" s="43">
        <v>8.4120888000000005E-2</v>
      </c>
      <c r="D70" s="42">
        <v>0.30299999999999999</v>
      </c>
      <c r="E70" s="42">
        <v>48.29</v>
      </c>
      <c r="F70" s="42">
        <v>0</v>
      </c>
      <c r="G70" s="42">
        <v>0</v>
      </c>
      <c r="H70" s="41">
        <v>1</v>
      </c>
      <c r="I70" s="42">
        <f t="shared" si="6"/>
        <v>0</v>
      </c>
      <c r="J70" s="42">
        <f t="shared" si="7"/>
        <v>0</v>
      </c>
      <c r="K70" s="42">
        <v>116.8</v>
      </c>
      <c r="L70" s="41">
        <f t="shared" si="8"/>
        <v>0.10257049145838</v>
      </c>
      <c r="M70">
        <f t="shared" si="9"/>
        <v>127</v>
      </c>
      <c r="N70">
        <f t="shared" si="10"/>
        <v>0</v>
      </c>
      <c r="O70">
        <f t="shared" si="11"/>
        <v>0</v>
      </c>
    </row>
    <row r="71" spans="1:15">
      <c r="A71" s="61" t="s">
        <v>134</v>
      </c>
      <c r="B71" s="41">
        <v>6430</v>
      </c>
      <c r="C71" s="43">
        <v>0.462834566</v>
      </c>
      <c r="D71" s="42">
        <v>0.30299999999999999</v>
      </c>
      <c r="E71" s="42">
        <v>48.29</v>
      </c>
      <c r="F71" s="42">
        <v>0</v>
      </c>
      <c r="G71" s="42">
        <v>0</v>
      </c>
      <c r="H71" s="41">
        <v>1</v>
      </c>
      <c r="I71" s="42">
        <f t="shared" si="6"/>
        <v>0</v>
      </c>
      <c r="J71" s="42">
        <f t="shared" si="7"/>
        <v>0</v>
      </c>
      <c r="K71" s="42">
        <v>642.70000000000005</v>
      </c>
      <c r="L71" s="41">
        <f t="shared" si="8"/>
        <v>0.56434460010153498</v>
      </c>
      <c r="M71">
        <f t="shared" si="9"/>
        <v>696</v>
      </c>
      <c r="N71">
        <f t="shared" si="10"/>
        <v>0</v>
      </c>
      <c r="O71">
        <f t="shared" si="11"/>
        <v>0</v>
      </c>
    </row>
    <row r="72" spans="1:15">
      <c r="A72" s="61" t="s">
        <v>134</v>
      </c>
      <c r="B72" s="41">
        <v>6430</v>
      </c>
      <c r="C72" s="43">
        <v>5.8217867999999999E-2</v>
      </c>
      <c r="D72" s="42">
        <v>0.30299999999999999</v>
      </c>
      <c r="E72" s="42">
        <v>48.29</v>
      </c>
      <c r="F72" s="42">
        <v>0</v>
      </c>
      <c r="G72" s="42">
        <v>0</v>
      </c>
      <c r="H72" s="41">
        <v>1</v>
      </c>
      <c r="I72" s="42">
        <f t="shared" si="6"/>
        <v>0</v>
      </c>
      <c r="J72" s="42">
        <f t="shared" si="7"/>
        <v>0</v>
      </c>
      <c r="K72" s="42">
        <v>80.8</v>
      </c>
      <c r="L72" s="41">
        <f t="shared" si="8"/>
        <v>7.098635635443E-2</v>
      </c>
      <c r="M72">
        <f t="shared" si="9"/>
        <v>88</v>
      </c>
      <c r="N72">
        <f t="shared" si="10"/>
        <v>0</v>
      </c>
      <c r="O72">
        <f t="shared" si="11"/>
        <v>0</v>
      </c>
    </row>
    <row r="73" spans="1:15">
      <c r="A73" s="61" t="s">
        <v>134</v>
      </c>
      <c r="B73" s="41">
        <v>6430</v>
      </c>
      <c r="C73" s="43">
        <v>2.6580963999999999E-2</v>
      </c>
      <c r="D73" s="42">
        <v>0.30299999999999999</v>
      </c>
      <c r="E73" s="42">
        <v>48.29</v>
      </c>
      <c r="F73" s="42">
        <v>0</v>
      </c>
      <c r="G73" s="42">
        <v>0</v>
      </c>
      <c r="H73" s="41">
        <v>1</v>
      </c>
      <c r="I73" s="42">
        <f t="shared" si="6"/>
        <v>0</v>
      </c>
      <c r="J73" s="42">
        <f t="shared" si="7"/>
        <v>0</v>
      </c>
      <c r="K73" s="42">
        <v>36.9</v>
      </c>
      <c r="L73" s="41">
        <f t="shared" si="8"/>
        <v>3.241076747689E-2</v>
      </c>
      <c r="M73">
        <f t="shared" si="9"/>
        <v>40</v>
      </c>
      <c r="N73">
        <f t="shared" si="10"/>
        <v>0</v>
      </c>
      <c r="O73">
        <f t="shared" si="11"/>
        <v>0</v>
      </c>
    </row>
    <row r="74" spans="1:15">
      <c r="A74" s="61" t="s">
        <v>134</v>
      </c>
      <c r="B74" s="41">
        <v>6430</v>
      </c>
      <c r="C74" s="43">
        <v>2.2630816000000002E-2</v>
      </c>
      <c r="D74" s="42">
        <v>0.30299999999999999</v>
      </c>
      <c r="E74" s="42">
        <v>48.29</v>
      </c>
      <c r="F74" s="42">
        <v>0</v>
      </c>
      <c r="G74" s="42">
        <v>0</v>
      </c>
      <c r="H74" s="41">
        <v>1</v>
      </c>
      <c r="I74" s="42">
        <f t="shared" si="6"/>
        <v>0</v>
      </c>
      <c r="J74" s="42">
        <f t="shared" si="7"/>
        <v>0</v>
      </c>
      <c r="K74" s="42">
        <v>31.4</v>
      </c>
      <c r="L74" s="41">
        <f t="shared" si="8"/>
        <v>2.759426314216E-2</v>
      </c>
      <c r="M74">
        <f t="shared" si="9"/>
        <v>34</v>
      </c>
      <c r="N74">
        <f t="shared" si="10"/>
        <v>0</v>
      </c>
      <c r="O74">
        <f t="shared" si="11"/>
        <v>0</v>
      </c>
    </row>
    <row r="75" spans="1:15">
      <c r="A75" s="61" t="s">
        <v>134</v>
      </c>
      <c r="B75" s="41">
        <v>6250</v>
      </c>
      <c r="C75" s="43">
        <v>0.67127513400000005</v>
      </c>
      <c r="D75" s="42">
        <v>0.30299999999999999</v>
      </c>
      <c r="E75" s="42">
        <v>48.29</v>
      </c>
      <c r="F75" s="42">
        <v>0</v>
      </c>
      <c r="G75" s="42">
        <v>0</v>
      </c>
      <c r="H75" s="41">
        <v>1</v>
      </c>
      <c r="I75" s="42">
        <f t="shared" si="6"/>
        <v>0</v>
      </c>
      <c r="J75" s="42">
        <f t="shared" si="7"/>
        <v>0</v>
      </c>
      <c r="K75" s="42">
        <v>932.1</v>
      </c>
      <c r="L75" s="41">
        <f t="shared" si="8"/>
        <v>0.81850087457671494</v>
      </c>
      <c r="M75">
        <f t="shared" si="9"/>
        <v>1010</v>
      </c>
      <c r="N75">
        <f t="shared" si="10"/>
        <v>0</v>
      </c>
      <c r="O75">
        <f t="shared" si="11"/>
        <v>0</v>
      </c>
    </row>
    <row r="76" spans="1:15">
      <c r="A76" s="61" t="s">
        <v>134</v>
      </c>
      <c r="B76" s="41">
        <v>1200</v>
      </c>
      <c r="C76" s="43">
        <v>0.12863549799999999</v>
      </c>
      <c r="D76" s="42">
        <v>0.30399999999999999</v>
      </c>
      <c r="E76" s="42">
        <v>48.29</v>
      </c>
      <c r="F76" s="42">
        <v>2.23</v>
      </c>
      <c r="G76" s="42">
        <v>0.316</v>
      </c>
      <c r="H76" s="41">
        <v>1</v>
      </c>
      <c r="I76" s="42">
        <f t="shared" si="6"/>
        <v>2.23</v>
      </c>
      <c r="J76" s="42">
        <f t="shared" si="7"/>
        <v>0.316</v>
      </c>
      <c r="K76" s="42">
        <v>1262</v>
      </c>
      <c r="L76" s="41">
        <f t="shared" si="8"/>
        <v>0.15736580769330663</v>
      </c>
      <c r="M76">
        <f t="shared" si="9"/>
        <v>194</v>
      </c>
      <c r="N76">
        <f t="shared" si="10"/>
        <v>1</v>
      </c>
      <c r="O76">
        <f t="shared" si="11"/>
        <v>0.1</v>
      </c>
    </row>
    <row r="77" spans="1:15">
      <c r="A77" s="61" t="s">
        <v>134</v>
      </c>
      <c r="B77" s="41">
        <v>1200</v>
      </c>
      <c r="C77" s="43">
        <v>2.9833124729999998</v>
      </c>
      <c r="D77" s="42">
        <v>0.30399999999999999</v>
      </c>
      <c r="E77" s="42">
        <v>48.29</v>
      </c>
      <c r="F77" s="42">
        <v>2.23</v>
      </c>
      <c r="G77" s="42">
        <v>0.316</v>
      </c>
      <c r="H77" s="41">
        <v>1</v>
      </c>
      <c r="I77" s="42">
        <f t="shared" si="6"/>
        <v>2.23</v>
      </c>
      <c r="J77" s="42">
        <f t="shared" si="7"/>
        <v>0.316</v>
      </c>
      <c r="K77" s="42">
        <v>4422</v>
      </c>
      <c r="L77" s="41">
        <f t="shared" si="8"/>
        <v>3.6496253694696392</v>
      </c>
      <c r="M77">
        <f t="shared" si="9"/>
        <v>4502</v>
      </c>
      <c r="N77">
        <f t="shared" si="10"/>
        <v>22</v>
      </c>
      <c r="O77">
        <f t="shared" si="11"/>
        <v>3.1</v>
      </c>
    </row>
    <row r="78" spans="1:15">
      <c r="A78" s="61" t="s">
        <v>134</v>
      </c>
      <c r="B78" s="41">
        <v>6430</v>
      </c>
      <c r="C78" s="43">
        <v>9.2662233999999996E-2</v>
      </c>
      <c r="D78" s="42">
        <v>0.30299999999999999</v>
      </c>
      <c r="E78" s="42">
        <v>48.29</v>
      </c>
      <c r="F78" s="42">
        <v>0</v>
      </c>
      <c r="G78" s="42">
        <v>0</v>
      </c>
      <c r="H78" s="41">
        <v>1</v>
      </c>
      <c r="I78" s="42">
        <f t="shared" si="6"/>
        <v>0</v>
      </c>
      <c r="J78" s="42">
        <f t="shared" si="7"/>
        <v>0</v>
      </c>
      <c r="K78" s="42">
        <v>128.69999999999999</v>
      </c>
      <c r="L78" s="41">
        <f t="shared" si="8"/>
        <v>0.11298514681646499</v>
      </c>
      <c r="M78">
        <f t="shared" si="9"/>
        <v>139</v>
      </c>
      <c r="N78">
        <f t="shared" si="10"/>
        <v>0</v>
      </c>
      <c r="O78">
        <f t="shared" si="11"/>
        <v>0</v>
      </c>
    </row>
    <row r="79" spans="1:15">
      <c r="A79" s="61" t="s">
        <v>134</v>
      </c>
      <c r="B79" s="41">
        <v>1920</v>
      </c>
      <c r="C79" s="43">
        <v>0.16830853000000001</v>
      </c>
      <c r="D79" s="42">
        <v>0.193</v>
      </c>
      <c r="E79" s="42">
        <v>48.29</v>
      </c>
      <c r="F79" s="42">
        <v>1.2</v>
      </c>
      <c r="G79" s="42">
        <v>7.5999999999999998E-2</v>
      </c>
      <c r="H79" s="41">
        <v>1</v>
      </c>
      <c r="I79" s="42">
        <f t="shared" si="6"/>
        <v>1.2</v>
      </c>
      <c r="J79" s="42">
        <f t="shared" si="7"/>
        <v>7.5999999999999998E-2</v>
      </c>
      <c r="K79" s="42">
        <v>158.4</v>
      </c>
      <c r="L79" s="41">
        <f t="shared" si="8"/>
        <v>0.13071920419534167</v>
      </c>
      <c r="M79">
        <f t="shared" si="9"/>
        <v>161</v>
      </c>
      <c r="N79">
        <f t="shared" si="10"/>
        <v>0</v>
      </c>
      <c r="O79">
        <f t="shared" si="11"/>
        <v>0</v>
      </c>
    </row>
    <row r="80" spans="1:15">
      <c r="A80" s="61" t="s">
        <v>134</v>
      </c>
      <c r="B80" s="41">
        <v>1920</v>
      </c>
      <c r="C80" s="43">
        <v>1.3197626090000001</v>
      </c>
      <c r="D80" s="42">
        <v>0.193</v>
      </c>
      <c r="E80" s="42">
        <v>48.29</v>
      </c>
      <c r="F80" s="42">
        <v>1.2</v>
      </c>
      <c r="G80" s="42">
        <v>7.5999999999999998E-2</v>
      </c>
      <c r="H80" s="41">
        <v>1</v>
      </c>
      <c r="I80" s="42">
        <f t="shared" si="6"/>
        <v>1.2</v>
      </c>
      <c r="J80" s="42">
        <f t="shared" si="7"/>
        <v>7.5999999999999998E-2</v>
      </c>
      <c r="K80" s="42">
        <v>1241.9000000000001</v>
      </c>
      <c r="L80" s="41">
        <f t="shared" si="8"/>
        <v>1.025012326916811</v>
      </c>
      <c r="M80">
        <f t="shared" si="9"/>
        <v>1264</v>
      </c>
      <c r="N80">
        <f t="shared" si="10"/>
        <v>3</v>
      </c>
      <c r="O80">
        <f t="shared" si="11"/>
        <v>0.2</v>
      </c>
    </row>
    <row r="81" spans="1:15">
      <c r="A81" s="61" t="s">
        <v>134</v>
      </c>
      <c r="B81" s="41">
        <v>1200</v>
      </c>
      <c r="C81" s="43">
        <v>0.26812142999999999</v>
      </c>
      <c r="D81" s="42">
        <v>0.30399999999999999</v>
      </c>
      <c r="E81" s="42">
        <v>48.29</v>
      </c>
      <c r="F81" s="42">
        <v>2.23</v>
      </c>
      <c r="G81" s="42">
        <v>0.316</v>
      </c>
      <c r="H81" s="41">
        <v>1</v>
      </c>
      <c r="I81" s="42">
        <f t="shared" si="6"/>
        <v>2.23</v>
      </c>
      <c r="J81" s="42">
        <f t="shared" si="7"/>
        <v>0.316</v>
      </c>
      <c r="K81" s="42">
        <v>373.5</v>
      </c>
      <c r="L81" s="41">
        <f t="shared" si="8"/>
        <v>0.32800545765239997</v>
      </c>
      <c r="M81">
        <f t="shared" si="9"/>
        <v>405</v>
      </c>
      <c r="N81">
        <f t="shared" si="10"/>
        <v>2</v>
      </c>
      <c r="O81">
        <f t="shared" si="11"/>
        <v>0.3</v>
      </c>
    </row>
    <row r="82" spans="1:15">
      <c r="A82" s="61" t="s">
        <v>134</v>
      </c>
      <c r="B82" s="41">
        <v>4110</v>
      </c>
      <c r="C82" s="43">
        <v>0.10043431899999999</v>
      </c>
      <c r="D82" s="42">
        <v>0.41299999999999998</v>
      </c>
      <c r="E82" s="42">
        <v>48.29</v>
      </c>
      <c r="F82" s="42">
        <v>0.7</v>
      </c>
      <c r="G82" s="42">
        <v>0.09</v>
      </c>
      <c r="H82" s="41">
        <v>1</v>
      </c>
      <c r="I82" s="42">
        <f t="shared" si="6"/>
        <v>0.7</v>
      </c>
      <c r="J82" s="42">
        <f t="shared" si="7"/>
        <v>0.09</v>
      </c>
      <c r="K82" s="42">
        <v>190.1</v>
      </c>
      <c r="L82" s="41">
        <f t="shared" si="8"/>
        <v>0.16691991318688582</v>
      </c>
      <c r="M82">
        <f t="shared" si="9"/>
        <v>206</v>
      </c>
      <c r="N82">
        <f t="shared" si="10"/>
        <v>0</v>
      </c>
      <c r="O82">
        <f t="shared" si="11"/>
        <v>0</v>
      </c>
    </row>
    <row r="83" spans="1:15">
      <c r="A83" s="61" t="s">
        <v>134</v>
      </c>
      <c r="B83" s="41">
        <v>4110</v>
      </c>
      <c r="C83" s="43">
        <v>0.258885476</v>
      </c>
      <c r="D83" s="42">
        <v>0.41299999999999998</v>
      </c>
      <c r="E83" s="42">
        <v>48.29</v>
      </c>
      <c r="F83" s="42">
        <v>0.7</v>
      </c>
      <c r="G83" s="42">
        <v>0.09</v>
      </c>
      <c r="H83" s="41">
        <v>1</v>
      </c>
      <c r="I83" s="42">
        <f t="shared" si="6"/>
        <v>0.7</v>
      </c>
      <c r="J83" s="42">
        <f t="shared" si="7"/>
        <v>0.09</v>
      </c>
      <c r="K83" s="42">
        <v>490</v>
      </c>
      <c r="L83" s="41">
        <f t="shared" si="8"/>
        <v>0.43026269914037663</v>
      </c>
      <c r="M83">
        <f t="shared" si="9"/>
        <v>531</v>
      </c>
      <c r="N83">
        <f t="shared" si="10"/>
        <v>1</v>
      </c>
      <c r="O83">
        <f t="shared" si="11"/>
        <v>0.1</v>
      </c>
    </row>
    <row r="84" spans="1:15">
      <c r="A84" s="61" t="s">
        <v>134</v>
      </c>
      <c r="B84" s="41">
        <v>4110</v>
      </c>
      <c r="C84" s="43">
        <v>5.6155548E-2</v>
      </c>
      <c r="D84" s="42">
        <v>0.41299999999999998</v>
      </c>
      <c r="E84" s="42">
        <v>48.29</v>
      </c>
      <c r="F84" s="42">
        <v>0.7</v>
      </c>
      <c r="G84" s="42">
        <v>0.09</v>
      </c>
      <c r="H84" s="41">
        <v>1</v>
      </c>
      <c r="I84" s="42">
        <f t="shared" si="6"/>
        <v>0.7</v>
      </c>
      <c r="J84" s="42">
        <f t="shared" si="7"/>
        <v>0.09</v>
      </c>
      <c r="K84" s="42">
        <v>106.3</v>
      </c>
      <c r="L84" s="41">
        <f t="shared" si="8"/>
        <v>9.3329444461329999E-2</v>
      </c>
      <c r="M84">
        <f t="shared" si="9"/>
        <v>115</v>
      </c>
      <c r="N84">
        <f t="shared" si="10"/>
        <v>0</v>
      </c>
      <c r="O84">
        <f t="shared" si="11"/>
        <v>0</v>
      </c>
    </row>
    <row r="85" spans="1:15">
      <c r="A85" s="61" t="s">
        <v>134</v>
      </c>
      <c r="B85" s="41">
        <v>1200</v>
      </c>
      <c r="C85" s="43">
        <v>1.620529793</v>
      </c>
      <c r="D85" s="42">
        <v>0.30399999999999999</v>
      </c>
      <c r="E85" s="42">
        <v>48.29</v>
      </c>
      <c r="F85" s="42">
        <v>2.23</v>
      </c>
      <c r="G85" s="42">
        <v>0.316</v>
      </c>
      <c r="H85" s="41">
        <v>1</v>
      </c>
      <c r="I85" s="42">
        <f t="shared" si="6"/>
        <v>2.23</v>
      </c>
      <c r="J85" s="42">
        <f t="shared" si="7"/>
        <v>0.316</v>
      </c>
      <c r="K85" s="42">
        <v>2402</v>
      </c>
      <c r="L85" s="41">
        <f t="shared" si="8"/>
        <v>1.9824697205005732</v>
      </c>
      <c r="M85">
        <f t="shared" si="9"/>
        <v>2445</v>
      </c>
      <c r="N85">
        <f t="shared" si="10"/>
        <v>12</v>
      </c>
      <c r="O85">
        <f t="shared" si="11"/>
        <v>1.7</v>
      </c>
    </row>
    <row r="86" spans="1:15">
      <c r="A86" s="61" t="s">
        <v>134</v>
      </c>
      <c r="B86" s="41">
        <v>4110</v>
      </c>
      <c r="C86" s="43">
        <v>3.1123259999999999E-3</v>
      </c>
      <c r="D86" s="42">
        <v>0.41299999999999998</v>
      </c>
      <c r="E86" s="42">
        <v>48.29</v>
      </c>
      <c r="F86" s="42">
        <v>0.7</v>
      </c>
      <c r="G86" s="42">
        <v>0.09</v>
      </c>
      <c r="H86" s="41">
        <v>1</v>
      </c>
      <c r="I86" s="42">
        <f t="shared" si="6"/>
        <v>0.7</v>
      </c>
      <c r="J86" s="42">
        <f t="shared" si="7"/>
        <v>0.09</v>
      </c>
      <c r="K86" s="42">
        <v>6.3</v>
      </c>
      <c r="L86" s="41">
        <f t="shared" si="8"/>
        <v>5.1726261590849991E-3</v>
      </c>
      <c r="M86">
        <f t="shared" si="9"/>
        <v>6</v>
      </c>
      <c r="N86">
        <f t="shared" si="10"/>
        <v>0</v>
      </c>
      <c r="O86">
        <f t="shared" si="11"/>
        <v>0</v>
      </c>
    </row>
    <row r="87" spans="1:15">
      <c r="A87" s="61" t="s">
        <v>134</v>
      </c>
      <c r="B87" s="41">
        <v>4110</v>
      </c>
      <c r="C87" s="43">
        <v>4.0399839369999997</v>
      </c>
      <c r="D87" s="42">
        <v>0.41299999999999998</v>
      </c>
      <c r="E87" s="42">
        <v>48.29</v>
      </c>
      <c r="F87" s="42">
        <v>0.7</v>
      </c>
      <c r="G87" s="42">
        <v>0.09</v>
      </c>
      <c r="H87" s="41">
        <v>1</v>
      </c>
      <c r="I87" s="42">
        <f t="shared" si="6"/>
        <v>0.7</v>
      </c>
      <c r="J87" s="42">
        <f t="shared" si="7"/>
        <v>0.09</v>
      </c>
      <c r="K87" s="42">
        <v>8446.2999999999993</v>
      </c>
      <c r="L87" s="41">
        <f t="shared" si="8"/>
        <v>6.7143758702685394</v>
      </c>
      <c r="M87">
        <f t="shared" si="9"/>
        <v>8282</v>
      </c>
      <c r="N87">
        <f t="shared" si="10"/>
        <v>13</v>
      </c>
      <c r="O87">
        <f t="shared" si="11"/>
        <v>1.6</v>
      </c>
    </row>
    <row r="88" spans="1:15">
      <c r="A88" s="61" t="s">
        <v>134</v>
      </c>
      <c r="B88" s="41">
        <v>6250</v>
      </c>
      <c r="C88" s="43">
        <v>9.0884634000000006E-2</v>
      </c>
      <c r="D88" s="42">
        <v>0.30299999999999999</v>
      </c>
      <c r="E88" s="42">
        <v>48.29</v>
      </c>
      <c r="F88" s="42">
        <v>0</v>
      </c>
      <c r="G88" s="42">
        <v>0</v>
      </c>
      <c r="H88" s="41">
        <v>1</v>
      </c>
      <c r="I88" s="42">
        <f t="shared" si="6"/>
        <v>0</v>
      </c>
      <c r="J88" s="42">
        <f t="shared" si="7"/>
        <v>0</v>
      </c>
      <c r="K88" s="42">
        <v>126.2</v>
      </c>
      <c r="L88" s="41">
        <f t="shared" si="8"/>
        <v>0.11081767914046499</v>
      </c>
      <c r="M88">
        <f t="shared" si="9"/>
        <v>137</v>
      </c>
      <c r="N88">
        <f t="shared" si="10"/>
        <v>0</v>
      </c>
      <c r="O88">
        <f t="shared" si="11"/>
        <v>0</v>
      </c>
    </row>
    <row r="89" spans="1:15">
      <c r="A89" s="61" t="s">
        <v>134</v>
      </c>
      <c r="B89" s="41">
        <v>1200</v>
      </c>
      <c r="C89" s="43">
        <v>8.2731188999999997E-2</v>
      </c>
      <c r="D89" s="42">
        <v>0.30399999999999999</v>
      </c>
      <c r="E89" s="42">
        <v>48.29</v>
      </c>
      <c r="F89" s="42">
        <v>2.23</v>
      </c>
      <c r="G89" s="42">
        <v>0.316</v>
      </c>
      <c r="H89" s="41">
        <v>1</v>
      </c>
      <c r="I89" s="42">
        <f t="shared" si="6"/>
        <v>2.23</v>
      </c>
      <c r="J89" s="42">
        <f t="shared" si="7"/>
        <v>0.316</v>
      </c>
      <c r="K89" s="42">
        <v>115.3</v>
      </c>
      <c r="L89" s="41">
        <f t="shared" si="8"/>
        <v>0.10120892429251999</v>
      </c>
      <c r="M89">
        <f t="shared" si="9"/>
        <v>125</v>
      </c>
      <c r="N89">
        <f t="shared" si="10"/>
        <v>1</v>
      </c>
      <c r="O89">
        <f t="shared" si="11"/>
        <v>0.1</v>
      </c>
    </row>
    <row r="90" spans="1:15">
      <c r="A90" s="61" t="s">
        <v>134</v>
      </c>
      <c r="B90" s="41">
        <v>1200</v>
      </c>
      <c r="C90" s="43">
        <v>3.3272507E-2</v>
      </c>
      <c r="D90" s="42">
        <v>0.30399999999999999</v>
      </c>
      <c r="E90" s="42">
        <v>48.29</v>
      </c>
      <c r="F90" s="42">
        <v>2.23</v>
      </c>
      <c r="G90" s="42">
        <v>0.316</v>
      </c>
      <c r="H90" s="41">
        <v>1</v>
      </c>
      <c r="I90" s="42">
        <f t="shared" si="6"/>
        <v>2.23</v>
      </c>
      <c r="J90" s="42">
        <f t="shared" si="7"/>
        <v>0.316</v>
      </c>
      <c r="K90" s="42">
        <v>46.4</v>
      </c>
      <c r="L90" s="41">
        <f t="shared" si="8"/>
        <v>4.070381053009333E-2</v>
      </c>
      <c r="M90">
        <f t="shared" si="9"/>
        <v>50</v>
      </c>
      <c r="N90">
        <f t="shared" si="10"/>
        <v>0</v>
      </c>
      <c r="O90">
        <f t="shared" si="11"/>
        <v>0</v>
      </c>
    </row>
    <row r="91" spans="1:15">
      <c r="A91" s="61" t="s">
        <v>134</v>
      </c>
      <c r="B91" s="41">
        <v>1200</v>
      </c>
      <c r="C91" s="43">
        <v>0.182305783</v>
      </c>
      <c r="D91" s="42">
        <v>0.30399999999999999</v>
      </c>
      <c r="E91" s="42">
        <v>48.29</v>
      </c>
      <c r="F91" s="42">
        <v>2.23</v>
      </c>
      <c r="G91" s="42">
        <v>0.316</v>
      </c>
      <c r="H91" s="41">
        <v>1</v>
      </c>
      <c r="I91" s="42">
        <f t="shared" si="6"/>
        <v>2.23</v>
      </c>
      <c r="J91" s="42">
        <f t="shared" si="7"/>
        <v>0.316</v>
      </c>
      <c r="K91" s="42">
        <v>270.2</v>
      </c>
      <c r="L91" s="41">
        <f t="shared" si="8"/>
        <v>0.22302317194710664</v>
      </c>
      <c r="M91">
        <f t="shared" si="9"/>
        <v>275</v>
      </c>
      <c r="N91">
        <f t="shared" si="10"/>
        <v>1</v>
      </c>
      <c r="O91">
        <f t="shared" si="11"/>
        <v>0.2</v>
      </c>
    </row>
    <row r="92" spans="1:15">
      <c r="A92" s="61" t="s">
        <v>134</v>
      </c>
      <c r="B92" s="41">
        <v>6250</v>
      </c>
      <c r="C92" s="43">
        <v>1.7982999999999999E-4</v>
      </c>
      <c r="D92" s="42">
        <v>0.30299999999999999</v>
      </c>
      <c r="E92" s="42">
        <v>48.29</v>
      </c>
      <c r="F92" s="42">
        <v>0</v>
      </c>
      <c r="G92" s="42">
        <v>0</v>
      </c>
      <c r="H92" s="41">
        <v>1</v>
      </c>
      <c r="I92" s="42">
        <f t="shared" si="6"/>
        <v>0</v>
      </c>
      <c r="J92" s="42">
        <f t="shared" si="7"/>
        <v>0</v>
      </c>
      <c r="K92" s="42">
        <v>0.2</v>
      </c>
      <c r="L92" s="41">
        <f t="shared" si="8"/>
        <v>2.1927076517499997E-4</v>
      </c>
      <c r="M92">
        <f t="shared" si="9"/>
        <v>0</v>
      </c>
      <c r="N92">
        <f t="shared" si="10"/>
        <v>0</v>
      </c>
      <c r="O92">
        <f t="shared" si="11"/>
        <v>0</v>
      </c>
    </row>
    <row r="93" spans="1:15">
      <c r="A93" s="61" t="s">
        <v>134</v>
      </c>
      <c r="B93" s="41">
        <v>1920</v>
      </c>
      <c r="C93" s="43">
        <v>4.5342936390000004</v>
      </c>
      <c r="D93" s="42">
        <v>0.193</v>
      </c>
      <c r="E93" s="42">
        <v>48.29</v>
      </c>
      <c r="F93" s="42">
        <v>1.2</v>
      </c>
      <c r="G93" s="42">
        <v>7.5999999999999998E-2</v>
      </c>
      <c r="H93" s="41">
        <v>1</v>
      </c>
      <c r="I93" s="42">
        <f t="shared" si="6"/>
        <v>1.2</v>
      </c>
      <c r="J93" s="42">
        <f t="shared" si="7"/>
        <v>7.5999999999999998E-2</v>
      </c>
      <c r="K93" s="42">
        <v>4266.8999999999996</v>
      </c>
      <c r="L93" s="41">
        <f t="shared" si="8"/>
        <v>3.5216233905559027</v>
      </c>
      <c r="M93">
        <f t="shared" si="9"/>
        <v>4344</v>
      </c>
      <c r="N93">
        <f t="shared" si="10"/>
        <v>11</v>
      </c>
      <c r="O93">
        <f t="shared" si="11"/>
        <v>0.7</v>
      </c>
    </row>
    <row r="94" spans="1:15">
      <c r="A94" s="61" t="s">
        <v>134</v>
      </c>
      <c r="B94" s="41">
        <v>1200</v>
      </c>
      <c r="C94" s="43">
        <v>1.1847569529999999</v>
      </c>
      <c r="D94" s="42">
        <v>0.30399999999999999</v>
      </c>
      <c r="E94" s="42">
        <v>48.29</v>
      </c>
      <c r="F94" s="42">
        <v>2.23</v>
      </c>
      <c r="G94" s="42">
        <v>0.316</v>
      </c>
      <c r="H94" s="41">
        <v>1</v>
      </c>
      <c r="I94" s="42">
        <f t="shared" si="6"/>
        <v>2.23</v>
      </c>
      <c r="J94" s="42">
        <f t="shared" si="7"/>
        <v>0.316</v>
      </c>
      <c r="K94" s="42">
        <v>1756.1</v>
      </c>
      <c r="L94" s="41">
        <f t="shared" si="8"/>
        <v>1.4493684692627065</v>
      </c>
      <c r="M94">
        <f t="shared" si="9"/>
        <v>1788</v>
      </c>
      <c r="N94">
        <f t="shared" si="10"/>
        <v>9</v>
      </c>
      <c r="O94">
        <f t="shared" si="11"/>
        <v>1.2</v>
      </c>
    </row>
    <row r="95" spans="1:15">
      <c r="A95" s="61" t="s">
        <v>134</v>
      </c>
      <c r="B95" s="41">
        <v>1920</v>
      </c>
      <c r="C95" s="43">
        <v>1.0546109100000001</v>
      </c>
      <c r="D95" s="42">
        <v>0.193</v>
      </c>
      <c r="E95" s="42">
        <v>48.29</v>
      </c>
      <c r="F95" s="42">
        <v>1.2</v>
      </c>
      <c r="G95" s="42">
        <v>7.5999999999999998E-2</v>
      </c>
      <c r="H95" s="41">
        <v>1</v>
      </c>
      <c r="I95" s="42">
        <f t="shared" si="6"/>
        <v>1.2</v>
      </c>
      <c r="J95" s="42">
        <f t="shared" si="7"/>
        <v>7.5999999999999998E-2</v>
      </c>
      <c r="K95" s="42">
        <v>992.4</v>
      </c>
      <c r="L95" s="41">
        <f t="shared" si="8"/>
        <v>0.81907850357272505</v>
      </c>
      <c r="M95">
        <f t="shared" si="9"/>
        <v>1010</v>
      </c>
      <c r="N95">
        <f t="shared" si="10"/>
        <v>3</v>
      </c>
      <c r="O95">
        <f t="shared" si="11"/>
        <v>0.2</v>
      </c>
    </row>
    <row r="96" spans="1:15">
      <c r="A96" s="61" t="s">
        <v>134</v>
      </c>
      <c r="B96" s="41">
        <v>6250</v>
      </c>
      <c r="C96" s="43">
        <v>2.5381712000000001E-2</v>
      </c>
      <c r="D96" s="42">
        <v>0.30299999999999999</v>
      </c>
      <c r="E96" s="42">
        <v>48.29</v>
      </c>
      <c r="F96" s="42">
        <v>0</v>
      </c>
      <c r="G96" s="42">
        <v>0</v>
      </c>
      <c r="H96" s="41">
        <v>1</v>
      </c>
      <c r="I96" s="42">
        <f t="shared" si="6"/>
        <v>0</v>
      </c>
      <c r="J96" s="42">
        <f t="shared" si="7"/>
        <v>0</v>
      </c>
      <c r="K96" s="42">
        <v>37.5</v>
      </c>
      <c r="L96" s="41">
        <f t="shared" si="8"/>
        <v>3.0948492530119998E-2</v>
      </c>
      <c r="M96">
        <f t="shared" si="9"/>
        <v>38</v>
      </c>
      <c r="N96">
        <f t="shared" si="10"/>
        <v>0</v>
      </c>
      <c r="O96">
        <f t="shared" si="11"/>
        <v>0</v>
      </c>
    </row>
    <row r="97" spans="1:15">
      <c r="A97" s="61" t="s">
        <v>134</v>
      </c>
      <c r="B97" s="41">
        <v>6250</v>
      </c>
      <c r="C97" s="43">
        <v>1.7216250000000001E-3</v>
      </c>
      <c r="D97" s="42">
        <v>0.30299999999999999</v>
      </c>
      <c r="E97" s="42">
        <v>48.29</v>
      </c>
      <c r="F97" s="42">
        <v>0</v>
      </c>
      <c r="G97" s="42">
        <v>0</v>
      </c>
      <c r="H97" s="41">
        <v>1</v>
      </c>
      <c r="I97" s="42">
        <f t="shared" si="6"/>
        <v>0</v>
      </c>
      <c r="J97" s="42">
        <f t="shared" si="7"/>
        <v>0</v>
      </c>
      <c r="K97" s="42">
        <v>2.5</v>
      </c>
      <c r="L97" s="41">
        <f t="shared" si="8"/>
        <v>2.0992160990625001E-3</v>
      </c>
      <c r="M97">
        <f t="shared" si="9"/>
        <v>3</v>
      </c>
      <c r="N97">
        <f t="shared" si="10"/>
        <v>0</v>
      </c>
      <c r="O97">
        <f t="shared" si="11"/>
        <v>0</v>
      </c>
    </row>
    <row r="98" spans="1:15">
      <c r="A98" s="61" t="s">
        <v>134</v>
      </c>
      <c r="B98" s="41">
        <v>2120</v>
      </c>
      <c r="C98" s="43">
        <v>0.38026286199999998</v>
      </c>
      <c r="D98" s="42">
        <v>0.41099999999999998</v>
      </c>
      <c r="E98" s="42">
        <v>48.29</v>
      </c>
      <c r="F98" s="42">
        <v>2.52</v>
      </c>
      <c r="G98" s="42">
        <v>0.09</v>
      </c>
      <c r="H98" s="41">
        <v>1</v>
      </c>
      <c r="I98" s="42">
        <f t="shared" si="6"/>
        <v>2.52</v>
      </c>
      <c r="J98" s="42">
        <f t="shared" si="7"/>
        <v>0.09</v>
      </c>
      <c r="K98" s="42">
        <v>762</v>
      </c>
      <c r="L98" s="41">
        <f t="shared" si="8"/>
        <v>0.62892910600481489</v>
      </c>
      <c r="M98">
        <f t="shared" si="9"/>
        <v>776</v>
      </c>
      <c r="N98">
        <f t="shared" si="10"/>
        <v>4</v>
      </c>
      <c r="O98">
        <f t="shared" si="11"/>
        <v>0.2</v>
      </c>
    </row>
    <row r="99" spans="1:15">
      <c r="A99" s="61" t="s">
        <v>134</v>
      </c>
      <c r="B99" s="41">
        <v>2120</v>
      </c>
      <c r="C99" s="43">
        <v>6.3442011359999997</v>
      </c>
      <c r="D99" s="42">
        <v>0.41099999999999998</v>
      </c>
      <c r="E99" s="42">
        <v>48.29</v>
      </c>
      <c r="F99" s="42">
        <v>2.52</v>
      </c>
      <c r="G99" s="42">
        <v>0.09</v>
      </c>
      <c r="H99" s="41">
        <v>1</v>
      </c>
      <c r="I99" s="42">
        <f t="shared" si="6"/>
        <v>2.52</v>
      </c>
      <c r="J99" s="42">
        <f t="shared" si="7"/>
        <v>0.09</v>
      </c>
      <c r="K99" s="42">
        <v>38245.300000000003</v>
      </c>
      <c r="L99" s="41">
        <f t="shared" si="8"/>
        <v>10.492880445367318</v>
      </c>
      <c r="M99">
        <f t="shared" si="9"/>
        <v>12943</v>
      </c>
      <c r="N99">
        <f t="shared" si="10"/>
        <v>72</v>
      </c>
      <c r="O99">
        <f t="shared" si="11"/>
        <v>2.6</v>
      </c>
    </row>
    <row r="100" spans="1:15">
      <c r="A100" s="61" t="s">
        <v>134</v>
      </c>
      <c r="B100" s="41">
        <v>4110</v>
      </c>
      <c r="C100" s="43">
        <v>0.264178046</v>
      </c>
      <c r="D100" s="42">
        <v>0.41299999999999998</v>
      </c>
      <c r="E100" s="42">
        <v>48.29</v>
      </c>
      <c r="F100" s="42">
        <v>0.7</v>
      </c>
      <c r="G100" s="42">
        <v>0.09</v>
      </c>
      <c r="H100" s="41">
        <v>1</v>
      </c>
      <c r="I100" s="42">
        <f t="shared" si="6"/>
        <v>0.7</v>
      </c>
      <c r="J100" s="42">
        <f t="shared" si="7"/>
        <v>0.09</v>
      </c>
      <c r="K100" s="42">
        <v>532</v>
      </c>
      <c r="L100" s="41">
        <f t="shared" si="8"/>
        <v>0.43905884903945158</v>
      </c>
      <c r="M100">
        <f t="shared" si="9"/>
        <v>542</v>
      </c>
      <c r="N100">
        <f t="shared" si="10"/>
        <v>1</v>
      </c>
      <c r="O100">
        <f t="shared" si="11"/>
        <v>0.1</v>
      </c>
    </row>
    <row r="101" spans="1:15">
      <c r="A101" s="61" t="s">
        <v>134</v>
      </c>
      <c r="B101" s="41">
        <v>4110</v>
      </c>
      <c r="C101" s="43">
        <v>0.86514295200000002</v>
      </c>
      <c r="D101" s="42">
        <v>0.41299999999999998</v>
      </c>
      <c r="E101" s="42">
        <v>48.29</v>
      </c>
      <c r="F101" s="42">
        <v>0.7</v>
      </c>
      <c r="G101" s="42">
        <v>0.09</v>
      </c>
      <c r="H101" s="41">
        <v>1</v>
      </c>
      <c r="I101" s="42">
        <f t="shared" si="6"/>
        <v>0.7</v>
      </c>
      <c r="J101" s="42">
        <f t="shared" si="7"/>
        <v>0.09</v>
      </c>
      <c r="K101" s="42">
        <v>1742.1</v>
      </c>
      <c r="L101" s="41">
        <f t="shared" si="8"/>
        <v>1.4378510043174197</v>
      </c>
      <c r="M101">
        <f t="shared" si="9"/>
        <v>1774</v>
      </c>
      <c r="N101">
        <f t="shared" si="10"/>
        <v>3</v>
      </c>
      <c r="O101">
        <f t="shared" si="11"/>
        <v>0.4</v>
      </c>
    </row>
    <row r="102" spans="1:15">
      <c r="A102" s="61" t="s">
        <v>134</v>
      </c>
      <c r="B102" s="41">
        <v>6250</v>
      </c>
      <c r="C102" s="43">
        <v>7.9586934999999998E-2</v>
      </c>
      <c r="D102" s="42">
        <v>0.30299999999999999</v>
      </c>
      <c r="E102" s="42">
        <v>48.29</v>
      </c>
      <c r="F102" s="42">
        <v>0</v>
      </c>
      <c r="G102" s="42">
        <v>0</v>
      </c>
      <c r="H102" s="41">
        <v>1</v>
      </c>
      <c r="I102" s="42">
        <f t="shared" si="6"/>
        <v>0</v>
      </c>
      <c r="J102" s="42">
        <f t="shared" si="7"/>
        <v>0</v>
      </c>
      <c r="K102" s="42">
        <v>117.6</v>
      </c>
      <c r="L102" s="41">
        <f t="shared" si="8"/>
        <v>9.7042140551537495E-2</v>
      </c>
      <c r="M102">
        <f t="shared" si="9"/>
        <v>120</v>
      </c>
      <c r="N102">
        <f t="shared" si="10"/>
        <v>0</v>
      </c>
      <c r="O102">
        <f t="shared" si="11"/>
        <v>0</v>
      </c>
    </row>
    <row r="103" spans="1:15">
      <c r="A103" s="61" t="s">
        <v>134</v>
      </c>
      <c r="B103" s="41">
        <v>6250</v>
      </c>
      <c r="C103" s="43">
        <v>0.31737218699999997</v>
      </c>
      <c r="D103" s="42">
        <v>0.30299999999999999</v>
      </c>
      <c r="E103" s="42">
        <v>48.29</v>
      </c>
      <c r="F103" s="42">
        <v>0</v>
      </c>
      <c r="G103" s="42">
        <v>0</v>
      </c>
      <c r="H103" s="41">
        <v>1</v>
      </c>
      <c r="I103" s="42">
        <f t="shared" si="6"/>
        <v>0</v>
      </c>
      <c r="J103" s="42">
        <f t="shared" si="7"/>
        <v>0</v>
      </c>
      <c r="K103" s="42">
        <v>468.9</v>
      </c>
      <c r="L103" s="41">
        <f t="shared" si="8"/>
        <v>0.3869790484833075</v>
      </c>
      <c r="M103">
        <f t="shared" si="9"/>
        <v>477</v>
      </c>
      <c r="N103">
        <f t="shared" si="10"/>
        <v>0</v>
      </c>
      <c r="O103">
        <f t="shared" si="11"/>
        <v>0</v>
      </c>
    </row>
    <row r="104" spans="1:15">
      <c r="A104" s="61" t="s">
        <v>134</v>
      </c>
      <c r="B104" s="41">
        <v>4110</v>
      </c>
      <c r="C104" s="43">
        <v>1.5689696660000001</v>
      </c>
      <c r="D104" s="42">
        <v>0.41299999999999998</v>
      </c>
      <c r="E104" s="42">
        <v>48.29</v>
      </c>
      <c r="F104" s="42">
        <v>0.7</v>
      </c>
      <c r="G104" s="42">
        <v>0.09</v>
      </c>
      <c r="H104" s="41">
        <v>1</v>
      </c>
      <c r="I104" s="42">
        <f t="shared" si="6"/>
        <v>0.7</v>
      </c>
      <c r="J104" s="42">
        <f t="shared" si="7"/>
        <v>0.09</v>
      </c>
      <c r="K104" s="42">
        <v>3783.6</v>
      </c>
      <c r="L104" s="41">
        <f t="shared" si="8"/>
        <v>2.6075975129734013</v>
      </c>
      <c r="M104">
        <f t="shared" si="9"/>
        <v>3216</v>
      </c>
      <c r="N104">
        <f t="shared" si="10"/>
        <v>5</v>
      </c>
      <c r="O104">
        <f t="shared" si="11"/>
        <v>0.6</v>
      </c>
    </row>
    <row r="105" spans="1:15">
      <c r="A105" s="61" t="s">
        <v>134</v>
      </c>
      <c r="B105" s="41">
        <v>1920</v>
      </c>
      <c r="C105" s="43">
        <v>7.1707641000000003E-2</v>
      </c>
      <c r="D105" s="42">
        <v>0.193</v>
      </c>
      <c r="E105" s="42">
        <v>48.29</v>
      </c>
      <c r="F105" s="42">
        <v>1.2</v>
      </c>
      <c r="G105" s="42">
        <v>7.5999999999999998E-2</v>
      </c>
      <c r="H105" s="41">
        <v>1</v>
      </c>
      <c r="I105" s="42">
        <f t="shared" si="6"/>
        <v>1.2</v>
      </c>
      <c r="J105" s="42">
        <f t="shared" si="7"/>
        <v>7.5999999999999998E-2</v>
      </c>
      <c r="K105" s="42">
        <v>67.5</v>
      </c>
      <c r="L105" s="41">
        <f t="shared" si="8"/>
        <v>5.56927552408975E-2</v>
      </c>
      <c r="M105">
        <f t="shared" si="9"/>
        <v>69</v>
      </c>
      <c r="N105">
        <f t="shared" si="10"/>
        <v>0</v>
      </c>
      <c r="O105">
        <f t="shared" si="11"/>
        <v>0</v>
      </c>
    </row>
    <row r="106" spans="1:15">
      <c r="A106" s="61" t="s">
        <v>134</v>
      </c>
      <c r="B106" s="41">
        <v>4110</v>
      </c>
      <c r="C106" s="43">
        <v>5.1069380000000001E-3</v>
      </c>
      <c r="D106" s="42">
        <v>0.41299999999999998</v>
      </c>
      <c r="E106" s="42">
        <v>48.29</v>
      </c>
      <c r="F106" s="42">
        <v>0.7</v>
      </c>
      <c r="G106" s="42">
        <v>0.09</v>
      </c>
      <c r="H106" s="41">
        <v>1</v>
      </c>
      <c r="I106" s="42">
        <f t="shared" si="6"/>
        <v>0.7</v>
      </c>
      <c r="J106" s="42">
        <f t="shared" si="7"/>
        <v>0.09</v>
      </c>
      <c r="K106" s="42">
        <v>10.3</v>
      </c>
      <c r="L106" s="41">
        <f t="shared" si="8"/>
        <v>8.4876330730216647E-3</v>
      </c>
      <c r="M106">
        <f t="shared" si="9"/>
        <v>10</v>
      </c>
      <c r="N106">
        <f t="shared" si="10"/>
        <v>0</v>
      </c>
      <c r="O106">
        <f t="shared" si="11"/>
        <v>0</v>
      </c>
    </row>
    <row r="107" spans="1:15">
      <c r="A107" s="61" t="s">
        <v>134</v>
      </c>
      <c r="B107" s="41">
        <v>6250</v>
      </c>
      <c r="C107" s="43">
        <v>1.916228662</v>
      </c>
      <c r="D107" s="42">
        <v>0.30299999999999999</v>
      </c>
      <c r="E107" s="42">
        <v>48.29</v>
      </c>
      <c r="F107" s="42">
        <v>0</v>
      </c>
      <c r="G107" s="42">
        <v>0</v>
      </c>
      <c r="H107" s="41">
        <v>1</v>
      </c>
      <c r="I107" s="42">
        <f t="shared" si="6"/>
        <v>0</v>
      </c>
      <c r="J107" s="42">
        <f t="shared" si="7"/>
        <v>0</v>
      </c>
      <c r="K107" s="42">
        <v>6002.5</v>
      </c>
      <c r="L107" s="41">
        <f t="shared" si="8"/>
        <v>2.3365007227214947</v>
      </c>
      <c r="M107">
        <f t="shared" si="9"/>
        <v>2882</v>
      </c>
      <c r="N107">
        <f t="shared" si="10"/>
        <v>0</v>
      </c>
      <c r="O107">
        <f t="shared" si="11"/>
        <v>0</v>
      </c>
    </row>
    <row r="108" spans="1:15">
      <c r="A108" s="61" t="s">
        <v>134</v>
      </c>
      <c r="B108" s="41">
        <v>1920</v>
      </c>
      <c r="C108" s="43">
        <v>1.4730290210000001</v>
      </c>
      <c r="D108" s="42">
        <v>0.193</v>
      </c>
      <c r="E108" s="42">
        <v>48.29</v>
      </c>
      <c r="F108" s="42">
        <v>1.2</v>
      </c>
      <c r="G108" s="42">
        <v>7.5999999999999998E-2</v>
      </c>
      <c r="H108" s="41">
        <v>1</v>
      </c>
      <c r="I108" s="42">
        <f t="shared" si="6"/>
        <v>1.2</v>
      </c>
      <c r="J108" s="42">
        <f t="shared" si="7"/>
        <v>7.5999999999999998E-2</v>
      </c>
      <c r="K108" s="42">
        <v>1386.1</v>
      </c>
      <c r="L108" s="41">
        <f t="shared" si="8"/>
        <v>1.144048857070781</v>
      </c>
      <c r="M108">
        <f t="shared" si="9"/>
        <v>1411</v>
      </c>
      <c r="N108">
        <f t="shared" si="10"/>
        <v>4</v>
      </c>
      <c r="O108">
        <f t="shared" si="11"/>
        <v>0.2</v>
      </c>
    </row>
    <row r="109" spans="1:15">
      <c r="A109" s="61" t="s">
        <v>134</v>
      </c>
      <c r="B109" s="41">
        <v>4110</v>
      </c>
      <c r="C109" s="43">
        <v>0.56110725100000003</v>
      </c>
      <c r="D109" s="42">
        <v>0.41299999999999998</v>
      </c>
      <c r="E109" s="42">
        <v>48.29</v>
      </c>
      <c r="F109" s="42">
        <v>0.7</v>
      </c>
      <c r="G109" s="42">
        <v>0.09</v>
      </c>
      <c r="H109" s="41">
        <v>1</v>
      </c>
      <c r="I109" s="42">
        <f t="shared" si="6"/>
        <v>0.7</v>
      </c>
      <c r="J109" s="42">
        <f t="shared" si="7"/>
        <v>0.09</v>
      </c>
      <c r="K109" s="42">
        <v>1129.9000000000001</v>
      </c>
      <c r="L109" s="41">
        <f t="shared" si="8"/>
        <v>0.93254949660635578</v>
      </c>
      <c r="M109">
        <f t="shared" si="9"/>
        <v>1150</v>
      </c>
      <c r="N109">
        <f t="shared" si="10"/>
        <v>2</v>
      </c>
      <c r="O109">
        <f t="shared" si="11"/>
        <v>0.2</v>
      </c>
    </row>
    <row r="110" spans="1:15">
      <c r="A110" s="61" t="s">
        <v>134</v>
      </c>
      <c r="B110" s="41">
        <v>4110</v>
      </c>
      <c r="C110" s="43">
        <v>3.6926289620000001</v>
      </c>
      <c r="D110" s="42">
        <v>0.41299999999999998</v>
      </c>
      <c r="E110" s="42">
        <v>48.29</v>
      </c>
      <c r="F110" s="42">
        <v>0.7</v>
      </c>
      <c r="G110" s="42">
        <v>0.09</v>
      </c>
      <c r="H110" s="41">
        <v>1</v>
      </c>
      <c r="I110" s="42">
        <f t="shared" si="6"/>
        <v>0.7</v>
      </c>
      <c r="J110" s="42">
        <f t="shared" si="7"/>
        <v>0.09</v>
      </c>
      <c r="K110" s="42">
        <v>7435.8</v>
      </c>
      <c r="L110" s="41">
        <f t="shared" si="8"/>
        <v>6.1370785594555608</v>
      </c>
      <c r="M110">
        <f t="shared" si="9"/>
        <v>7570</v>
      </c>
      <c r="N110">
        <f t="shared" si="10"/>
        <v>12</v>
      </c>
      <c r="O110">
        <f t="shared" si="11"/>
        <v>1.5</v>
      </c>
    </row>
    <row r="111" spans="1:15">
      <c r="A111" s="61" t="s">
        <v>134</v>
      </c>
      <c r="B111" s="41">
        <v>1200</v>
      </c>
      <c r="C111" s="43">
        <v>5.5246289999999997E-3</v>
      </c>
      <c r="D111" s="42">
        <v>0.30399999999999999</v>
      </c>
      <c r="E111" s="42">
        <v>48.29</v>
      </c>
      <c r="F111" s="42">
        <v>2.23</v>
      </c>
      <c r="G111" s="42">
        <v>0.316</v>
      </c>
      <c r="H111" s="41">
        <v>1</v>
      </c>
      <c r="I111" s="42">
        <f t="shared" si="6"/>
        <v>2.23</v>
      </c>
      <c r="J111" s="42">
        <f t="shared" si="7"/>
        <v>0.316</v>
      </c>
      <c r="K111" s="42">
        <v>8.1999999999999993</v>
      </c>
      <c r="L111" s="41">
        <f t="shared" si="8"/>
        <v>6.7585364717199989E-3</v>
      </c>
      <c r="M111">
        <f t="shared" si="9"/>
        <v>8</v>
      </c>
      <c r="N111">
        <f t="shared" si="10"/>
        <v>0</v>
      </c>
      <c r="O111">
        <f t="shared" si="11"/>
        <v>0</v>
      </c>
    </row>
    <row r="112" spans="1:15">
      <c r="A112" s="61" t="s">
        <v>134</v>
      </c>
      <c r="B112" s="41">
        <v>4110</v>
      </c>
      <c r="C112" s="43">
        <v>4.4280027999999999E-2</v>
      </c>
      <c r="D112" s="42">
        <v>0.41299999999999998</v>
      </c>
      <c r="E112" s="42">
        <v>48.29</v>
      </c>
      <c r="F112" s="42">
        <v>0.7</v>
      </c>
      <c r="G112" s="42">
        <v>0.09</v>
      </c>
      <c r="H112" s="41">
        <v>1</v>
      </c>
      <c r="I112" s="42">
        <f t="shared" si="6"/>
        <v>0.7</v>
      </c>
      <c r="J112" s="42">
        <f t="shared" si="7"/>
        <v>0.09</v>
      </c>
      <c r="K112" s="42">
        <v>89.2</v>
      </c>
      <c r="L112" s="41">
        <f t="shared" si="8"/>
        <v>7.3592557835463326E-2</v>
      </c>
      <c r="M112">
        <f t="shared" si="9"/>
        <v>91</v>
      </c>
      <c r="N112">
        <f t="shared" si="10"/>
        <v>0</v>
      </c>
      <c r="O112">
        <f t="shared" si="11"/>
        <v>0</v>
      </c>
    </row>
    <row r="113" spans="1:15">
      <c r="A113" s="61" t="s">
        <v>134</v>
      </c>
      <c r="B113" s="41">
        <v>4110</v>
      </c>
      <c r="C113" s="43">
        <v>4.6528878000000003E-2</v>
      </c>
      <c r="D113" s="42">
        <v>0.41299999999999998</v>
      </c>
      <c r="E113" s="42">
        <v>48.29</v>
      </c>
      <c r="F113" s="42">
        <v>0.7</v>
      </c>
      <c r="G113" s="42">
        <v>0.09</v>
      </c>
      <c r="H113" s="41">
        <v>1</v>
      </c>
      <c r="I113" s="42">
        <f t="shared" si="6"/>
        <v>0.7</v>
      </c>
      <c r="J113" s="42">
        <f t="shared" si="7"/>
        <v>0.09</v>
      </c>
      <c r="K113" s="42">
        <v>93.7</v>
      </c>
      <c r="L113" s="41">
        <f t="shared" si="8"/>
        <v>7.7330103432505001E-2</v>
      </c>
      <c r="M113">
        <f t="shared" si="9"/>
        <v>95</v>
      </c>
      <c r="N113">
        <f t="shared" si="10"/>
        <v>0</v>
      </c>
      <c r="O113">
        <f t="shared" si="11"/>
        <v>0</v>
      </c>
    </row>
    <row r="114" spans="1:15">
      <c r="A114" s="61" t="s">
        <v>134</v>
      </c>
      <c r="B114" s="41">
        <v>4110</v>
      </c>
      <c r="C114" s="43">
        <v>2.1341580999999998E-2</v>
      </c>
      <c r="D114" s="42">
        <v>0.41299999999999998</v>
      </c>
      <c r="E114" s="42">
        <v>48.29</v>
      </c>
      <c r="F114" s="42">
        <v>0.7</v>
      </c>
      <c r="G114" s="42">
        <v>0.09</v>
      </c>
      <c r="H114" s="41">
        <v>1</v>
      </c>
      <c r="I114" s="42">
        <f t="shared" si="6"/>
        <v>0.7</v>
      </c>
      <c r="J114" s="42">
        <f t="shared" si="7"/>
        <v>0.09</v>
      </c>
      <c r="K114" s="42">
        <v>43</v>
      </c>
      <c r="L114" s="41">
        <f t="shared" si="8"/>
        <v>3.5469298575030825E-2</v>
      </c>
      <c r="M114">
        <f t="shared" si="9"/>
        <v>44</v>
      </c>
      <c r="N114">
        <f t="shared" si="10"/>
        <v>0</v>
      </c>
      <c r="O114">
        <f t="shared" si="11"/>
        <v>0</v>
      </c>
    </row>
    <row r="115" spans="1:15">
      <c r="A115" s="61" t="s">
        <v>134</v>
      </c>
      <c r="B115" s="41">
        <v>1920</v>
      </c>
      <c r="C115" s="43">
        <v>6.2949000000000002E-4</v>
      </c>
      <c r="D115" s="42">
        <v>0.193</v>
      </c>
      <c r="E115" s="42">
        <v>48.29</v>
      </c>
      <c r="F115" s="42">
        <v>1.2</v>
      </c>
      <c r="G115" s="42">
        <v>7.5999999999999998E-2</v>
      </c>
      <c r="H115" s="41">
        <v>1</v>
      </c>
      <c r="I115" s="42">
        <f t="shared" si="6"/>
        <v>1.2</v>
      </c>
      <c r="J115" s="42">
        <f t="shared" si="7"/>
        <v>7.5999999999999998E-2</v>
      </c>
      <c r="K115" s="42">
        <v>0.6</v>
      </c>
      <c r="L115" s="41">
        <f t="shared" si="8"/>
        <v>4.8890232627500001E-4</v>
      </c>
      <c r="M115">
        <f t="shared" si="9"/>
        <v>1</v>
      </c>
      <c r="N115">
        <f t="shared" si="10"/>
        <v>0</v>
      </c>
      <c r="O115">
        <f t="shared" si="11"/>
        <v>0</v>
      </c>
    </row>
    <row r="116" spans="1:15">
      <c r="A116" s="61" t="s">
        <v>134</v>
      </c>
      <c r="B116" s="41">
        <v>4110</v>
      </c>
      <c r="C116" s="43">
        <v>0.122039958</v>
      </c>
      <c r="D116" s="42">
        <v>0.41299999999999998</v>
      </c>
      <c r="E116" s="42">
        <v>48.29</v>
      </c>
      <c r="F116" s="42">
        <v>0.7</v>
      </c>
      <c r="G116" s="42">
        <v>0.09</v>
      </c>
      <c r="H116" s="41">
        <v>1</v>
      </c>
      <c r="I116" s="42">
        <f t="shared" si="6"/>
        <v>0.7</v>
      </c>
      <c r="J116" s="42">
        <f t="shared" si="7"/>
        <v>0.09</v>
      </c>
      <c r="K116" s="42">
        <v>245.8</v>
      </c>
      <c r="L116" s="41">
        <f t="shared" si="8"/>
        <v>0.20282807109680498</v>
      </c>
      <c r="M116">
        <f t="shared" si="9"/>
        <v>250</v>
      </c>
      <c r="N116">
        <f t="shared" si="10"/>
        <v>0</v>
      </c>
      <c r="O116">
        <f t="shared" si="11"/>
        <v>0</v>
      </c>
    </row>
    <row r="117" spans="1:15">
      <c r="A117" s="61" t="s">
        <v>134</v>
      </c>
      <c r="B117" s="41">
        <v>4110</v>
      </c>
      <c r="C117" s="43">
        <v>8.9817552999999994E-2</v>
      </c>
      <c r="D117" s="42">
        <v>0.41299999999999998</v>
      </c>
      <c r="E117" s="42">
        <v>48.29</v>
      </c>
      <c r="F117" s="42">
        <v>0.7</v>
      </c>
      <c r="G117" s="42">
        <v>0.09</v>
      </c>
      <c r="H117" s="41">
        <v>1</v>
      </c>
      <c r="I117" s="42">
        <f t="shared" si="6"/>
        <v>0.7</v>
      </c>
      <c r="J117" s="42">
        <f t="shared" si="7"/>
        <v>0.09</v>
      </c>
      <c r="K117" s="42">
        <v>180.9</v>
      </c>
      <c r="L117" s="41">
        <f t="shared" si="8"/>
        <v>0.1492750515829008</v>
      </c>
      <c r="M117">
        <f t="shared" si="9"/>
        <v>184</v>
      </c>
      <c r="N117">
        <f t="shared" si="10"/>
        <v>0</v>
      </c>
      <c r="O117">
        <f t="shared" si="11"/>
        <v>0</v>
      </c>
    </row>
    <row r="118" spans="1:15">
      <c r="A118" s="61" t="s">
        <v>134</v>
      </c>
      <c r="B118" s="41">
        <v>1920</v>
      </c>
      <c r="C118" s="43">
        <v>2.6819346000000001E-2</v>
      </c>
      <c r="D118" s="42">
        <v>0.193</v>
      </c>
      <c r="E118" s="42">
        <v>48.29</v>
      </c>
      <c r="F118" s="42">
        <v>1.2</v>
      </c>
      <c r="G118" s="42">
        <v>7.5999999999999998E-2</v>
      </c>
      <c r="H118" s="41">
        <v>1</v>
      </c>
      <c r="I118" s="42">
        <f t="shared" si="6"/>
        <v>1.2</v>
      </c>
      <c r="J118" s="42">
        <f t="shared" si="7"/>
        <v>7.5999999999999998E-2</v>
      </c>
      <c r="K118" s="42">
        <v>25.2</v>
      </c>
      <c r="L118" s="41">
        <f t="shared" si="8"/>
        <v>2.0829625011634999E-2</v>
      </c>
      <c r="M118">
        <f t="shared" si="9"/>
        <v>26</v>
      </c>
      <c r="N118">
        <f t="shared" si="10"/>
        <v>0</v>
      </c>
      <c r="O118">
        <f t="shared" si="11"/>
        <v>0</v>
      </c>
    </row>
    <row r="119" spans="1:15">
      <c r="A119" s="61" t="s">
        <v>134</v>
      </c>
      <c r="B119" s="41">
        <v>4110</v>
      </c>
      <c r="C119" s="43">
        <v>0.312807318</v>
      </c>
      <c r="D119" s="42">
        <v>0.41299999999999998</v>
      </c>
      <c r="E119" s="42">
        <v>48.29</v>
      </c>
      <c r="F119" s="42">
        <v>0.7</v>
      </c>
      <c r="G119" s="42">
        <v>0.09</v>
      </c>
      <c r="H119" s="41">
        <v>1</v>
      </c>
      <c r="I119" s="42">
        <f t="shared" si="6"/>
        <v>0.7</v>
      </c>
      <c r="J119" s="42">
        <f t="shared" si="7"/>
        <v>0.09</v>
      </c>
      <c r="K119" s="42">
        <v>629.9</v>
      </c>
      <c r="L119" s="41">
        <f t="shared" si="8"/>
        <v>0.51987976704240491</v>
      </c>
      <c r="M119">
        <f t="shared" si="9"/>
        <v>641</v>
      </c>
      <c r="N119">
        <f t="shared" si="10"/>
        <v>1</v>
      </c>
      <c r="O119">
        <f t="shared" si="11"/>
        <v>0.1</v>
      </c>
    </row>
    <row r="120" spans="1:15">
      <c r="A120" s="61" t="s">
        <v>134</v>
      </c>
      <c r="B120" s="41">
        <v>2110</v>
      </c>
      <c r="C120" s="43">
        <v>1.19881412</v>
      </c>
      <c r="D120" s="42">
        <v>0.40500000000000003</v>
      </c>
      <c r="E120" s="42">
        <v>48.29</v>
      </c>
      <c r="F120" s="42">
        <v>2.7</v>
      </c>
      <c r="G120" s="42">
        <v>0.57599999999999996</v>
      </c>
      <c r="H120" s="41">
        <v>1</v>
      </c>
      <c r="I120" s="42">
        <f t="shared" si="6"/>
        <v>2.7</v>
      </c>
      <c r="J120" s="42">
        <f t="shared" si="7"/>
        <v>0.57599999999999996</v>
      </c>
      <c r="K120" s="42">
        <v>37199.5</v>
      </c>
      <c r="L120" s="41">
        <f t="shared" si="8"/>
        <v>1.9538122675995</v>
      </c>
      <c r="M120">
        <f t="shared" si="9"/>
        <v>2410</v>
      </c>
      <c r="N120">
        <f t="shared" si="10"/>
        <v>14</v>
      </c>
      <c r="O120">
        <f t="shared" si="11"/>
        <v>3.1</v>
      </c>
    </row>
    <row r="121" spans="1:15">
      <c r="A121" s="61" t="s">
        <v>134</v>
      </c>
      <c r="B121" s="41">
        <v>6250</v>
      </c>
      <c r="C121" s="43">
        <v>1.0505534E-2</v>
      </c>
      <c r="D121" s="42">
        <v>0.30299999999999999</v>
      </c>
      <c r="E121" s="42">
        <v>48.29</v>
      </c>
      <c r="F121" s="42">
        <v>0</v>
      </c>
      <c r="G121" s="42">
        <v>0</v>
      </c>
      <c r="H121" s="41">
        <v>1</v>
      </c>
      <c r="I121" s="42">
        <f t="shared" si="6"/>
        <v>0</v>
      </c>
      <c r="J121" s="42">
        <f t="shared" si="7"/>
        <v>0</v>
      </c>
      <c r="K121" s="42">
        <v>15.5</v>
      </c>
      <c r="L121" s="41">
        <f t="shared" si="8"/>
        <v>1.2809633980715001E-2</v>
      </c>
      <c r="M121">
        <f t="shared" si="9"/>
        <v>16</v>
      </c>
      <c r="N121">
        <f t="shared" si="10"/>
        <v>0</v>
      </c>
      <c r="O121">
        <f t="shared" si="11"/>
        <v>0</v>
      </c>
    </row>
    <row r="122" spans="1:15">
      <c r="A122" s="61" t="s">
        <v>134</v>
      </c>
      <c r="B122" s="41">
        <v>4110</v>
      </c>
      <c r="C122" s="43">
        <v>0.22283682799999999</v>
      </c>
      <c r="D122" s="42">
        <v>0.41299999999999998</v>
      </c>
      <c r="E122" s="42">
        <v>48.29</v>
      </c>
      <c r="F122" s="42">
        <v>0.7</v>
      </c>
      <c r="G122" s="42">
        <v>0.09</v>
      </c>
      <c r="H122" s="41">
        <v>1</v>
      </c>
      <c r="I122" s="42">
        <f t="shared" si="6"/>
        <v>0.7</v>
      </c>
      <c r="J122" s="42">
        <f t="shared" si="7"/>
        <v>0.09</v>
      </c>
      <c r="K122" s="42">
        <v>448.7</v>
      </c>
      <c r="L122" s="41">
        <f t="shared" si="8"/>
        <v>0.37035053709679661</v>
      </c>
      <c r="M122">
        <f t="shared" si="9"/>
        <v>457</v>
      </c>
      <c r="N122">
        <f t="shared" si="10"/>
        <v>1</v>
      </c>
      <c r="O122">
        <f t="shared" si="11"/>
        <v>0.1</v>
      </c>
    </row>
    <row r="123" spans="1:15">
      <c r="A123" s="61" t="s">
        <v>134</v>
      </c>
      <c r="B123" s="41">
        <v>4110</v>
      </c>
      <c r="C123" s="43">
        <v>9.8744019999999991E-3</v>
      </c>
      <c r="D123" s="42">
        <v>0.41299999999999998</v>
      </c>
      <c r="E123" s="42">
        <v>48.29</v>
      </c>
      <c r="F123" s="42">
        <v>0.7</v>
      </c>
      <c r="G123" s="42">
        <v>0.09</v>
      </c>
      <c r="H123" s="41">
        <v>1</v>
      </c>
      <c r="I123" s="42">
        <f t="shared" si="6"/>
        <v>0.7</v>
      </c>
      <c r="J123" s="42">
        <f t="shared" si="7"/>
        <v>0.09</v>
      </c>
      <c r="K123" s="42">
        <v>19.899999999999999</v>
      </c>
      <c r="L123" s="41">
        <f t="shared" si="8"/>
        <v>1.6411066864628329E-2</v>
      </c>
      <c r="M123">
        <f t="shared" si="9"/>
        <v>20</v>
      </c>
      <c r="N123">
        <f t="shared" si="10"/>
        <v>0</v>
      </c>
      <c r="O123">
        <f t="shared" si="11"/>
        <v>0</v>
      </c>
    </row>
    <row r="124" spans="1:15">
      <c r="A124" s="61" t="s">
        <v>134</v>
      </c>
      <c r="B124" s="41">
        <v>4110</v>
      </c>
      <c r="C124" s="43">
        <v>1.7091217999999998E-2</v>
      </c>
      <c r="D124" s="42">
        <v>0.41299999999999998</v>
      </c>
      <c r="E124" s="42">
        <v>48.29</v>
      </c>
      <c r="F124" s="42">
        <v>0.7</v>
      </c>
      <c r="G124" s="42">
        <v>0.09</v>
      </c>
      <c r="H124" s="41">
        <v>1</v>
      </c>
      <c r="I124" s="42">
        <f t="shared" si="6"/>
        <v>0.7</v>
      </c>
      <c r="J124" s="42">
        <f t="shared" si="7"/>
        <v>0.09</v>
      </c>
      <c r="K124" s="42">
        <v>34.4</v>
      </c>
      <c r="L124" s="41">
        <f t="shared" si="8"/>
        <v>2.8405276734321663E-2</v>
      </c>
      <c r="M124">
        <f t="shared" si="9"/>
        <v>35</v>
      </c>
      <c r="N124">
        <f t="shared" si="10"/>
        <v>0</v>
      </c>
      <c r="O124">
        <f t="shared" si="11"/>
        <v>0</v>
      </c>
    </row>
    <row r="125" spans="1:15">
      <c r="A125" s="61" t="s">
        <v>134</v>
      </c>
      <c r="B125" s="41">
        <v>1180</v>
      </c>
      <c r="C125" s="43">
        <v>6.3898749999999997E-3</v>
      </c>
      <c r="D125" s="42">
        <v>0.39</v>
      </c>
      <c r="E125" s="42">
        <v>48.29</v>
      </c>
      <c r="F125" s="42">
        <v>1.05</v>
      </c>
      <c r="G125" s="42">
        <v>0.22</v>
      </c>
      <c r="H125" s="41">
        <v>1</v>
      </c>
      <c r="I125" s="42">
        <f t="shared" si="6"/>
        <v>1.05</v>
      </c>
      <c r="J125" s="42">
        <f t="shared" si="7"/>
        <v>0.22</v>
      </c>
      <c r="K125" s="42">
        <v>84.2</v>
      </c>
      <c r="L125" s="41">
        <f t="shared" si="8"/>
        <v>1.0028429571875001E-2</v>
      </c>
      <c r="M125">
        <f t="shared" si="9"/>
        <v>12</v>
      </c>
      <c r="N125">
        <f t="shared" si="10"/>
        <v>0</v>
      </c>
      <c r="O125">
        <f t="shared" si="11"/>
        <v>0</v>
      </c>
    </row>
    <row r="126" spans="1:15">
      <c r="A126" s="61" t="s">
        <v>134</v>
      </c>
      <c r="B126" s="41">
        <v>1180</v>
      </c>
      <c r="C126" s="43">
        <v>5.7656443000000002E-2</v>
      </c>
      <c r="D126" s="42">
        <v>0.39</v>
      </c>
      <c r="E126" s="42">
        <v>48.29</v>
      </c>
      <c r="F126" s="42">
        <v>1.05</v>
      </c>
      <c r="G126" s="42">
        <v>0.22</v>
      </c>
      <c r="H126" s="41">
        <v>1</v>
      </c>
      <c r="I126" s="42">
        <f t="shared" si="6"/>
        <v>1.05</v>
      </c>
      <c r="J126" s="42">
        <f t="shared" si="7"/>
        <v>0.22</v>
      </c>
      <c r="K126" s="42">
        <v>147.19999999999999</v>
      </c>
      <c r="L126" s="41">
        <f t="shared" si="8"/>
        <v>9.0487463055275011E-2</v>
      </c>
      <c r="M126">
        <f t="shared" si="9"/>
        <v>112</v>
      </c>
      <c r="N126">
        <f t="shared" si="10"/>
        <v>0</v>
      </c>
      <c r="O126">
        <f t="shared" si="11"/>
        <v>0.1</v>
      </c>
    </row>
    <row r="127" spans="1:15">
      <c r="A127" s="61" t="s">
        <v>134</v>
      </c>
      <c r="B127" s="41">
        <v>1180</v>
      </c>
      <c r="C127" s="43">
        <v>5.4519350000000001E-2</v>
      </c>
      <c r="D127" s="42">
        <v>0.39</v>
      </c>
      <c r="E127" s="42">
        <v>48.29</v>
      </c>
      <c r="F127" s="42">
        <v>1.05</v>
      </c>
      <c r="G127" s="42">
        <v>0.22</v>
      </c>
      <c r="H127" s="41">
        <v>1</v>
      </c>
      <c r="I127" s="42">
        <f t="shared" si="6"/>
        <v>1.05</v>
      </c>
      <c r="J127" s="42">
        <f t="shared" si="7"/>
        <v>0.22</v>
      </c>
      <c r="K127" s="42">
        <v>117.8</v>
      </c>
      <c r="L127" s="41">
        <f t="shared" si="8"/>
        <v>8.5564030873750016E-2</v>
      </c>
      <c r="M127">
        <f t="shared" si="9"/>
        <v>106</v>
      </c>
      <c r="N127">
        <f t="shared" si="10"/>
        <v>0</v>
      </c>
      <c r="O127">
        <f t="shared" si="11"/>
        <v>0.1</v>
      </c>
    </row>
    <row r="128" spans="1:15">
      <c r="A128" s="61" t="s">
        <v>134</v>
      </c>
      <c r="B128" s="41">
        <v>1180</v>
      </c>
      <c r="C128" s="43">
        <v>1.9560963000000001E-2</v>
      </c>
      <c r="D128" s="42">
        <v>0.39</v>
      </c>
      <c r="E128" s="42">
        <v>48.29</v>
      </c>
      <c r="F128" s="42">
        <v>1.05</v>
      </c>
      <c r="G128" s="42">
        <v>0.22</v>
      </c>
      <c r="H128" s="41">
        <v>1</v>
      </c>
      <c r="I128" s="42">
        <f t="shared" si="6"/>
        <v>1.05</v>
      </c>
      <c r="J128" s="42">
        <f t="shared" si="7"/>
        <v>0.22</v>
      </c>
      <c r="K128" s="42">
        <v>164.6</v>
      </c>
      <c r="L128" s="41">
        <f t="shared" si="8"/>
        <v>3.0699464356275005E-2</v>
      </c>
      <c r="M128">
        <f t="shared" si="9"/>
        <v>38</v>
      </c>
      <c r="N128">
        <f t="shared" si="10"/>
        <v>0</v>
      </c>
      <c r="O128">
        <f t="shared" si="11"/>
        <v>0</v>
      </c>
    </row>
    <row r="129" spans="1:15">
      <c r="A129" s="61" t="s">
        <v>134</v>
      </c>
      <c r="B129" s="41">
        <v>4110</v>
      </c>
      <c r="C129" s="43">
        <v>0.17512376800000001</v>
      </c>
      <c r="D129" s="42">
        <v>0.41299999999999998</v>
      </c>
      <c r="E129" s="42">
        <v>48.29</v>
      </c>
      <c r="F129" s="42">
        <v>0.7</v>
      </c>
      <c r="G129" s="42">
        <v>0.09</v>
      </c>
      <c r="H129" s="41">
        <v>1</v>
      </c>
      <c r="I129" s="42">
        <f t="shared" si="6"/>
        <v>0.7</v>
      </c>
      <c r="J129" s="42">
        <f t="shared" si="7"/>
        <v>0.09</v>
      </c>
      <c r="K129" s="42">
        <v>352.6</v>
      </c>
      <c r="L129" s="41">
        <f t="shared" si="8"/>
        <v>0.29105234587711332</v>
      </c>
      <c r="M129">
        <f t="shared" si="9"/>
        <v>359</v>
      </c>
      <c r="N129">
        <f t="shared" si="10"/>
        <v>1</v>
      </c>
      <c r="O129">
        <f t="shared" si="11"/>
        <v>0.1</v>
      </c>
    </row>
    <row r="130" spans="1:15">
      <c r="A130" s="61" t="s">
        <v>134</v>
      </c>
      <c r="B130" s="41">
        <v>1920</v>
      </c>
      <c r="C130" s="43">
        <v>0.23100005300000001</v>
      </c>
      <c r="D130" s="42">
        <v>0.193</v>
      </c>
      <c r="E130" s="42">
        <v>48.29</v>
      </c>
      <c r="F130" s="42">
        <v>1.2</v>
      </c>
      <c r="G130" s="42">
        <v>7.5999999999999998E-2</v>
      </c>
      <c r="H130" s="41">
        <v>1</v>
      </c>
      <c r="I130" s="42">
        <f t="shared" si="6"/>
        <v>1.2</v>
      </c>
      <c r="J130" s="42">
        <f t="shared" si="7"/>
        <v>7.5999999999999998E-2</v>
      </c>
      <c r="K130" s="42">
        <v>217.4</v>
      </c>
      <c r="L130" s="41">
        <f t="shared" si="8"/>
        <v>0.17940946366320085</v>
      </c>
      <c r="M130">
        <f t="shared" si="9"/>
        <v>221</v>
      </c>
      <c r="N130">
        <f t="shared" si="10"/>
        <v>1</v>
      </c>
      <c r="O130">
        <f t="shared" si="11"/>
        <v>0</v>
      </c>
    </row>
    <row r="131" spans="1:15">
      <c r="A131" s="61" t="s">
        <v>134</v>
      </c>
      <c r="B131" s="41">
        <v>1180</v>
      </c>
      <c r="C131" s="43">
        <v>2.1025179999999998E-3</v>
      </c>
      <c r="D131" s="42">
        <v>0.39</v>
      </c>
      <c r="E131" s="42">
        <v>48.29</v>
      </c>
      <c r="F131" s="42">
        <v>1.05</v>
      </c>
      <c r="G131" s="42">
        <v>0.22</v>
      </c>
      <c r="H131" s="41">
        <v>1</v>
      </c>
      <c r="I131" s="42">
        <f t="shared" ref="I131:I133" si="12">F131</f>
        <v>1.05</v>
      </c>
      <c r="J131" s="42">
        <f t="shared" ref="J131:J133" si="13">G131</f>
        <v>0.22</v>
      </c>
      <c r="K131" s="42">
        <v>29.2</v>
      </c>
      <c r="L131" s="41">
        <f t="shared" ref="L131:L194" si="14">E131*D131*C131/12</f>
        <v>3.2997443121500001E-3</v>
      </c>
      <c r="M131">
        <f t="shared" ref="M131:M194" si="15">ROUND(E131*D131*C131*102.79,0)</f>
        <v>4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61" t="s">
        <v>134</v>
      </c>
      <c r="B132" s="41">
        <v>1920</v>
      </c>
      <c r="C132" s="43">
        <v>0.44785818199999999</v>
      </c>
      <c r="D132" s="42">
        <v>0.193</v>
      </c>
      <c r="E132" s="42">
        <v>48.29</v>
      </c>
      <c r="F132" s="42">
        <v>1.2</v>
      </c>
      <c r="G132" s="42">
        <v>7.5999999999999998E-2</v>
      </c>
      <c r="H132" s="41">
        <v>1</v>
      </c>
      <c r="I132" s="42">
        <f t="shared" si="12"/>
        <v>1.2</v>
      </c>
      <c r="J132" s="42">
        <f t="shared" si="13"/>
        <v>7.5999999999999998E-2</v>
      </c>
      <c r="K132" s="42">
        <v>499.9</v>
      </c>
      <c r="L132" s="41">
        <f t="shared" si="14"/>
        <v>0.34783540170787836</v>
      </c>
      <c r="M132">
        <f t="shared" si="15"/>
        <v>429</v>
      </c>
      <c r="N132">
        <f t="shared" si="16"/>
        <v>1</v>
      </c>
      <c r="O132">
        <f t="shared" si="17"/>
        <v>0.1</v>
      </c>
    </row>
    <row r="133" spans="1:15">
      <c r="A133" s="61" t="s">
        <v>134</v>
      </c>
      <c r="B133" s="41">
        <v>1180</v>
      </c>
      <c r="C133" s="43">
        <v>1.8660269E-2</v>
      </c>
      <c r="D133" s="42">
        <v>0.39</v>
      </c>
      <c r="E133" s="42">
        <v>48.29</v>
      </c>
      <c r="F133" s="42">
        <v>1.05</v>
      </c>
      <c r="G133" s="42">
        <v>0.22</v>
      </c>
      <c r="H133" s="41">
        <v>1</v>
      </c>
      <c r="I133" s="42">
        <f t="shared" si="12"/>
        <v>1.05</v>
      </c>
      <c r="J133" s="42">
        <f t="shared" si="13"/>
        <v>0.22</v>
      </c>
      <c r="K133" s="42">
        <v>900.1</v>
      </c>
      <c r="L133" s="41">
        <f t="shared" si="14"/>
        <v>2.9285892675325002E-2</v>
      </c>
      <c r="M133">
        <f t="shared" si="15"/>
        <v>36</v>
      </c>
      <c r="N133">
        <f t="shared" si="16"/>
        <v>0</v>
      </c>
      <c r="O133">
        <f t="shared" si="17"/>
        <v>0</v>
      </c>
    </row>
    <row r="134" spans="1:15">
      <c r="A134" s="61" t="s">
        <v>134</v>
      </c>
      <c r="B134" s="41">
        <v>1200</v>
      </c>
      <c r="C134" s="43">
        <v>2.1561584000000002E-2</v>
      </c>
      <c r="D134" s="42">
        <v>0.30399999999999999</v>
      </c>
      <c r="E134" s="42">
        <v>48.29</v>
      </c>
      <c r="F134" s="42">
        <v>2.23</v>
      </c>
      <c r="G134" s="42">
        <v>0.316</v>
      </c>
      <c r="H134" s="41">
        <v>0</v>
      </c>
      <c r="I134" s="42">
        <f>F134*0.7</f>
        <v>1.5609999999999999</v>
      </c>
      <c r="J134" s="42">
        <f>G134*0.5</f>
        <v>0.158</v>
      </c>
      <c r="K134" s="42">
        <v>30</v>
      </c>
      <c r="L134" s="41">
        <f t="shared" si="14"/>
        <v>2.6377291914453333E-2</v>
      </c>
      <c r="M134">
        <f t="shared" si="15"/>
        <v>33</v>
      </c>
      <c r="N134">
        <f t="shared" si="16"/>
        <v>0</v>
      </c>
      <c r="O134">
        <f t="shared" si="17"/>
        <v>0</v>
      </c>
    </row>
    <row r="135" spans="1:15">
      <c r="A135" s="61" t="s">
        <v>134</v>
      </c>
      <c r="B135" s="41">
        <v>8140</v>
      </c>
      <c r="C135" s="43">
        <v>2.2600540000000001E-3</v>
      </c>
      <c r="D135" s="42">
        <v>0.70299999999999996</v>
      </c>
      <c r="E135" s="42">
        <v>48.29</v>
      </c>
      <c r="F135" s="42">
        <v>1.2</v>
      </c>
      <c r="G135" s="42">
        <v>0.48</v>
      </c>
      <c r="H135" s="41">
        <v>0</v>
      </c>
      <c r="I135" s="42">
        <f t="shared" ref="I135:I198" si="18">F135*0.7</f>
        <v>0.84</v>
      </c>
      <c r="J135" s="42">
        <f t="shared" ref="J135:J198" si="19">G135*0.5</f>
        <v>0.24</v>
      </c>
      <c r="K135" s="42">
        <v>12</v>
      </c>
      <c r="L135" s="41">
        <f t="shared" si="14"/>
        <v>6.3936682820816661E-3</v>
      </c>
      <c r="M135">
        <f t="shared" si="15"/>
        <v>8</v>
      </c>
      <c r="N135">
        <f t="shared" si="16"/>
        <v>0</v>
      </c>
      <c r="O135">
        <f t="shared" si="17"/>
        <v>0</v>
      </c>
    </row>
    <row r="136" spans="1:15">
      <c r="A136" s="61" t="s">
        <v>134</v>
      </c>
      <c r="B136" s="41">
        <v>1200</v>
      </c>
      <c r="C136" s="43">
        <v>2.3022695550000001</v>
      </c>
      <c r="D136" s="42">
        <v>0.30399999999999999</v>
      </c>
      <c r="E136" s="42">
        <v>48.29</v>
      </c>
      <c r="F136" s="42">
        <v>2.23</v>
      </c>
      <c r="G136" s="42">
        <v>0.316</v>
      </c>
      <c r="H136" s="41">
        <v>0</v>
      </c>
      <c r="I136" s="42">
        <f t="shared" si="18"/>
        <v>1.5609999999999999</v>
      </c>
      <c r="J136" s="42">
        <f t="shared" si="19"/>
        <v>0.158</v>
      </c>
      <c r="K136" s="42">
        <v>3207.4</v>
      </c>
      <c r="L136" s="41">
        <f t="shared" si="14"/>
        <v>2.8164737858774003</v>
      </c>
      <c r="M136">
        <f t="shared" si="15"/>
        <v>3474</v>
      </c>
      <c r="N136">
        <f t="shared" si="16"/>
        <v>12</v>
      </c>
      <c r="O136">
        <f t="shared" si="17"/>
        <v>1.2</v>
      </c>
    </row>
    <row r="137" spans="1:15">
      <c r="A137" s="61" t="s">
        <v>134</v>
      </c>
      <c r="B137" s="41">
        <v>1200</v>
      </c>
      <c r="C137" s="43">
        <v>2.4027586240000001</v>
      </c>
      <c r="D137" s="42">
        <v>0.30399999999999999</v>
      </c>
      <c r="E137" s="42">
        <v>48.29</v>
      </c>
      <c r="F137" s="42">
        <v>2.23</v>
      </c>
      <c r="G137" s="42">
        <v>0.316</v>
      </c>
      <c r="H137" s="41">
        <v>0</v>
      </c>
      <c r="I137" s="42">
        <f t="shared" si="18"/>
        <v>1.5609999999999999</v>
      </c>
      <c r="J137" s="42">
        <f t="shared" si="19"/>
        <v>0.158</v>
      </c>
      <c r="K137" s="42">
        <v>3347.5</v>
      </c>
      <c r="L137" s="41">
        <f t="shared" si="14"/>
        <v>2.9394067534749868</v>
      </c>
      <c r="M137">
        <f t="shared" si="15"/>
        <v>3626</v>
      </c>
      <c r="N137">
        <f t="shared" si="16"/>
        <v>12</v>
      </c>
      <c r="O137">
        <f t="shared" si="17"/>
        <v>1.3</v>
      </c>
    </row>
    <row r="138" spans="1:15">
      <c r="A138" s="61" t="s">
        <v>134</v>
      </c>
      <c r="B138" s="41">
        <v>1200</v>
      </c>
      <c r="C138" s="43">
        <v>0.29414195900000001</v>
      </c>
      <c r="D138" s="42">
        <v>0.30399999999999999</v>
      </c>
      <c r="E138" s="42">
        <v>48.29</v>
      </c>
      <c r="F138" s="42">
        <v>2.23</v>
      </c>
      <c r="G138" s="42">
        <v>0.316</v>
      </c>
      <c r="H138" s="41">
        <v>0</v>
      </c>
      <c r="I138" s="42">
        <f t="shared" si="18"/>
        <v>1.5609999999999999</v>
      </c>
      <c r="J138" s="42">
        <f t="shared" si="19"/>
        <v>0.158</v>
      </c>
      <c r="K138" s="42">
        <v>409.8</v>
      </c>
      <c r="L138" s="41">
        <f t="shared" si="14"/>
        <v>0.35983758506945329</v>
      </c>
      <c r="M138">
        <f t="shared" si="15"/>
        <v>444</v>
      </c>
      <c r="N138">
        <f t="shared" si="16"/>
        <v>2</v>
      </c>
      <c r="O138">
        <f t="shared" si="17"/>
        <v>0.2</v>
      </c>
    </row>
    <row r="139" spans="1:15">
      <c r="A139" s="61" t="s">
        <v>134</v>
      </c>
      <c r="B139" s="41">
        <v>1200</v>
      </c>
      <c r="C139" s="43">
        <v>2.6299043900000001</v>
      </c>
      <c r="D139" s="42">
        <v>0.30399999999999999</v>
      </c>
      <c r="E139" s="42">
        <v>48.29</v>
      </c>
      <c r="F139" s="42">
        <v>2.23</v>
      </c>
      <c r="G139" s="42">
        <v>0.316</v>
      </c>
      <c r="H139" s="41">
        <v>0</v>
      </c>
      <c r="I139" s="42">
        <f t="shared" si="18"/>
        <v>1.5609999999999999</v>
      </c>
      <c r="J139" s="42">
        <f t="shared" si="19"/>
        <v>0.158</v>
      </c>
      <c r="K139" s="42">
        <v>3663.9</v>
      </c>
      <c r="L139" s="41">
        <f t="shared" si="14"/>
        <v>3.2172847691585331</v>
      </c>
      <c r="M139">
        <f t="shared" si="15"/>
        <v>3968</v>
      </c>
      <c r="N139">
        <f t="shared" si="16"/>
        <v>14</v>
      </c>
      <c r="O139">
        <f t="shared" si="17"/>
        <v>1.4</v>
      </c>
    </row>
    <row r="140" spans="1:15">
      <c r="A140" s="61" t="s">
        <v>134</v>
      </c>
      <c r="B140" s="41">
        <v>1200</v>
      </c>
      <c r="C140" s="43">
        <v>0.94739388999999996</v>
      </c>
      <c r="D140" s="42">
        <v>0.30399999999999999</v>
      </c>
      <c r="E140" s="42">
        <v>48.29</v>
      </c>
      <c r="F140" s="42">
        <v>2.23</v>
      </c>
      <c r="G140" s="42">
        <v>0.316</v>
      </c>
      <c r="H140" s="41">
        <v>0</v>
      </c>
      <c r="I140" s="42">
        <f t="shared" si="18"/>
        <v>1.5609999999999999</v>
      </c>
      <c r="J140" s="42">
        <f t="shared" si="19"/>
        <v>0.158</v>
      </c>
      <c r="K140" s="42">
        <v>1319.9</v>
      </c>
      <c r="L140" s="41">
        <f t="shared" si="14"/>
        <v>1.1589911573518665</v>
      </c>
      <c r="M140">
        <f t="shared" si="15"/>
        <v>1430</v>
      </c>
      <c r="N140">
        <f t="shared" si="16"/>
        <v>5</v>
      </c>
      <c r="O140">
        <f t="shared" si="17"/>
        <v>0.5</v>
      </c>
    </row>
    <row r="141" spans="1:15">
      <c r="A141" s="61" t="s">
        <v>134</v>
      </c>
      <c r="B141" s="41">
        <v>1700</v>
      </c>
      <c r="C141" s="43">
        <v>0.124148778</v>
      </c>
      <c r="D141" s="42">
        <v>0.74099999999999999</v>
      </c>
      <c r="E141" s="42">
        <v>48.29</v>
      </c>
      <c r="F141" s="42">
        <v>1.8</v>
      </c>
      <c r="G141" s="42">
        <v>0.47799999999999998</v>
      </c>
      <c r="H141" s="41">
        <v>0</v>
      </c>
      <c r="I141" s="42">
        <f t="shared" si="18"/>
        <v>1.26</v>
      </c>
      <c r="J141" s="42">
        <f t="shared" si="19"/>
        <v>0.23899999999999999</v>
      </c>
      <c r="K141" s="42">
        <v>421.6</v>
      </c>
      <c r="L141" s="41">
        <f t="shared" si="14"/>
        <v>0.37020017223403506</v>
      </c>
      <c r="M141">
        <f t="shared" si="15"/>
        <v>457</v>
      </c>
      <c r="N141">
        <f t="shared" si="16"/>
        <v>1</v>
      </c>
      <c r="O141">
        <f t="shared" si="17"/>
        <v>0.2</v>
      </c>
    </row>
    <row r="142" spans="1:15">
      <c r="A142" s="61" t="s">
        <v>134</v>
      </c>
      <c r="B142" s="41">
        <v>1200</v>
      </c>
      <c r="C142" s="43">
        <v>1.119692471</v>
      </c>
      <c r="D142" s="42">
        <v>0.30399999999999999</v>
      </c>
      <c r="E142" s="42">
        <v>48.29</v>
      </c>
      <c r="F142" s="42">
        <v>2.23</v>
      </c>
      <c r="G142" s="42">
        <v>0.316</v>
      </c>
      <c r="H142" s="41">
        <v>0</v>
      </c>
      <c r="I142" s="42">
        <f t="shared" si="18"/>
        <v>1.5609999999999999</v>
      </c>
      <c r="J142" s="42">
        <f t="shared" si="19"/>
        <v>0.158</v>
      </c>
      <c r="K142" s="42">
        <v>1559.9</v>
      </c>
      <c r="L142" s="41">
        <f t="shared" si="14"/>
        <v>1.3697720520896131</v>
      </c>
      <c r="M142">
        <f t="shared" si="15"/>
        <v>1690</v>
      </c>
      <c r="N142">
        <f t="shared" si="16"/>
        <v>6</v>
      </c>
      <c r="O142">
        <f t="shared" si="17"/>
        <v>0.6</v>
      </c>
    </row>
    <row r="143" spans="1:15">
      <c r="A143" s="61" t="s">
        <v>134</v>
      </c>
      <c r="B143" s="41">
        <v>1700</v>
      </c>
      <c r="C143" s="43">
        <v>1.5432850999999999E-2</v>
      </c>
      <c r="D143" s="42">
        <v>0.74099999999999999</v>
      </c>
      <c r="E143" s="42">
        <v>48.29</v>
      </c>
      <c r="F143" s="42">
        <v>1.8</v>
      </c>
      <c r="G143" s="42">
        <v>0.47799999999999998</v>
      </c>
      <c r="H143" s="41">
        <v>0</v>
      </c>
      <c r="I143" s="42">
        <f t="shared" si="18"/>
        <v>1.26</v>
      </c>
      <c r="J143" s="42">
        <f t="shared" si="19"/>
        <v>0.23899999999999999</v>
      </c>
      <c r="K143" s="42">
        <v>52.4</v>
      </c>
      <c r="L143" s="41">
        <f t="shared" si="14"/>
        <v>4.6019334143282499E-2</v>
      </c>
      <c r="M143">
        <f t="shared" si="15"/>
        <v>57</v>
      </c>
      <c r="N143">
        <f t="shared" si="16"/>
        <v>0</v>
      </c>
      <c r="O143">
        <f t="shared" si="17"/>
        <v>0</v>
      </c>
    </row>
    <row r="144" spans="1:15">
      <c r="A144" s="61" t="s">
        <v>134</v>
      </c>
      <c r="B144" s="41">
        <v>1400</v>
      </c>
      <c r="C144" s="43">
        <v>1.4426819E-2</v>
      </c>
      <c r="D144" s="42">
        <v>0.88700000000000001</v>
      </c>
      <c r="E144" s="42">
        <v>48.29</v>
      </c>
      <c r="F144" s="42">
        <v>1.93</v>
      </c>
      <c r="G144" s="42">
        <v>0.497</v>
      </c>
      <c r="H144" s="41">
        <v>0</v>
      </c>
      <c r="I144" s="42">
        <f t="shared" si="18"/>
        <v>1.351</v>
      </c>
      <c r="J144" s="42">
        <f t="shared" si="19"/>
        <v>0.2485</v>
      </c>
      <c r="K144" s="42">
        <v>58.6</v>
      </c>
      <c r="L144" s="41">
        <f t="shared" si="14"/>
        <v>5.1495604699614173E-2</v>
      </c>
      <c r="M144">
        <f t="shared" si="15"/>
        <v>64</v>
      </c>
      <c r="N144">
        <f t="shared" si="16"/>
        <v>0</v>
      </c>
      <c r="O144">
        <f t="shared" si="17"/>
        <v>0</v>
      </c>
    </row>
    <row r="145" spans="1:15">
      <c r="A145" s="61" t="s">
        <v>134</v>
      </c>
      <c r="B145" s="41">
        <v>1200</v>
      </c>
      <c r="C145" s="43">
        <v>1.125053429</v>
      </c>
      <c r="D145" s="42">
        <v>0.30399999999999999</v>
      </c>
      <c r="E145" s="42">
        <v>48.29</v>
      </c>
      <c r="F145" s="42">
        <v>2.23</v>
      </c>
      <c r="G145" s="42">
        <v>0.316</v>
      </c>
      <c r="H145" s="41">
        <v>0</v>
      </c>
      <c r="I145" s="42">
        <f t="shared" si="18"/>
        <v>1.5609999999999999</v>
      </c>
      <c r="J145" s="42">
        <f t="shared" si="19"/>
        <v>0.158</v>
      </c>
      <c r="K145" s="42">
        <v>1567.4</v>
      </c>
      <c r="L145" s="41">
        <f t="shared" si="14"/>
        <v>1.3763303621890532</v>
      </c>
      <c r="M145">
        <f t="shared" si="15"/>
        <v>1698</v>
      </c>
      <c r="N145">
        <f t="shared" si="16"/>
        <v>6</v>
      </c>
      <c r="O145">
        <f t="shared" si="17"/>
        <v>0.6</v>
      </c>
    </row>
    <row r="146" spans="1:15">
      <c r="A146" s="61" t="s">
        <v>134</v>
      </c>
      <c r="B146" s="41">
        <v>1200</v>
      </c>
      <c r="C146" s="43">
        <v>0.19567633100000001</v>
      </c>
      <c r="D146" s="42">
        <v>0.30399999999999999</v>
      </c>
      <c r="E146" s="42">
        <v>48.29</v>
      </c>
      <c r="F146" s="42">
        <v>2.23</v>
      </c>
      <c r="G146" s="42">
        <v>0.316</v>
      </c>
      <c r="H146" s="41">
        <v>0</v>
      </c>
      <c r="I146" s="42">
        <f t="shared" si="18"/>
        <v>1.5609999999999999</v>
      </c>
      <c r="J146" s="42">
        <f t="shared" si="19"/>
        <v>0.158</v>
      </c>
      <c r="K146" s="42">
        <v>272.60000000000002</v>
      </c>
      <c r="L146" s="41">
        <f t="shared" si="14"/>
        <v>0.23937998727441334</v>
      </c>
      <c r="M146">
        <f t="shared" si="15"/>
        <v>295</v>
      </c>
      <c r="N146">
        <f t="shared" si="16"/>
        <v>1</v>
      </c>
      <c r="O146">
        <f t="shared" si="17"/>
        <v>0.1</v>
      </c>
    </row>
    <row r="147" spans="1:15">
      <c r="A147" s="61" t="s">
        <v>134</v>
      </c>
      <c r="B147" s="41">
        <v>1200</v>
      </c>
      <c r="C147" s="43">
        <v>0.27113906900000001</v>
      </c>
      <c r="D147" s="42">
        <v>0.30399999999999999</v>
      </c>
      <c r="E147" s="42">
        <v>48.29</v>
      </c>
      <c r="F147" s="42">
        <v>2.23</v>
      </c>
      <c r="G147" s="42">
        <v>0.316</v>
      </c>
      <c r="H147" s="41">
        <v>0</v>
      </c>
      <c r="I147" s="42">
        <f t="shared" si="18"/>
        <v>1.5609999999999999</v>
      </c>
      <c r="J147" s="42">
        <f t="shared" si="19"/>
        <v>0.158</v>
      </c>
      <c r="K147" s="42">
        <v>377.8</v>
      </c>
      <c r="L147" s="41">
        <f t="shared" si="14"/>
        <v>0.33169707626425332</v>
      </c>
      <c r="M147">
        <f t="shared" si="15"/>
        <v>409</v>
      </c>
      <c r="N147">
        <f t="shared" si="16"/>
        <v>1</v>
      </c>
      <c r="O147">
        <f t="shared" si="17"/>
        <v>0.1</v>
      </c>
    </row>
    <row r="148" spans="1:15">
      <c r="A148" s="61" t="s">
        <v>134</v>
      </c>
      <c r="B148" s="41">
        <v>1700</v>
      </c>
      <c r="C148" s="43">
        <v>9.1240073000000005E-2</v>
      </c>
      <c r="D148" s="42">
        <v>0.74099999999999999</v>
      </c>
      <c r="E148" s="42">
        <v>48.29</v>
      </c>
      <c r="F148" s="42">
        <v>1.8</v>
      </c>
      <c r="G148" s="42">
        <v>0.47799999999999998</v>
      </c>
      <c r="H148" s="41">
        <v>0</v>
      </c>
      <c r="I148" s="42">
        <f t="shared" si="18"/>
        <v>1.26</v>
      </c>
      <c r="J148" s="42">
        <f t="shared" si="19"/>
        <v>0.23899999999999999</v>
      </c>
      <c r="K148" s="42">
        <v>309.8</v>
      </c>
      <c r="L148" s="41">
        <f t="shared" si="14"/>
        <v>0.27206945797924753</v>
      </c>
      <c r="M148">
        <f t="shared" si="15"/>
        <v>336</v>
      </c>
      <c r="N148">
        <f t="shared" si="16"/>
        <v>1</v>
      </c>
      <c r="O148">
        <f t="shared" si="17"/>
        <v>0.2</v>
      </c>
    </row>
    <row r="149" spans="1:15">
      <c r="A149" s="61" t="s">
        <v>134</v>
      </c>
      <c r="B149" s="41">
        <v>1400</v>
      </c>
      <c r="C149" s="43">
        <v>3.6033225000000002E-2</v>
      </c>
      <c r="D149" s="42">
        <v>0.88700000000000001</v>
      </c>
      <c r="E149" s="42">
        <v>48.29</v>
      </c>
      <c r="F149" s="42">
        <v>1.93</v>
      </c>
      <c r="G149" s="42">
        <v>0.497</v>
      </c>
      <c r="H149" s="41">
        <v>0</v>
      </c>
      <c r="I149" s="42">
        <f t="shared" si="18"/>
        <v>1.351</v>
      </c>
      <c r="J149" s="42">
        <f t="shared" si="19"/>
        <v>0.2485</v>
      </c>
      <c r="K149" s="42">
        <v>146.4</v>
      </c>
      <c r="L149" s="41">
        <f t="shared" si="14"/>
        <v>0.12861828450556251</v>
      </c>
      <c r="M149">
        <f t="shared" si="15"/>
        <v>159</v>
      </c>
      <c r="N149">
        <f t="shared" si="16"/>
        <v>0</v>
      </c>
      <c r="O149">
        <f t="shared" si="17"/>
        <v>0.1</v>
      </c>
    </row>
    <row r="150" spans="1:15">
      <c r="A150" s="61" t="s">
        <v>134</v>
      </c>
      <c r="B150" s="41">
        <v>1200</v>
      </c>
      <c r="C150" s="43">
        <v>1.4849136119999999</v>
      </c>
      <c r="D150" s="42">
        <v>0.30399999999999999</v>
      </c>
      <c r="E150" s="42">
        <v>48.29</v>
      </c>
      <c r="F150" s="42">
        <v>2.23</v>
      </c>
      <c r="G150" s="42">
        <v>0.316</v>
      </c>
      <c r="H150" s="41">
        <v>0</v>
      </c>
      <c r="I150" s="42">
        <f t="shared" si="18"/>
        <v>1.5609999999999999</v>
      </c>
      <c r="J150" s="42">
        <f t="shared" si="19"/>
        <v>0.158</v>
      </c>
      <c r="K150" s="42">
        <v>2068.8000000000002</v>
      </c>
      <c r="L150" s="41">
        <f t="shared" si="14"/>
        <v>1.8165641175281599</v>
      </c>
      <c r="M150">
        <f t="shared" si="15"/>
        <v>2241</v>
      </c>
      <c r="N150">
        <f t="shared" si="16"/>
        <v>8</v>
      </c>
      <c r="O150">
        <f t="shared" si="17"/>
        <v>0.8</v>
      </c>
    </row>
    <row r="151" spans="1:15">
      <c r="A151" s="61" t="s">
        <v>134</v>
      </c>
      <c r="B151" s="41">
        <v>1200</v>
      </c>
      <c r="C151" s="43">
        <v>1.3724003E-2</v>
      </c>
      <c r="D151" s="42">
        <v>0.30399999999999999</v>
      </c>
      <c r="E151" s="42">
        <v>48.29</v>
      </c>
      <c r="F151" s="42">
        <v>2.23</v>
      </c>
      <c r="G151" s="42">
        <v>0.316</v>
      </c>
      <c r="H151" s="41">
        <v>0</v>
      </c>
      <c r="I151" s="42">
        <f t="shared" si="18"/>
        <v>1.5609999999999999</v>
      </c>
      <c r="J151" s="42">
        <f t="shared" si="19"/>
        <v>0.158</v>
      </c>
      <c r="K151" s="42">
        <v>19.100000000000001</v>
      </c>
      <c r="L151" s="41">
        <f t="shared" si="14"/>
        <v>1.6789213323373332E-2</v>
      </c>
      <c r="M151">
        <f t="shared" si="15"/>
        <v>21</v>
      </c>
      <c r="N151">
        <f t="shared" si="16"/>
        <v>0</v>
      </c>
      <c r="O151">
        <f t="shared" si="17"/>
        <v>0</v>
      </c>
    </row>
    <row r="152" spans="1:15">
      <c r="A152" s="61" t="s">
        <v>134</v>
      </c>
      <c r="B152" s="41">
        <v>1200</v>
      </c>
      <c r="C152" s="43">
        <v>0.151604814</v>
      </c>
      <c r="D152" s="42">
        <v>0.47299999999999998</v>
      </c>
      <c r="E152" s="42">
        <v>48.29</v>
      </c>
      <c r="F152" s="42">
        <v>2.23</v>
      </c>
      <c r="G152" s="42">
        <v>0.316</v>
      </c>
      <c r="H152" s="41">
        <v>0</v>
      </c>
      <c r="I152" s="42">
        <f t="shared" si="18"/>
        <v>1.5609999999999999</v>
      </c>
      <c r="J152" s="42">
        <f t="shared" si="19"/>
        <v>0.158</v>
      </c>
      <c r="K152" s="42">
        <v>328.6</v>
      </c>
      <c r="L152" s="41">
        <f t="shared" si="14"/>
        <v>0.288569277449365</v>
      </c>
      <c r="M152">
        <f t="shared" si="15"/>
        <v>356</v>
      </c>
      <c r="N152">
        <f t="shared" si="16"/>
        <v>1</v>
      </c>
      <c r="O152">
        <f t="shared" si="17"/>
        <v>0.1</v>
      </c>
    </row>
    <row r="153" spans="1:15">
      <c r="A153" s="61" t="s">
        <v>134</v>
      </c>
      <c r="B153" s="41">
        <v>1400</v>
      </c>
      <c r="C153" s="43">
        <v>1.338315894</v>
      </c>
      <c r="D153" s="42">
        <v>0.88700000000000001</v>
      </c>
      <c r="E153" s="42">
        <v>48.29</v>
      </c>
      <c r="F153" s="42">
        <v>1.93</v>
      </c>
      <c r="G153" s="42">
        <v>0.497</v>
      </c>
      <c r="H153" s="41">
        <v>0</v>
      </c>
      <c r="I153" s="42">
        <f t="shared" si="18"/>
        <v>1.351</v>
      </c>
      <c r="J153" s="42">
        <f t="shared" si="19"/>
        <v>0.2485</v>
      </c>
      <c r="K153" s="42">
        <v>5440.3</v>
      </c>
      <c r="L153" s="41">
        <f t="shared" si="14"/>
        <v>4.7770327083631345</v>
      </c>
      <c r="M153">
        <f t="shared" si="15"/>
        <v>5892</v>
      </c>
      <c r="N153">
        <f t="shared" si="16"/>
        <v>18</v>
      </c>
      <c r="O153">
        <f t="shared" si="17"/>
        <v>3.2</v>
      </c>
    </row>
    <row r="154" spans="1:15">
      <c r="A154" s="61" t="s">
        <v>134</v>
      </c>
      <c r="B154" s="41">
        <v>1200</v>
      </c>
      <c r="C154" s="43">
        <v>3.0051906999999999E-2</v>
      </c>
      <c r="D154" s="42">
        <v>0.47299999999999998</v>
      </c>
      <c r="E154" s="42">
        <v>48.29</v>
      </c>
      <c r="F154" s="42">
        <v>2.23</v>
      </c>
      <c r="G154" s="42">
        <v>0.316</v>
      </c>
      <c r="H154" s="41">
        <v>0</v>
      </c>
      <c r="I154" s="42">
        <f t="shared" si="18"/>
        <v>1.5609999999999999</v>
      </c>
      <c r="J154" s="42">
        <f t="shared" si="19"/>
        <v>0.158</v>
      </c>
      <c r="K154" s="42">
        <v>65.099999999999994</v>
      </c>
      <c r="L154" s="41">
        <f t="shared" si="14"/>
        <v>5.7201726384265829E-2</v>
      </c>
      <c r="M154">
        <f t="shared" si="15"/>
        <v>71</v>
      </c>
      <c r="N154">
        <f t="shared" si="16"/>
        <v>0</v>
      </c>
      <c r="O154">
        <f t="shared" si="17"/>
        <v>0</v>
      </c>
    </row>
    <row r="155" spans="1:15">
      <c r="A155" s="61" t="s">
        <v>134</v>
      </c>
      <c r="B155" s="41">
        <v>1200</v>
      </c>
      <c r="C155" s="43">
        <v>2.8932801279999998</v>
      </c>
      <c r="D155" s="42">
        <v>0.30399999999999999</v>
      </c>
      <c r="E155" s="42">
        <v>48.29</v>
      </c>
      <c r="F155" s="42">
        <v>2.23</v>
      </c>
      <c r="G155" s="42">
        <v>0.316</v>
      </c>
      <c r="H155" s="41">
        <v>0</v>
      </c>
      <c r="I155" s="42">
        <f t="shared" si="18"/>
        <v>1.5609999999999999</v>
      </c>
      <c r="J155" s="42">
        <f t="shared" si="19"/>
        <v>0.158</v>
      </c>
      <c r="K155" s="42">
        <v>4030.9</v>
      </c>
      <c r="L155" s="41">
        <f t="shared" si="14"/>
        <v>3.5394846003217064</v>
      </c>
      <c r="M155">
        <f t="shared" si="15"/>
        <v>4366</v>
      </c>
      <c r="N155">
        <f t="shared" si="16"/>
        <v>15</v>
      </c>
      <c r="O155">
        <f t="shared" si="17"/>
        <v>1.5</v>
      </c>
    </row>
    <row r="156" spans="1:15">
      <c r="A156" s="61" t="s">
        <v>134</v>
      </c>
      <c r="B156" s="41">
        <v>1200</v>
      </c>
      <c r="C156" s="43">
        <v>6.4124400000000002E-4</v>
      </c>
      <c r="D156" s="42">
        <v>0.30399999999999999</v>
      </c>
      <c r="E156" s="42">
        <v>48.29</v>
      </c>
      <c r="F156" s="42">
        <v>2.23</v>
      </c>
      <c r="G156" s="42">
        <v>0.316</v>
      </c>
      <c r="H156" s="41">
        <v>0</v>
      </c>
      <c r="I156" s="42">
        <f t="shared" si="18"/>
        <v>1.5609999999999999</v>
      </c>
      <c r="J156" s="42">
        <f t="shared" si="19"/>
        <v>0.158</v>
      </c>
      <c r="K156" s="42">
        <v>0.9</v>
      </c>
      <c r="L156" s="41">
        <f t="shared" si="14"/>
        <v>7.8446370991999996E-4</v>
      </c>
      <c r="M156">
        <f t="shared" si="15"/>
        <v>1</v>
      </c>
      <c r="N156">
        <f t="shared" si="16"/>
        <v>0</v>
      </c>
      <c r="O156">
        <f t="shared" si="17"/>
        <v>0</v>
      </c>
    </row>
    <row r="157" spans="1:15">
      <c r="A157" s="61" t="s">
        <v>134</v>
      </c>
      <c r="B157" s="41">
        <v>1200</v>
      </c>
      <c r="C157" s="43">
        <v>7.7366279999999997E-3</v>
      </c>
      <c r="D157" s="42">
        <v>0.47299999999999998</v>
      </c>
      <c r="E157" s="42">
        <v>48.29</v>
      </c>
      <c r="F157" s="42">
        <v>2.23</v>
      </c>
      <c r="G157" s="42">
        <v>0.316</v>
      </c>
      <c r="H157" s="41">
        <v>0</v>
      </c>
      <c r="I157" s="42">
        <f t="shared" si="18"/>
        <v>1.5609999999999999</v>
      </c>
      <c r="J157" s="42">
        <f t="shared" si="19"/>
        <v>0.158</v>
      </c>
      <c r="K157" s="42">
        <v>16.8</v>
      </c>
      <c r="L157" s="41">
        <f t="shared" si="14"/>
        <v>1.4726136281229998E-2</v>
      </c>
      <c r="M157">
        <f t="shared" si="15"/>
        <v>18</v>
      </c>
      <c r="N157">
        <f t="shared" si="16"/>
        <v>0</v>
      </c>
      <c r="O157">
        <f t="shared" si="17"/>
        <v>0</v>
      </c>
    </row>
    <row r="158" spans="1:15">
      <c r="A158" s="61" t="s">
        <v>134</v>
      </c>
      <c r="B158" s="41">
        <v>1550</v>
      </c>
      <c r="C158" s="43">
        <v>6.1104243470000004</v>
      </c>
      <c r="D158" s="42">
        <v>0.57699999999999996</v>
      </c>
      <c r="E158" s="42">
        <v>48.29</v>
      </c>
      <c r="F158" s="42">
        <v>1.55</v>
      </c>
      <c r="G158" s="42">
        <v>0.15</v>
      </c>
      <c r="H158" s="41">
        <v>0</v>
      </c>
      <c r="I158" s="42">
        <f t="shared" si="18"/>
        <v>1.085</v>
      </c>
      <c r="J158" s="42">
        <f t="shared" si="19"/>
        <v>7.4999999999999997E-2</v>
      </c>
      <c r="K158" s="42">
        <v>16157.7</v>
      </c>
      <c r="L158" s="41">
        <f t="shared" si="14"/>
        <v>14.188064168374625</v>
      </c>
      <c r="M158">
        <f t="shared" si="15"/>
        <v>17501</v>
      </c>
      <c r="N158">
        <f t="shared" si="16"/>
        <v>42</v>
      </c>
      <c r="O158">
        <f t="shared" si="17"/>
        <v>2.9</v>
      </c>
    </row>
    <row r="159" spans="1:15">
      <c r="A159" s="61" t="s">
        <v>134</v>
      </c>
      <c r="B159" s="41">
        <v>1200</v>
      </c>
      <c r="C159" s="43">
        <v>0.107659643</v>
      </c>
      <c r="D159" s="42">
        <v>0.47299999999999998</v>
      </c>
      <c r="E159" s="42">
        <v>48.29</v>
      </c>
      <c r="F159" s="42">
        <v>2.23</v>
      </c>
      <c r="G159" s="42">
        <v>0.316</v>
      </c>
      <c r="H159" s="41">
        <v>0</v>
      </c>
      <c r="I159" s="42">
        <f t="shared" si="18"/>
        <v>1.5609999999999999</v>
      </c>
      <c r="J159" s="42">
        <f t="shared" si="19"/>
        <v>0.158</v>
      </c>
      <c r="K159" s="42">
        <v>233.4</v>
      </c>
      <c r="L159" s="41">
        <f t="shared" si="14"/>
        <v>0.20492268399185917</v>
      </c>
      <c r="M159">
        <f t="shared" si="15"/>
        <v>253</v>
      </c>
      <c r="N159">
        <f t="shared" si="16"/>
        <v>1</v>
      </c>
      <c r="O159">
        <f t="shared" si="17"/>
        <v>0.1</v>
      </c>
    </row>
    <row r="160" spans="1:15">
      <c r="A160" s="61" t="s">
        <v>134</v>
      </c>
      <c r="B160" s="41">
        <v>1200</v>
      </c>
      <c r="C160" s="43">
        <v>1.6788879619999999</v>
      </c>
      <c r="D160" s="42">
        <v>0.30399999999999999</v>
      </c>
      <c r="E160" s="42">
        <v>48.29</v>
      </c>
      <c r="F160" s="42">
        <v>2.23</v>
      </c>
      <c r="G160" s="42">
        <v>0.316</v>
      </c>
      <c r="H160" s="41">
        <v>0</v>
      </c>
      <c r="I160" s="42">
        <f t="shared" si="18"/>
        <v>1.5609999999999999</v>
      </c>
      <c r="J160" s="42">
        <f t="shared" si="19"/>
        <v>0.158</v>
      </c>
      <c r="K160" s="42">
        <v>2339</v>
      </c>
      <c r="L160" s="41">
        <f t="shared" si="14"/>
        <v>2.0538619920194932</v>
      </c>
      <c r="M160">
        <f t="shared" si="15"/>
        <v>2533</v>
      </c>
      <c r="N160">
        <f t="shared" si="16"/>
        <v>9</v>
      </c>
      <c r="O160">
        <f t="shared" si="17"/>
        <v>0.9</v>
      </c>
    </row>
    <row r="161" spans="1:15">
      <c r="A161" s="61" t="s">
        <v>134</v>
      </c>
      <c r="B161" s="41">
        <v>1200</v>
      </c>
      <c r="C161" s="43">
        <v>0.21709261299999999</v>
      </c>
      <c r="D161" s="42">
        <v>0.30399999999999999</v>
      </c>
      <c r="E161" s="42">
        <v>48.29</v>
      </c>
      <c r="F161" s="42">
        <v>2.23</v>
      </c>
      <c r="G161" s="42">
        <v>0.316</v>
      </c>
      <c r="H161" s="41">
        <v>0</v>
      </c>
      <c r="I161" s="42">
        <f t="shared" si="18"/>
        <v>1.5609999999999999</v>
      </c>
      <c r="J161" s="42">
        <f t="shared" si="19"/>
        <v>0.158</v>
      </c>
      <c r="K161" s="42">
        <v>302.5</v>
      </c>
      <c r="L161" s="41">
        <f t="shared" si="14"/>
        <v>0.26557952447150662</v>
      </c>
      <c r="M161">
        <f t="shared" si="15"/>
        <v>328</v>
      </c>
      <c r="N161">
        <f t="shared" si="16"/>
        <v>1</v>
      </c>
      <c r="O161">
        <f t="shared" si="17"/>
        <v>0.1</v>
      </c>
    </row>
    <row r="162" spans="1:15">
      <c r="A162" s="61" t="s">
        <v>134</v>
      </c>
      <c r="B162" s="41">
        <v>1200</v>
      </c>
      <c r="C162" s="43">
        <v>1.0834029999999999E-3</v>
      </c>
      <c r="D162" s="42">
        <v>0.30399999999999999</v>
      </c>
      <c r="E162" s="42">
        <v>48.29</v>
      </c>
      <c r="F162" s="42">
        <v>2.23</v>
      </c>
      <c r="G162" s="42">
        <v>0.316</v>
      </c>
      <c r="H162" s="41">
        <v>0</v>
      </c>
      <c r="I162" s="42">
        <f t="shared" si="18"/>
        <v>1.5609999999999999</v>
      </c>
      <c r="J162" s="42">
        <f t="shared" si="19"/>
        <v>0.158</v>
      </c>
      <c r="K162" s="42">
        <v>1.5</v>
      </c>
      <c r="L162" s="41">
        <f t="shared" si="14"/>
        <v>1.3253774487066664E-3</v>
      </c>
      <c r="M162">
        <f t="shared" si="15"/>
        <v>2</v>
      </c>
      <c r="N162">
        <f t="shared" si="16"/>
        <v>0</v>
      </c>
      <c r="O162">
        <f t="shared" si="17"/>
        <v>0</v>
      </c>
    </row>
    <row r="163" spans="1:15">
      <c r="A163" s="61" t="s">
        <v>134</v>
      </c>
      <c r="B163" s="41">
        <v>1200</v>
      </c>
      <c r="C163" s="43">
        <v>1.1515119999999999E-3</v>
      </c>
      <c r="D163" s="42">
        <v>0.30399999999999999</v>
      </c>
      <c r="E163" s="42">
        <v>48.29</v>
      </c>
      <c r="F163" s="42">
        <v>2.23</v>
      </c>
      <c r="G163" s="42">
        <v>0.316</v>
      </c>
      <c r="H163" s="41">
        <v>0</v>
      </c>
      <c r="I163" s="42">
        <f t="shared" si="18"/>
        <v>1.5609999999999999</v>
      </c>
      <c r="J163" s="42">
        <f t="shared" si="19"/>
        <v>0.158</v>
      </c>
      <c r="K163" s="42">
        <v>1.6</v>
      </c>
      <c r="L163" s="41">
        <f t="shared" si="14"/>
        <v>1.4086983668266664E-3</v>
      </c>
      <c r="M163">
        <f t="shared" si="15"/>
        <v>2</v>
      </c>
      <c r="N163">
        <f t="shared" si="16"/>
        <v>0</v>
      </c>
      <c r="O163">
        <f t="shared" si="17"/>
        <v>0</v>
      </c>
    </row>
    <row r="164" spans="1:15">
      <c r="A164" s="61" t="s">
        <v>134</v>
      </c>
      <c r="B164" s="41">
        <v>1200</v>
      </c>
      <c r="C164" s="43">
        <v>0.38747626800000001</v>
      </c>
      <c r="D164" s="42">
        <v>0.30399999999999999</v>
      </c>
      <c r="E164" s="42">
        <v>48.29</v>
      </c>
      <c r="F164" s="42">
        <v>2.23</v>
      </c>
      <c r="G164" s="42">
        <v>0.316</v>
      </c>
      <c r="H164" s="41">
        <v>0</v>
      </c>
      <c r="I164" s="42">
        <f t="shared" si="18"/>
        <v>1.5609999999999999</v>
      </c>
      <c r="J164" s="42">
        <f t="shared" si="19"/>
        <v>0.158</v>
      </c>
      <c r="K164" s="42">
        <v>539.79999999999995</v>
      </c>
      <c r="L164" s="41">
        <f t="shared" si="14"/>
        <v>0.47401780087023998</v>
      </c>
      <c r="M164">
        <f t="shared" si="15"/>
        <v>585</v>
      </c>
      <c r="N164">
        <f t="shared" si="16"/>
        <v>2</v>
      </c>
      <c r="O164">
        <f t="shared" si="17"/>
        <v>0.2</v>
      </c>
    </row>
    <row r="165" spans="1:15">
      <c r="A165" s="61" t="s">
        <v>134</v>
      </c>
      <c r="B165" s="41">
        <v>1200</v>
      </c>
      <c r="C165" s="43">
        <v>2.499727231</v>
      </c>
      <c r="D165" s="42">
        <v>0.30399999999999999</v>
      </c>
      <c r="E165" s="42">
        <v>48.29</v>
      </c>
      <c r="F165" s="42">
        <v>2.23</v>
      </c>
      <c r="G165" s="42">
        <v>0.316</v>
      </c>
      <c r="H165" s="41">
        <v>0</v>
      </c>
      <c r="I165" s="42">
        <f t="shared" si="18"/>
        <v>1.5609999999999999</v>
      </c>
      <c r="J165" s="42">
        <f t="shared" si="19"/>
        <v>0.158</v>
      </c>
      <c r="K165" s="42">
        <v>3482.6</v>
      </c>
      <c r="L165" s="41">
        <f t="shared" si="14"/>
        <v>3.0580329756197462</v>
      </c>
      <c r="M165">
        <f t="shared" si="15"/>
        <v>3772</v>
      </c>
      <c r="N165">
        <f t="shared" si="16"/>
        <v>13</v>
      </c>
      <c r="O165">
        <f t="shared" si="17"/>
        <v>1.3</v>
      </c>
    </row>
    <row r="166" spans="1:15">
      <c r="A166" s="61" t="s">
        <v>134</v>
      </c>
      <c r="B166" s="41">
        <v>1200</v>
      </c>
      <c r="C166" s="43">
        <v>2.2497484929999998</v>
      </c>
      <c r="D166" s="42">
        <v>0.30399999999999999</v>
      </c>
      <c r="E166" s="42">
        <v>48.29</v>
      </c>
      <c r="F166" s="42">
        <v>2.23</v>
      </c>
      <c r="G166" s="42">
        <v>0.316</v>
      </c>
      <c r="H166" s="41">
        <v>0</v>
      </c>
      <c r="I166" s="42">
        <f t="shared" si="18"/>
        <v>1.5609999999999999</v>
      </c>
      <c r="J166" s="42">
        <f t="shared" si="19"/>
        <v>0.158</v>
      </c>
      <c r="K166" s="42">
        <v>3134.3</v>
      </c>
      <c r="L166" s="41">
        <f t="shared" si="14"/>
        <v>2.7522223197499063</v>
      </c>
      <c r="M166">
        <f t="shared" si="15"/>
        <v>3395</v>
      </c>
      <c r="N166">
        <f t="shared" si="16"/>
        <v>12</v>
      </c>
      <c r="O166">
        <f t="shared" si="17"/>
        <v>1.2</v>
      </c>
    </row>
    <row r="167" spans="1:15">
      <c r="A167" s="61" t="s">
        <v>134</v>
      </c>
      <c r="B167" s="41">
        <v>1200</v>
      </c>
      <c r="C167" s="43">
        <v>0.85335619500000004</v>
      </c>
      <c r="D167" s="42">
        <v>0.30399999999999999</v>
      </c>
      <c r="E167" s="42">
        <v>48.29</v>
      </c>
      <c r="F167" s="42">
        <v>2.23</v>
      </c>
      <c r="G167" s="42">
        <v>0.316</v>
      </c>
      <c r="H167" s="41">
        <v>0</v>
      </c>
      <c r="I167" s="42">
        <f t="shared" si="18"/>
        <v>1.5609999999999999</v>
      </c>
      <c r="J167" s="42">
        <f t="shared" si="19"/>
        <v>0.158</v>
      </c>
      <c r="K167" s="42">
        <v>1188.9000000000001</v>
      </c>
      <c r="L167" s="41">
        <f t="shared" si="14"/>
        <v>1.0439504566326001</v>
      </c>
      <c r="M167">
        <f t="shared" si="15"/>
        <v>1288</v>
      </c>
      <c r="N167">
        <f t="shared" si="16"/>
        <v>4</v>
      </c>
      <c r="O167">
        <f t="shared" si="17"/>
        <v>0.4</v>
      </c>
    </row>
    <row r="168" spans="1:15">
      <c r="A168" s="61" t="s">
        <v>134</v>
      </c>
      <c r="B168" s="41">
        <v>1200</v>
      </c>
      <c r="C168" s="43">
        <v>0.152010074</v>
      </c>
      <c r="D168" s="42">
        <v>0.30399999999999999</v>
      </c>
      <c r="E168" s="42">
        <v>48.29</v>
      </c>
      <c r="F168" s="42">
        <v>2.23</v>
      </c>
      <c r="G168" s="42">
        <v>0.316</v>
      </c>
      <c r="H168" s="41">
        <v>0</v>
      </c>
      <c r="I168" s="42">
        <f t="shared" si="18"/>
        <v>1.5609999999999999</v>
      </c>
      <c r="J168" s="42">
        <f t="shared" si="19"/>
        <v>0.158</v>
      </c>
      <c r="K168" s="42">
        <v>211.8</v>
      </c>
      <c r="L168" s="41">
        <f t="shared" si="14"/>
        <v>0.18596101732765333</v>
      </c>
      <c r="M168">
        <f t="shared" si="15"/>
        <v>229</v>
      </c>
      <c r="N168">
        <f t="shared" si="16"/>
        <v>1</v>
      </c>
      <c r="O168">
        <f t="shared" si="17"/>
        <v>0.1</v>
      </c>
    </row>
    <row r="169" spans="1:15">
      <c r="A169" s="61" t="s">
        <v>134</v>
      </c>
      <c r="B169" s="41">
        <v>1200</v>
      </c>
      <c r="C169" s="43">
        <v>0.404033643</v>
      </c>
      <c r="D169" s="42">
        <v>0.30399999999999999</v>
      </c>
      <c r="E169" s="42">
        <v>48.29</v>
      </c>
      <c r="F169" s="42">
        <v>2.23</v>
      </c>
      <c r="G169" s="42">
        <v>0.316</v>
      </c>
      <c r="H169" s="41">
        <v>0</v>
      </c>
      <c r="I169" s="42">
        <f t="shared" si="18"/>
        <v>1.5609999999999999</v>
      </c>
      <c r="J169" s="42">
        <f t="shared" si="19"/>
        <v>0.158</v>
      </c>
      <c r="K169" s="42">
        <v>1021</v>
      </c>
      <c r="L169" s="41">
        <f t="shared" si="14"/>
        <v>0.49427321038523991</v>
      </c>
      <c r="M169">
        <f t="shared" si="15"/>
        <v>610</v>
      </c>
      <c r="N169">
        <f t="shared" si="16"/>
        <v>2</v>
      </c>
      <c r="O169">
        <f t="shared" si="17"/>
        <v>0.2</v>
      </c>
    </row>
    <row r="170" spans="1:15">
      <c r="A170" s="61" t="s">
        <v>134</v>
      </c>
      <c r="B170" s="41">
        <v>1200</v>
      </c>
      <c r="C170" s="43">
        <v>0.91060571700000004</v>
      </c>
      <c r="D170" s="42">
        <v>0.30399999999999999</v>
      </c>
      <c r="E170" s="42">
        <v>48.29</v>
      </c>
      <c r="F170" s="42">
        <v>2.23</v>
      </c>
      <c r="G170" s="42">
        <v>0.316</v>
      </c>
      <c r="H170" s="41">
        <v>0</v>
      </c>
      <c r="I170" s="42">
        <f t="shared" si="18"/>
        <v>1.5609999999999999</v>
      </c>
      <c r="J170" s="42">
        <f t="shared" si="19"/>
        <v>0.158</v>
      </c>
      <c r="K170" s="42">
        <v>1268.5999999999999</v>
      </c>
      <c r="L170" s="41">
        <f t="shared" si="14"/>
        <v>1.11398646853956</v>
      </c>
      <c r="M170">
        <f t="shared" si="15"/>
        <v>1374</v>
      </c>
      <c r="N170">
        <f t="shared" si="16"/>
        <v>5</v>
      </c>
      <c r="O170">
        <f t="shared" si="17"/>
        <v>0.5</v>
      </c>
    </row>
    <row r="171" spans="1:15">
      <c r="A171" s="61" t="s">
        <v>134</v>
      </c>
      <c r="B171" s="41">
        <v>1200</v>
      </c>
      <c r="C171" s="43">
        <v>3.6561954349999999</v>
      </c>
      <c r="D171" s="42">
        <v>0.30399999999999999</v>
      </c>
      <c r="E171" s="42">
        <v>48.29</v>
      </c>
      <c r="F171" s="42">
        <v>2.23</v>
      </c>
      <c r="G171" s="42">
        <v>0.316</v>
      </c>
      <c r="H171" s="41">
        <v>0</v>
      </c>
      <c r="I171" s="42">
        <f t="shared" si="18"/>
        <v>1.5609999999999999</v>
      </c>
      <c r="J171" s="42">
        <f t="shared" si="19"/>
        <v>0.158</v>
      </c>
      <c r="K171" s="42">
        <v>5093.8</v>
      </c>
      <c r="L171" s="41">
        <f t="shared" si="14"/>
        <v>4.472794498089133</v>
      </c>
      <c r="M171">
        <f t="shared" si="15"/>
        <v>5517</v>
      </c>
      <c r="N171">
        <f t="shared" si="16"/>
        <v>19</v>
      </c>
      <c r="O171">
        <f t="shared" si="17"/>
        <v>1.9</v>
      </c>
    </row>
    <row r="172" spans="1:15">
      <c r="A172" s="61" t="s">
        <v>134</v>
      </c>
      <c r="B172" s="41">
        <v>1200</v>
      </c>
      <c r="C172" s="43">
        <v>7.4497456000000004E-2</v>
      </c>
      <c r="D172" s="42">
        <v>0.30399999999999999</v>
      </c>
      <c r="E172" s="42">
        <v>48.29</v>
      </c>
      <c r="F172" s="42">
        <v>2.23</v>
      </c>
      <c r="G172" s="42">
        <v>0.316</v>
      </c>
      <c r="H172" s="41">
        <v>0</v>
      </c>
      <c r="I172" s="42">
        <f t="shared" si="18"/>
        <v>1.5609999999999999</v>
      </c>
      <c r="J172" s="42">
        <f t="shared" si="19"/>
        <v>0.158</v>
      </c>
      <c r="K172" s="42">
        <v>103.8</v>
      </c>
      <c r="L172" s="41">
        <f t="shared" si="14"/>
        <v>9.1136214472746668E-2</v>
      </c>
      <c r="M172">
        <f t="shared" si="15"/>
        <v>112</v>
      </c>
      <c r="N172">
        <f t="shared" si="16"/>
        <v>0</v>
      </c>
      <c r="O172">
        <f t="shared" si="17"/>
        <v>0</v>
      </c>
    </row>
    <row r="173" spans="1:15">
      <c r="A173" s="61" t="s">
        <v>134</v>
      </c>
      <c r="B173" s="41">
        <v>1200</v>
      </c>
      <c r="C173" s="43">
        <v>2.7488037E-2</v>
      </c>
      <c r="D173" s="42">
        <v>0.30399999999999999</v>
      </c>
      <c r="E173" s="42">
        <v>48.29</v>
      </c>
      <c r="F173" s="42">
        <v>2.23</v>
      </c>
      <c r="G173" s="42">
        <v>0.316</v>
      </c>
      <c r="H173" s="41">
        <v>0</v>
      </c>
      <c r="I173" s="42">
        <f t="shared" si="18"/>
        <v>1.5609999999999999</v>
      </c>
      <c r="J173" s="42">
        <f t="shared" si="19"/>
        <v>0.158</v>
      </c>
      <c r="K173" s="42">
        <v>38.299999999999997</v>
      </c>
      <c r="L173" s="41">
        <f t="shared" si="14"/>
        <v>3.3627398437159998E-2</v>
      </c>
      <c r="M173">
        <f t="shared" si="15"/>
        <v>41</v>
      </c>
      <c r="N173">
        <f t="shared" si="16"/>
        <v>0</v>
      </c>
      <c r="O173">
        <f t="shared" si="17"/>
        <v>0</v>
      </c>
    </row>
    <row r="174" spans="1:15">
      <c r="A174" s="61" t="s">
        <v>134</v>
      </c>
      <c r="B174" s="41">
        <v>1200</v>
      </c>
      <c r="C174" s="43">
        <v>6.5296900000000003E-3</v>
      </c>
      <c r="D174" s="42">
        <v>0.30399999999999999</v>
      </c>
      <c r="E174" s="42">
        <v>48.29</v>
      </c>
      <c r="F174" s="42">
        <v>2.23</v>
      </c>
      <c r="G174" s="42">
        <v>0.316</v>
      </c>
      <c r="H174" s="41">
        <v>0</v>
      </c>
      <c r="I174" s="42">
        <f t="shared" si="18"/>
        <v>1.5609999999999999</v>
      </c>
      <c r="J174" s="42">
        <f t="shared" si="19"/>
        <v>0.158</v>
      </c>
      <c r="K174" s="42">
        <v>9.1</v>
      </c>
      <c r="L174" s="41">
        <f t="shared" si="14"/>
        <v>7.9880744958666667E-3</v>
      </c>
      <c r="M174">
        <f t="shared" si="15"/>
        <v>10</v>
      </c>
      <c r="N174">
        <f t="shared" si="16"/>
        <v>0</v>
      </c>
      <c r="O174">
        <f t="shared" si="17"/>
        <v>0</v>
      </c>
    </row>
    <row r="175" spans="1:15">
      <c r="A175" s="61" t="s">
        <v>134</v>
      </c>
      <c r="B175" s="41">
        <v>1200</v>
      </c>
      <c r="C175" s="43">
        <v>0.13286668600000001</v>
      </c>
      <c r="D175" s="42">
        <v>0.30399999999999999</v>
      </c>
      <c r="E175" s="42">
        <v>48.29</v>
      </c>
      <c r="F175" s="42">
        <v>2.23</v>
      </c>
      <c r="G175" s="42">
        <v>0.316</v>
      </c>
      <c r="H175" s="41">
        <v>0</v>
      </c>
      <c r="I175" s="42">
        <f t="shared" si="18"/>
        <v>1.5609999999999999</v>
      </c>
      <c r="J175" s="42">
        <f t="shared" si="19"/>
        <v>0.158</v>
      </c>
      <c r="K175" s="42">
        <v>185.1</v>
      </c>
      <c r="L175" s="41">
        <f t="shared" si="14"/>
        <v>0.16254201742914667</v>
      </c>
      <c r="M175">
        <f t="shared" si="15"/>
        <v>200</v>
      </c>
      <c r="N175">
        <f t="shared" si="16"/>
        <v>1</v>
      </c>
      <c r="O175">
        <f t="shared" si="17"/>
        <v>0.1</v>
      </c>
    </row>
    <row r="176" spans="1:15">
      <c r="A176" s="61" t="s">
        <v>134</v>
      </c>
      <c r="B176" s="41">
        <v>1200</v>
      </c>
      <c r="C176" s="43">
        <v>0.99989089200000003</v>
      </c>
      <c r="D176" s="42">
        <v>0.30399999999999999</v>
      </c>
      <c r="E176" s="42">
        <v>48.29</v>
      </c>
      <c r="F176" s="42">
        <v>2.23</v>
      </c>
      <c r="G176" s="42">
        <v>0.316</v>
      </c>
      <c r="H176" s="41">
        <v>0</v>
      </c>
      <c r="I176" s="42">
        <f t="shared" si="18"/>
        <v>1.5609999999999999</v>
      </c>
      <c r="J176" s="42">
        <f t="shared" si="19"/>
        <v>0.158</v>
      </c>
      <c r="K176" s="42">
        <v>1393</v>
      </c>
      <c r="L176" s="41">
        <f t="shared" si="14"/>
        <v>1.2232131897585601</v>
      </c>
      <c r="M176">
        <f t="shared" si="15"/>
        <v>1509</v>
      </c>
      <c r="N176">
        <f t="shared" si="16"/>
        <v>5</v>
      </c>
      <c r="O176">
        <f t="shared" si="17"/>
        <v>0.5</v>
      </c>
    </row>
    <row r="177" spans="1:15">
      <c r="A177" s="61" t="s">
        <v>134</v>
      </c>
      <c r="B177" s="41">
        <v>1200</v>
      </c>
      <c r="C177" s="43">
        <v>9.3377365000000004E-2</v>
      </c>
      <c r="D177" s="42">
        <v>0.30399999999999999</v>
      </c>
      <c r="E177" s="42">
        <v>48.29</v>
      </c>
      <c r="F177" s="42">
        <v>2.23</v>
      </c>
      <c r="G177" s="42">
        <v>0.316</v>
      </c>
      <c r="H177" s="41">
        <v>0</v>
      </c>
      <c r="I177" s="42">
        <f t="shared" si="18"/>
        <v>1.5609999999999999</v>
      </c>
      <c r="J177" s="42">
        <f t="shared" si="19"/>
        <v>0.158</v>
      </c>
      <c r="K177" s="42">
        <v>138.4</v>
      </c>
      <c r="L177" s="41">
        <f t="shared" si="14"/>
        <v>0.11423288821486666</v>
      </c>
      <c r="M177">
        <f t="shared" si="15"/>
        <v>141</v>
      </c>
      <c r="N177">
        <f t="shared" si="16"/>
        <v>0</v>
      </c>
      <c r="O177">
        <f t="shared" si="17"/>
        <v>0</v>
      </c>
    </row>
    <row r="178" spans="1:15">
      <c r="A178" s="61" t="s">
        <v>134</v>
      </c>
      <c r="B178" s="41">
        <v>1200</v>
      </c>
      <c r="C178" s="43">
        <v>9.7079841E-2</v>
      </c>
      <c r="D178" s="42">
        <v>0.30399999999999999</v>
      </c>
      <c r="E178" s="42">
        <v>48.29</v>
      </c>
      <c r="F178" s="42">
        <v>2.23</v>
      </c>
      <c r="G178" s="42">
        <v>0.316</v>
      </c>
      <c r="H178" s="41">
        <v>0</v>
      </c>
      <c r="I178" s="42">
        <f t="shared" si="18"/>
        <v>1.5609999999999999</v>
      </c>
      <c r="J178" s="42">
        <f t="shared" si="19"/>
        <v>0.158</v>
      </c>
      <c r="K178" s="42">
        <v>135.19999999999999</v>
      </c>
      <c r="L178" s="41">
        <f t="shared" si="14"/>
        <v>0.11876229988787999</v>
      </c>
      <c r="M178">
        <f t="shared" si="15"/>
        <v>146</v>
      </c>
      <c r="N178">
        <f t="shared" si="16"/>
        <v>1</v>
      </c>
      <c r="O178">
        <f t="shared" si="17"/>
        <v>0.1</v>
      </c>
    </row>
    <row r="179" spans="1:15">
      <c r="A179" s="61" t="s">
        <v>134</v>
      </c>
      <c r="B179" s="41">
        <v>1200</v>
      </c>
      <c r="C179" s="43">
        <v>2.5023551000000002E-2</v>
      </c>
      <c r="D179" s="42">
        <v>0.30399999999999999</v>
      </c>
      <c r="E179" s="42">
        <v>48.29</v>
      </c>
      <c r="F179" s="42">
        <v>2.23</v>
      </c>
      <c r="G179" s="42">
        <v>0.316</v>
      </c>
      <c r="H179" s="41">
        <v>0</v>
      </c>
      <c r="I179" s="42">
        <f t="shared" si="18"/>
        <v>1.5609999999999999</v>
      </c>
      <c r="J179" s="42">
        <f t="shared" si="19"/>
        <v>0.158</v>
      </c>
      <c r="K179" s="42">
        <v>34.9</v>
      </c>
      <c r="L179" s="41">
        <f t="shared" si="14"/>
        <v>3.0612477704013333E-2</v>
      </c>
      <c r="M179">
        <f t="shared" si="15"/>
        <v>38</v>
      </c>
      <c r="N179">
        <f t="shared" si="16"/>
        <v>0</v>
      </c>
      <c r="O179">
        <f t="shared" si="17"/>
        <v>0</v>
      </c>
    </row>
    <row r="180" spans="1:15">
      <c r="A180" s="61" t="s">
        <v>134</v>
      </c>
      <c r="B180" s="41">
        <v>1200</v>
      </c>
      <c r="C180" s="43">
        <v>1.3872125000000001E-2</v>
      </c>
      <c r="D180" s="42">
        <v>0.30399999999999999</v>
      </c>
      <c r="E180" s="42">
        <v>48.29</v>
      </c>
      <c r="F180" s="42">
        <v>2.23</v>
      </c>
      <c r="G180" s="42">
        <v>0.316</v>
      </c>
      <c r="H180" s="41">
        <v>0</v>
      </c>
      <c r="I180" s="42">
        <f t="shared" si="18"/>
        <v>1.5609999999999999</v>
      </c>
      <c r="J180" s="42">
        <f t="shared" si="19"/>
        <v>0.158</v>
      </c>
      <c r="K180" s="42">
        <v>19.3</v>
      </c>
      <c r="L180" s="41">
        <f t="shared" si="14"/>
        <v>1.6970417878333335E-2</v>
      </c>
      <c r="M180">
        <f t="shared" si="15"/>
        <v>21</v>
      </c>
      <c r="N180">
        <f t="shared" si="16"/>
        <v>0</v>
      </c>
      <c r="O180">
        <f t="shared" si="17"/>
        <v>0</v>
      </c>
    </row>
    <row r="181" spans="1:15">
      <c r="A181" s="61" t="s">
        <v>134</v>
      </c>
      <c r="B181" s="41">
        <v>1200</v>
      </c>
      <c r="C181" s="43">
        <v>7.2567949999999999E-3</v>
      </c>
      <c r="D181" s="42">
        <v>0.30399999999999999</v>
      </c>
      <c r="E181" s="42">
        <v>48.29</v>
      </c>
      <c r="F181" s="42">
        <v>2.23</v>
      </c>
      <c r="G181" s="42">
        <v>0.316</v>
      </c>
      <c r="H181" s="41">
        <v>0</v>
      </c>
      <c r="I181" s="42">
        <f t="shared" si="18"/>
        <v>1.5609999999999999</v>
      </c>
      <c r="J181" s="42">
        <f t="shared" si="19"/>
        <v>0.158</v>
      </c>
      <c r="K181" s="42">
        <v>10.1</v>
      </c>
      <c r="L181" s="41">
        <f t="shared" si="14"/>
        <v>8.8775759739333337E-3</v>
      </c>
      <c r="M181">
        <f t="shared" si="15"/>
        <v>11</v>
      </c>
      <c r="N181">
        <f t="shared" si="16"/>
        <v>0</v>
      </c>
      <c r="O181">
        <f t="shared" si="17"/>
        <v>0</v>
      </c>
    </row>
    <row r="182" spans="1:15">
      <c r="A182" s="61" t="s">
        <v>134</v>
      </c>
      <c r="B182" s="41">
        <v>1200</v>
      </c>
      <c r="C182" s="43">
        <v>2.4843899999999999E-3</v>
      </c>
      <c r="D182" s="42">
        <v>0.30399999999999999</v>
      </c>
      <c r="E182" s="42">
        <v>48.29</v>
      </c>
      <c r="F182" s="42">
        <v>2.23</v>
      </c>
      <c r="G182" s="42">
        <v>0.316</v>
      </c>
      <c r="H182" s="41">
        <v>0</v>
      </c>
      <c r="I182" s="42">
        <f t="shared" si="18"/>
        <v>1.5609999999999999</v>
      </c>
      <c r="J182" s="42">
        <f t="shared" si="19"/>
        <v>0.158</v>
      </c>
      <c r="K182" s="42">
        <v>3.5</v>
      </c>
      <c r="L182" s="41">
        <f t="shared" si="14"/>
        <v>3.0392702251999994E-3</v>
      </c>
      <c r="M182">
        <f t="shared" si="15"/>
        <v>4</v>
      </c>
      <c r="N182">
        <f t="shared" si="16"/>
        <v>0</v>
      </c>
      <c r="O182">
        <f t="shared" si="17"/>
        <v>0</v>
      </c>
    </row>
    <row r="183" spans="1:15">
      <c r="A183" s="61" t="s">
        <v>134</v>
      </c>
      <c r="B183" s="41">
        <v>1200</v>
      </c>
      <c r="C183" s="43">
        <v>1.525778E-3</v>
      </c>
      <c r="D183" s="42">
        <v>0.30399999999999999</v>
      </c>
      <c r="E183" s="42">
        <v>48.29</v>
      </c>
      <c r="F183" s="42">
        <v>2.23</v>
      </c>
      <c r="G183" s="42">
        <v>0.316</v>
      </c>
      <c r="H183" s="41">
        <v>0</v>
      </c>
      <c r="I183" s="42">
        <f t="shared" si="18"/>
        <v>1.5609999999999999</v>
      </c>
      <c r="J183" s="42">
        <f t="shared" si="19"/>
        <v>0.158</v>
      </c>
      <c r="K183" s="42">
        <v>2.2999999999999998</v>
      </c>
      <c r="L183" s="41">
        <f t="shared" si="14"/>
        <v>1.8665554303733331E-3</v>
      </c>
      <c r="M183">
        <f t="shared" si="15"/>
        <v>2</v>
      </c>
      <c r="N183">
        <f t="shared" si="16"/>
        <v>0</v>
      </c>
      <c r="O183">
        <f t="shared" si="17"/>
        <v>0</v>
      </c>
    </row>
    <row r="184" spans="1:15">
      <c r="A184" s="61" t="s">
        <v>134</v>
      </c>
      <c r="B184" s="41">
        <v>1200</v>
      </c>
      <c r="C184" s="43">
        <v>2.3998182999999999E-2</v>
      </c>
      <c r="D184" s="42">
        <v>0.30399999999999999</v>
      </c>
      <c r="E184" s="42">
        <v>48.29</v>
      </c>
      <c r="F184" s="42">
        <v>2.23</v>
      </c>
      <c r="G184" s="42">
        <v>0.316</v>
      </c>
      <c r="H184" s="41">
        <v>0</v>
      </c>
      <c r="I184" s="42">
        <f t="shared" si="18"/>
        <v>1.5609999999999999</v>
      </c>
      <c r="J184" s="42">
        <f t="shared" si="19"/>
        <v>0.158</v>
      </c>
      <c r="K184" s="42">
        <v>571.29999999999995</v>
      </c>
      <c r="L184" s="41">
        <f t="shared" si="14"/>
        <v>2.9358097179106663E-2</v>
      </c>
      <c r="M184">
        <f t="shared" si="15"/>
        <v>36</v>
      </c>
      <c r="N184">
        <f t="shared" si="16"/>
        <v>0</v>
      </c>
      <c r="O184">
        <f t="shared" si="17"/>
        <v>0</v>
      </c>
    </row>
    <row r="185" spans="1:15">
      <c r="A185" s="61" t="s">
        <v>134</v>
      </c>
      <c r="B185" s="41">
        <v>1920</v>
      </c>
      <c r="C185" s="43">
        <v>3.7487417820000002</v>
      </c>
      <c r="D185" s="42">
        <v>0.193</v>
      </c>
      <c r="E185" s="42">
        <v>48.29</v>
      </c>
      <c r="F185" s="42">
        <v>1.2</v>
      </c>
      <c r="G185" s="42">
        <v>7.5999999999999998E-2</v>
      </c>
      <c r="H185" s="41">
        <v>0</v>
      </c>
      <c r="I185" s="42">
        <f t="shared" si="18"/>
        <v>0.84</v>
      </c>
      <c r="J185" s="42">
        <f t="shared" si="19"/>
        <v>3.7999999999999999E-2</v>
      </c>
      <c r="K185" s="42">
        <v>4195.3</v>
      </c>
      <c r="L185" s="41">
        <f t="shared" si="14"/>
        <v>2.911513412165545</v>
      </c>
      <c r="M185">
        <f t="shared" si="15"/>
        <v>3591</v>
      </c>
      <c r="N185">
        <f t="shared" si="16"/>
        <v>7</v>
      </c>
      <c r="O185">
        <f t="shared" si="17"/>
        <v>0.3</v>
      </c>
    </row>
    <row r="186" spans="1:15">
      <c r="A186" s="61" t="s">
        <v>134</v>
      </c>
      <c r="B186" s="41">
        <v>1920</v>
      </c>
      <c r="C186" s="43">
        <v>4.3560280999999999E-2</v>
      </c>
      <c r="D186" s="42">
        <v>0.193</v>
      </c>
      <c r="E186" s="42">
        <v>48.29</v>
      </c>
      <c r="F186" s="42">
        <v>1.2</v>
      </c>
      <c r="G186" s="42">
        <v>7.5999999999999998E-2</v>
      </c>
      <c r="H186" s="41">
        <v>0</v>
      </c>
      <c r="I186" s="42">
        <f t="shared" si="18"/>
        <v>0.84</v>
      </c>
      <c r="J186" s="42">
        <f t="shared" si="19"/>
        <v>3.7999999999999999E-2</v>
      </c>
      <c r="K186" s="42">
        <v>41</v>
      </c>
      <c r="L186" s="41">
        <f t="shared" si="14"/>
        <v>3.3831709342630835E-2</v>
      </c>
      <c r="M186">
        <f t="shared" si="15"/>
        <v>42</v>
      </c>
      <c r="N186">
        <f t="shared" si="16"/>
        <v>0</v>
      </c>
      <c r="O186">
        <f t="shared" si="17"/>
        <v>0</v>
      </c>
    </row>
    <row r="187" spans="1:15">
      <c r="A187" s="61" t="s">
        <v>134</v>
      </c>
      <c r="B187" s="41">
        <v>1920</v>
      </c>
      <c r="C187" s="43">
        <v>4.501370949</v>
      </c>
      <c r="D187" s="42">
        <v>0.193</v>
      </c>
      <c r="E187" s="42">
        <v>48.29</v>
      </c>
      <c r="F187" s="42">
        <v>1.2</v>
      </c>
      <c r="G187" s="42">
        <v>7.5999999999999998E-2</v>
      </c>
      <c r="H187" s="41">
        <v>0</v>
      </c>
      <c r="I187" s="42">
        <f t="shared" si="18"/>
        <v>0.84</v>
      </c>
      <c r="J187" s="42">
        <f t="shared" si="19"/>
        <v>3.7999999999999999E-2</v>
      </c>
      <c r="K187" s="42">
        <v>4235.8999999999996</v>
      </c>
      <c r="L187" s="41">
        <f t="shared" si="14"/>
        <v>3.4960535169626272</v>
      </c>
      <c r="M187">
        <f t="shared" si="15"/>
        <v>4312</v>
      </c>
      <c r="N187">
        <f t="shared" si="16"/>
        <v>8</v>
      </c>
      <c r="O187">
        <f t="shared" si="17"/>
        <v>0.4</v>
      </c>
    </row>
    <row r="188" spans="1:15">
      <c r="A188" s="61" t="s">
        <v>134</v>
      </c>
      <c r="B188" s="41">
        <v>1200</v>
      </c>
      <c r="C188" s="43">
        <v>5.0264441E-2</v>
      </c>
      <c r="D188" s="42">
        <v>0.30399999999999999</v>
      </c>
      <c r="E188" s="42">
        <v>48.29</v>
      </c>
      <c r="F188" s="42">
        <v>2.23</v>
      </c>
      <c r="G188" s="42">
        <v>0.316</v>
      </c>
      <c r="H188" s="41">
        <v>0</v>
      </c>
      <c r="I188" s="42">
        <f t="shared" si="18"/>
        <v>1.5609999999999999</v>
      </c>
      <c r="J188" s="42">
        <f t="shared" si="19"/>
        <v>0.158</v>
      </c>
      <c r="K188" s="42">
        <v>74.5</v>
      </c>
      <c r="L188" s="41">
        <f t="shared" si="14"/>
        <v>6.1490836349213325E-2</v>
      </c>
      <c r="M188">
        <f t="shared" si="15"/>
        <v>76</v>
      </c>
      <c r="N188">
        <f t="shared" si="16"/>
        <v>0</v>
      </c>
      <c r="O188">
        <f t="shared" si="17"/>
        <v>0</v>
      </c>
    </row>
    <row r="189" spans="1:15">
      <c r="A189" s="61" t="s">
        <v>134</v>
      </c>
      <c r="B189" s="41">
        <v>1200</v>
      </c>
      <c r="C189" s="43">
        <v>9.3718700000000002E-4</v>
      </c>
      <c r="D189" s="42">
        <v>0.30399999999999999</v>
      </c>
      <c r="E189" s="42">
        <v>48.29</v>
      </c>
      <c r="F189" s="42">
        <v>2.23</v>
      </c>
      <c r="G189" s="42">
        <v>0.316</v>
      </c>
      <c r="H189" s="41">
        <v>0</v>
      </c>
      <c r="I189" s="42">
        <f t="shared" si="18"/>
        <v>1.5609999999999999</v>
      </c>
      <c r="J189" s="42">
        <f t="shared" si="19"/>
        <v>0.158</v>
      </c>
      <c r="K189" s="42">
        <v>1.3</v>
      </c>
      <c r="L189" s="41">
        <f t="shared" si="14"/>
        <v>1.1465045924933333E-3</v>
      </c>
      <c r="M189">
        <f t="shared" si="15"/>
        <v>1</v>
      </c>
      <c r="N189">
        <f t="shared" si="16"/>
        <v>0</v>
      </c>
      <c r="O189">
        <f t="shared" si="17"/>
        <v>0</v>
      </c>
    </row>
    <row r="190" spans="1:15">
      <c r="A190" s="61" t="s">
        <v>134</v>
      </c>
      <c r="B190" s="41">
        <v>1200</v>
      </c>
      <c r="C190" s="43">
        <v>8.5817831999999997E-2</v>
      </c>
      <c r="D190" s="42">
        <v>0.30399999999999999</v>
      </c>
      <c r="E190" s="42">
        <v>48.29</v>
      </c>
      <c r="F190" s="42">
        <v>2.23</v>
      </c>
      <c r="G190" s="42">
        <v>0.316</v>
      </c>
      <c r="H190" s="41">
        <v>0</v>
      </c>
      <c r="I190" s="42">
        <f t="shared" si="18"/>
        <v>1.5609999999999999</v>
      </c>
      <c r="J190" s="42">
        <f t="shared" si="19"/>
        <v>0.158</v>
      </c>
      <c r="K190" s="42">
        <v>127.2</v>
      </c>
      <c r="L190" s="41">
        <f t="shared" si="14"/>
        <v>0.10498495871775998</v>
      </c>
      <c r="M190">
        <f t="shared" si="15"/>
        <v>129</v>
      </c>
      <c r="N190">
        <f t="shared" si="16"/>
        <v>0</v>
      </c>
      <c r="O190">
        <f t="shared" si="17"/>
        <v>0</v>
      </c>
    </row>
    <row r="191" spans="1:15">
      <c r="A191" s="61" t="s">
        <v>134</v>
      </c>
      <c r="B191" s="41">
        <v>1200</v>
      </c>
      <c r="C191" s="43">
        <v>0.12727388000000001</v>
      </c>
      <c r="D191" s="42">
        <v>0.30399999999999999</v>
      </c>
      <c r="E191" s="42">
        <v>48.29</v>
      </c>
      <c r="F191" s="42">
        <v>2.23</v>
      </c>
      <c r="G191" s="42">
        <v>0.316</v>
      </c>
      <c r="H191" s="41">
        <v>0</v>
      </c>
      <c r="I191" s="42">
        <f t="shared" si="18"/>
        <v>1.5609999999999999</v>
      </c>
      <c r="J191" s="42">
        <f t="shared" si="19"/>
        <v>0.158</v>
      </c>
      <c r="K191" s="42">
        <v>188.7</v>
      </c>
      <c r="L191" s="41">
        <f t="shared" si="14"/>
        <v>0.15570007685173334</v>
      </c>
      <c r="M191">
        <f t="shared" si="15"/>
        <v>192</v>
      </c>
      <c r="N191">
        <f t="shared" si="16"/>
        <v>1</v>
      </c>
      <c r="O191">
        <f t="shared" si="17"/>
        <v>0.1</v>
      </c>
    </row>
    <row r="192" spans="1:15">
      <c r="A192" s="61" t="s">
        <v>134</v>
      </c>
      <c r="B192" s="41">
        <v>1920</v>
      </c>
      <c r="C192" s="43">
        <v>0.44787922099999999</v>
      </c>
      <c r="D192" s="42">
        <v>0.193</v>
      </c>
      <c r="E192" s="42">
        <v>48.29</v>
      </c>
      <c r="F192" s="42">
        <v>1.2</v>
      </c>
      <c r="G192" s="42">
        <v>7.5999999999999998E-2</v>
      </c>
      <c r="H192" s="41">
        <v>0</v>
      </c>
      <c r="I192" s="42">
        <f t="shared" si="18"/>
        <v>0.84</v>
      </c>
      <c r="J192" s="42">
        <f t="shared" si="19"/>
        <v>3.7999999999999999E-2</v>
      </c>
      <c r="K192" s="42">
        <v>421.5</v>
      </c>
      <c r="L192" s="41">
        <f t="shared" si="14"/>
        <v>0.34785174194528085</v>
      </c>
      <c r="M192">
        <f t="shared" si="15"/>
        <v>429</v>
      </c>
      <c r="N192">
        <f t="shared" si="16"/>
        <v>1</v>
      </c>
      <c r="O192">
        <f t="shared" si="17"/>
        <v>0</v>
      </c>
    </row>
    <row r="193" spans="1:15">
      <c r="A193" s="61" t="s">
        <v>134</v>
      </c>
      <c r="B193" s="41">
        <v>1200</v>
      </c>
      <c r="C193" s="43">
        <v>2.4141689999999999E-3</v>
      </c>
      <c r="D193" s="42">
        <v>0.30399999999999999</v>
      </c>
      <c r="E193" s="42">
        <v>48.29</v>
      </c>
      <c r="F193" s="42">
        <v>2.23</v>
      </c>
      <c r="G193" s="42">
        <v>0.316</v>
      </c>
      <c r="H193" s="41">
        <v>0</v>
      </c>
      <c r="I193" s="42">
        <f t="shared" si="18"/>
        <v>1.5609999999999999</v>
      </c>
      <c r="J193" s="42">
        <f t="shared" si="19"/>
        <v>0.158</v>
      </c>
      <c r="K193" s="42">
        <v>3.6</v>
      </c>
      <c r="L193" s="41">
        <f t="shared" si="14"/>
        <v>2.9533655989199999E-3</v>
      </c>
      <c r="M193">
        <f t="shared" si="15"/>
        <v>4</v>
      </c>
      <c r="N193">
        <f t="shared" si="16"/>
        <v>0</v>
      </c>
      <c r="O193">
        <f t="shared" si="17"/>
        <v>0</v>
      </c>
    </row>
    <row r="194" spans="1:15">
      <c r="A194" s="61" t="s">
        <v>134</v>
      </c>
      <c r="B194" s="41">
        <v>1920</v>
      </c>
      <c r="C194" s="43">
        <v>0.15357552199999999</v>
      </c>
      <c r="D194" s="42">
        <v>0.193</v>
      </c>
      <c r="E194" s="42">
        <v>48.29</v>
      </c>
      <c r="F194" s="42">
        <v>1.2</v>
      </c>
      <c r="G194" s="42">
        <v>7.5999999999999998E-2</v>
      </c>
      <c r="H194" s="41">
        <v>0</v>
      </c>
      <c r="I194" s="42">
        <f t="shared" si="18"/>
        <v>0.84</v>
      </c>
      <c r="J194" s="42">
        <f t="shared" si="19"/>
        <v>3.7999999999999999E-2</v>
      </c>
      <c r="K194" s="42">
        <v>144.5</v>
      </c>
      <c r="L194" s="41">
        <f t="shared" si="14"/>
        <v>0.11927660481452833</v>
      </c>
      <c r="M194">
        <f t="shared" si="15"/>
        <v>147</v>
      </c>
      <c r="N194">
        <f t="shared" si="16"/>
        <v>0</v>
      </c>
      <c r="O194">
        <f t="shared" si="17"/>
        <v>0</v>
      </c>
    </row>
    <row r="195" spans="1:15">
      <c r="A195" s="61" t="s">
        <v>134</v>
      </c>
      <c r="B195" s="41">
        <v>1200</v>
      </c>
      <c r="C195" s="43">
        <v>0.40167665499999999</v>
      </c>
      <c r="D195" s="42">
        <v>0.30399999999999999</v>
      </c>
      <c r="E195" s="42">
        <v>48.29</v>
      </c>
      <c r="F195" s="42">
        <v>2.23</v>
      </c>
      <c r="G195" s="42">
        <v>0.316</v>
      </c>
      <c r="H195" s="41">
        <v>0</v>
      </c>
      <c r="I195" s="42">
        <f t="shared" si="18"/>
        <v>1.5609999999999999</v>
      </c>
      <c r="J195" s="42">
        <f t="shared" si="19"/>
        <v>0.158</v>
      </c>
      <c r="K195" s="42">
        <v>595.4</v>
      </c>
      <c r="L195" s="41">
        <f t="shared" ref="L195:L204" si="20">E195*D195*C195/12</f>
        <v>0.49138979697206664</v>
      </c>
      <c r="M195">
        <f t="shared" ref="M195:M204" si="21">ROUND(E195*D195*C195*102.79,0)</f>
        <v>606</v>
      </c>
      <c r="N195">
        <f t="shared" ref="N195:N204" si="22">ROUND(I195*M195*0.002205,0)</f>
        <v>2</v>
      </c>
      <c r="O195">
        <f t="shared" ref="O195:O204" si="23">ROUND(J195*M195*0.002205,1)</f>
        <v>0.2</v>
      </c>
    </row>
    <row r="196" spans="1:15">
      <c r="A196" s="61" t="s">
        <v>134</v>
      </c>
      <c r="B196" s="41">
        <v>1200</v>
      </c>
      <c r="C196" s="43">
        <v>7.4598850000000003E-3</v>
      </c>
      <c r="D196" s="42">
        <v>0.30399999999999999</v>
      </c>
      <c r="E196" s="42">
        <v>48.29</v>
      </c>
      <c r="F196" s="42">
        <v>2.23</v>
      </c>
      <c r="G196" s="42">
        <v>0.316</v>
      </c>
      <c r="H196" s="41">
        <v>0</v>
      </c>
      <c r="I196" s="42">
        <f t="shared" si="18"/>
        <v>1.5609999999999999</v>
      </c>
      <c r="J196" s="42">
        <f t="shared" si="19"/>
        <v>0.158</v>
      </c>
      <c r="K196" s="42">
        <v>11.1</v>
      </c>
      <c r="L196" s="41">
        <f t="shared" si="20"/>
        <v>9.126025448466666E-3</v>
      </c>
      <c r="M196">
        <f t="shared" si="21"/>
        <v>11</v>
      </c>
      <c r="N196">
        <f t="shared" si="22"/>
        <v>0</v>
      </c>
      <c r="O196">
        <f t="shared" si="23"/>
        <v>0</v>
      </c>
    </row>
    <row r="197" spans="1:15">
      <c r="A197" s="61" t="s">
        <v>134</v>
      </c>
      <c r="B197" s="41">
        <v>1920</v>
      </c>
      <c r="C197" s="43">
        <v>0.301820914</v>
      </c>
      <c r="D197" s="42">
        <v>0.193</v>
      </c>
      <c r="E197" s="42">
        <v>48.29</v>
      </c>
      <c r="F197" s="42">
        <v>1.2</v>
      </c>
      <c r="G197" s="42">
        <v>7.5999999999999998E-2</v>
      </c>
      <c r="H197" s="41">
        <v>0</v>
      </c>
      <c r="I197" s="42">
        <f t="shared" si="18"/>
        <v>0.84</v>
      </c>
      <c r="J197" s="42">
        <f t="shared" si="19"/>
        <v>3.7999999999999999E-2</v>
      </c>
      <c r="K197" s="42">
        <v>284</v>
      </c>
      <c r="L197" s="41">
        <f t="shared" si="20"/>
        <v>0.23441348865438164</v>
      </c>
      <c r="M197">
        <f t="shared" si="21"/>
        <v>289</v>
      </c>
      <c r="N197">
        <f t="shared" si="22"/>
        <v>1</v>
      </c>
      <c r="O197">
        <f t="shared" si="23"/>
        <v>0</v>
      </c>
    </row>
    <row r="198" spans="1:15">
      <c r="A198" s="61" t="s">
        <v>134</v>
      </c>
      <c r="B198" s="41">
        <v>1920</v>
      </c>
      <c r="C198" s="43">
        <v>1.3243964E-2</v>
      </c>
      <c r="D198" s="42">
        <v>0.193</v>
      </c>
      <c r="E198" s="42">
        <v>48.29</v>
      </c>
      <c r="F198" s="42">
        <v>1.2</v>
      </c>
      <c r="G198" s="42">
        <v>7.5999999999999998E-2</v>
      </c>
      <c r="H198" s="41">
        <v>0</v>
      </c>
      <c r="I198" s="42">
        <f t="shared" si="18"/>
        <v>0.84</v>
      </c>
      <c r="J198" s="42">
        <f t="shared" si="19"/>
        <v>3.7999999999999999E-2</v>
      </c>
      <c r="K198" s="42">
        <v>12.5</v>
      </c>
      <c r="L198" s="41">
        <f t="shared" si="20"/>
        <v>1.0286112263423334E-2</v>
      </c>
      <c r="M198">
        <f t="shared" si="21"/>
        <v>13</v>
      </c>
      <c r="N198">
        <f t="shared" si="22"/>
        <v>0</v>
      </c>
      <c r="O198">
        <f t="shared" si="23"/>
        <v>0</v>
      </c>
    </row>
    <row r="199" spans="1:15">
      <c r="A199" s="61" t="s">
        <v>134</v>
      </c>
      <c r="B199" s="41">
        <v>1920</v>
      </c>
      <c r="C199" s="43">
        <v>5.5552743309999997</v>
      </c>
      <c r="D199" s="42">
        <v>0.193</v>
      </c>
      <c r="E199" s="42">
        <v>48.29</v>
      </c>
      <c r="F199" s="42">
        <v>1.2</v>
      </c>
      <c r="G199" s="42">
        <v>7.5999999999999998E-2</v>
      </c>
      <c r="H199" s="41">
        <v>0</v>
      </c>
      <c r="I199" s="42">
        <f t="shared" ref="I199:I204" si="24">F199*0.7</f>
        <v>0.84</v>
      </c>
      <c r="J199" s="42">
        <f t="shared" ref="J199:J204" si="25">G199*0.5</f>
        <v>3.7999999999999999E-2</v>
      </c>
      <c r="K199" s="42">
        <v>5619</v>
      </c>
      <c r="L199" s="41">
        <f t="shared" si="20"/>
        <v>4.3145825088908385</v>
      </c>
      <c r="M199">
        <f t="shared" si="21"/>
        <v>5322</v>
      </c>
      <c r="N199">
        <f t="shared" si="22"/>
        <v>10</v>
      </c>
      <c r="O199">
        <f t="shared" si="23"/>
        <v>0.4</v>
      </c>
    </row>
    <row r="200" spans="1:15">
      <c r="A200" s="61" t="s">
        <v>134</v>
      </c>
      <c r="B200" s="41">
        <v>1180</v>
      </c>
      <c r="C200" s="43">
        <v>9.8547565000000004E-2</v>
      </c>
      <c r="D200" s="42">
        <v>0.39</v>
      </c>
      <c r="E200" s="42">
        <v>48.29</v>
      </c>
      <c r="F200" s="42">
        <v>1.05</v>
      </c>
      <c r="G200" s="42">
        <v>0.22</v>
      </c>
      <c r="H200" s="41">
        <v>0</v>
      </c>
      <c r="I200" s="42">
        <f t="shared" si="24"/>
        <v>0.73499999999999999</v>
      </c>
      <c r="J200" s="42">
        <f t="shared" si="25"/>
        <v>0.11</v>
      </c>
      <c r="K200" s="42">
        <v>655.6</v>
      </c>
      <c r="L200" s="41">
        <f t="shared" si="20"/>
        <v>0.15466301220012502</v>
      </c>
      <c r="M200">
        <f t="shared" si="21"/>
        <v>191</v>
      </c>
      <c r="N200">
        <f t="shared" si="22"/>
        <v>0</v>
      </c>
      <c r="O200">
        <f t="shared" si="23"/>
        <v>0</v>
      </c>
    </row>
    <row r="201" spans="1:15">
      <c r="A201" s="61" t="s">
        <v>134</v>
      </c>
      <c r="B201" s="41">
        <v>1180</v>
      </c>
      <c r="C201" s="43">
        <v>0.11687761300000001</v>
      </c>
      <c r="D201" s="42">
        <v>0.39</v>
      </c>
      <c r="E201" s="42">
        <v>48.29</v>
      </c>
      <c r="F201" s="42">
        <v>1.05</v>
      </c>
      <c r="G201" s="42">
        <v>0.22</v>
      </c>
      <c r="H201" s="41">
        <v>0</v>
      </c>
      <c r="I201" s="42">
        <f t="shared" si="24"/>
        <v>0.73499999999999999</v>
      </c>
      <c r="J201" s="42">
        <f t="shared" si="25"/>
        <v>0.11</v>
      </c>
      <c r="K201" s="42">
        <v>15787</v>
      </c>
      <c r="L201" s="41">
        <f t="shared" si="20"/>
        <v>0.18343064778252502</v>
      </c>
      <c r="M201">
        <f t="shared" si="21"/>
        <v>226</v>
      </c>
      <c r="N201">
        <f t="shared" si="22"/>
        <v>0</v>
      </c>
      <c r="O201">
        <f t="shared" si="23"/>
        <v>0.1</v>
      </c>
    </row>
    <row r="202" spans="1:15">
      <c r="A202" s="61" t="s">
        <v>134</v>
      </c>
      <c r="B202" s="41">
        <v>1180</v>
      </c>
      <c r="C202" s="43">
        <v>1.5703889999999999E-3</v>
      </c>
      <c r="D202" s="42">
        <v>0.39</v>
      </c>
      <c r="E202" s="42">
        <v>48.29</v>
      </c>
      <c r="F202" s="42">
        <v>1.05</v>
      </c>
      <c r="G202" s="42">
        <v>0.22</v>
      </c>
      <c r="H202" s="41">
        <v>0</v>
      </c>
      <c r="I202" s="42">
        <f t="shared" si="24"/>
        <v>0.73499999999999999</v>
      </c>
      <c r="J202" s="42">
        <f t="shared" si="25"/>
        <v>0.11</v>
      </c>
      <c r="K202" s="42">
        <v>30.1</v>
      </c>
      <c r="L202" s="41">
        <f t="shared" si="20"/>
        <v>2.4646077563250002E-3</v>
      </c>
      <c r="M202">
        <f t="shared" si="21"/>
        <v>3</v>
      </c>
      <c r="N202">
        <f t="shared" si="22"/>
        <v>0</v>
      </c>
      <c r="O202">
        <f t="shared" si="23"/>
        <v>0</v>
      </c>
    </row>
    <row r="203" spans="1:15">
      <c r="A203" s="61" t="s">
        <v>134</v>
      </c>
      <c r="B203" s="41">
        <v>1920</v>
      </c>
      <c r="C203" s="43">
        <v>2.4541093999999999E-2</v>
      </c>
      <c r="D203" s="42">
        <v>0.193</v>
      </c>
      <c r="E203" s="42">
        <v>48.29</v>
      </c>
      <c r="F203" s="42">
        <v>1.2</v>
      </c>
      <c r="G203" s="42">
        <v>7.5999999999999998E-2</v>
      </c>
      <c r="H203" s="41">
        <v>0</v>
      </c>
      <c r="I203" s="42">
        <f t="shared" si="24"/>
        <v>0.84</v>
      </c>
      <c r="J203" s="42">
        <f t="shared" si="25"/>
        <v>3.7999999999999999E-2</v>
      </c>
      <c r="K203" s="42">
        <v>23.1</v>
      </c>
      <c r="L203" s="41">
        <f t="shared" si="20"/>
        <v>1.9060188320598331E-2</v>
      </c>
      <c r="M203">
        <f t="shared" si="21"/>
        <v>24</v>
      </c>
      <c r="N203">
        <f t="shared" si="22"/>
        <v>0</v>
      </c>
      <c r="O203">
        <f t="shared" si="23"/>
        <v>0</v>
      </c>
    </row>
    <row r="204" spans="1:15">
      <c r="A204" s="61" t="s">
        <v>134</v>
      </c>
      <c r="B204" s="41">
        <v>1180</v>
      </c>
      <c r="C204" s="43">
        <v>1.8841080999999999E-2</v>
      </c>
      <c r="D204" s="42">
        <v>0.39</v>
      </c>
      <c r="E204" s="42">
        <v>48.29</v>
      </c>
      <c r="F204" s="42">
        <v>1.05</v>
      </c>
      <c r="G204" s="42">
        <v>0.22</v>
      </c>
      <c r="H204" s="41">
        <v>0</v>
      </c>
      <c r="I204" s="42">
        <f t="shared" si="24"/>
        <v>0.73499999999999999</v>
      </c>
      <c r="J204" s="42">
        <f t="shared" si="25"/>
        <v>0.11</v>
      </c>
      <c r="K204" s="42">
        <v>21145.1</v>
      </c>
      <c r="L204" s="41">
        <f t="shared" si="20"/>
        <v>2.9569663548424999E-2</v>
      </c>
      <c r="M204">
        <f t="shared" si="21"/>
        <v>36</v>
      </c>
      <c r="N204">
        <f t="shared" si="22"/>
        <v>0</v>
      </c>
      <c r="O204">
        <f t="shared" si="23"/>
        <v>0</v>
      </c>
    </row>
    <row r="205" spans="1:15">
      <c r="C205" s="43">
        <f>SUM(C2:C204)</f>
        <v>224.32704699100012</v>
      </c>
      <c r="N205">
        <f>SUM(N2:N204)</f>
        <v>1443</v>
      </c>
      <c r="O205">
        <f>SUM(O2:O204)</f>
        <v>179.59999999999974</v>
      </c>
    </row>
  </sheetData>
  <sortState ref="A2:L205">
    <sortCondition descending="1" ref="L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sqref="A1:XFD1048576"/>
    </sheetView>
  </sheetViews>
  <sheetFormatPr defaultRowHeight="12.75"/>
  <cols>
    <col min="1" max="1" width="9.1406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3" width="13.285156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1800</v>
      </c>
      <c r="C2" s="43">
        <v>0.30975488600000001</v>
      </c>
      <c r="D2" s="42">
        <v>0.127</v>
      </c>
      <c r="E2" s="42">
        <v>48.29</v>
      </c>
      <c r="F2" s="42">
        <v>1.25</v>
      </c>
      <c r="G2" s="42">
        <v>7.5999999999999998E-2</v>
      </c>
      <c r="H2" s="41">
        <v>1</v>
      </c>
      <c r="I2" s="42">
        <f>F2</f>
        <v>1.25</v>
      </c>
      <c r="J2" s="42">
        <f>G2</f>
        <v>7.5999999999999998E-2</v>
      </c>
      <c r="K2" s="42">
        <v>3661.2</v>
      </c>
      <c r="L2" s="41">
        <f>E2*D2*C2/12</f>
        <v>0.15830617145894835</v>
      </c>
      <c r="M2">
        <f>ROUND(E2*D2*C2*102.79,0)</f>
        <v>195</v>
      </c>
      <c r="N2">
        <f>ROUND(I2*M2*0.002205,0)</f>
        <v>1</v>
      </c>
      <c r="O2">
        <f>ROUND(J2*M2*0.002205,1)</f>
        <v>0</v>
      </c>
    </row>
    <row r="3" spans="1:15">
      <c r="A3" s="61" t="s">
        <v>134</v>
      </c>
      <c r="B3" s="41">
        <v>1800</v>
      </c>
      <c r="C3" s="43">
        <v>6.5056858999999995E-2</v>
      </c>
      <c r="D3" s="42">
        <v>0.183</v>
      </c>
      <c r="E3" s="42">
        <v>48.29</v>
      </c>
      <c r="F3" s="42">
        <v>1.25</v>
      </c>
      <c r="G3" s="42">
        <v>7.5999999999999998E-2</v>
      </c>
      <c r="H3" s="41">
        <v>1</v>
      </c>
      <c r="I3" s="42">
        <f t="shared" ref="I3:I26" si="0">F3</f>
        <v>1.25</v>
      </c>
      <c r="J3" s="42">
        <f t="shared" ref="J3:J26" si="1">G3</f>
        <v>7.5999999999999998E-2</v>
      </c>
      <c r="K3" s="42">
        <v>9032</v>
      </c>
      <c r="L3" s="41">
        <f t="shared" ref="L3:L29" si="2">E3*D3*C3/12</f>
        <v>4.790933474692749E-2</v>
      </c>
      <c r="M3">
        <f t="shared" ref="M3:M29" si="3">ROUND(E3*D3*C3*102.79,0)</f>
        <v>59</v>
      </c>
      <c r="N3">
        <f t="shared" ref="N3:N29" si="4">ROUND(I3*M3*0.002205,0)</f>
        <v>0</v>
      </c>
      <c r="O3">
        <f t="shared" ref="O3:O29" si="5">ROUND(J3*M3*0.002205,1)</f>
        <v>0</v>
      </c>
    </row>
    <row r="4" spans="1:15">
      <c r="A4" s="61" t="s">
        <v>134</v>
      </c>
      <c r="B4" s="41">
        <v>1200</v>
      </c>
      <c r="C4" s="43">
        <v>4.4568853830000004</v>
      </c>
      <c r="D4" s="42">
        <v>0.38900000000000001</v>
      </c>
      <c r="E4" s="42">
        <v>48.29</v>
      </c>
      <c r="F4" s="42">
        <v>2.23</v>
      </c>
      <c r="G4" s="42">
        <v>0.316</v>
      </c>
      <c r="H4" s="41">
        <v>1</v>
      </c>
      <c r="I4" s="42">
        <f t="shared" si="0"/>
        <v>2.23</v>
      </c>
      <c r="J4" s="42">
        <f t="shared" si="1"/>
        <v>0.316</v>
      </c>
      <c r="K4" s="42">
        <v>63893.7</v>
      </c>
      <c r="L4" s="41">
        <f t="shared" si="2"/>
        <v>6.9768120926193538</v>
      </c>
      <c r="M4">
        <f t="shared" si="3"/>
        <v>8606</v>
      </c>
      <c r="N4">
        <f t="shared" si="4"/>
        <v>42</v>
      </c>
      <c r="O4">
        <f t="shared" si="5"/>
        <v>6</v>
      </c>
    </row>
    <row r="5" spans="1:15">
      <c r="A5" s="61" t="s">
        <v>134</v>
      </c>
      <c r="B5" s="41">
        <v>1800</v>
      </c>
      <c r="C5" s="43">
        <v>7.0631289999999999E-2</v>
      </c>
      <c r="D5" s="42">
        <v>0.182</v>
      </c>
      <c r="E5" s="42">
        <v>48.29</v>
      </c>
      <c r="F5" s="42">
        <v>1.25</v>
      </c>
      <c r="G5" s="42">
        <v>7.5999999999999998E-2</v>
      </c>
      <c r="H5" s="41">
        <v>1</v>
      </c>
      <c r="I5" s="42">
        <f t="shared" si="0"/>
        <v>1.25</v>
      </c>
      <c r="J5" s="42">
        <f t="shared" si="1"/>
        <v>7.5999999999999998E-2</v>
      </c>
      <c r="K5" s="42">
        <v>701.4</v>
      </c>
      <c r="L5" s="41">
        <f t="shared" si="2"/>
        <v>5.1730239077183326E-2</v>
      </c>
      <c r="M5">
        <f t="shared" si="3"/>
        <v>64</v>
      </c>
      <c r="N5">
        <f t="shared" si="4"/>
        <v>0</v>
      </c>
      <c r="O5">
        <f t="shared" si="5"/>
        <v>0</v>
      </c>
    </row>
    <row r="6" spans="1:15">
      <c r="A6" s="61" t="s">
        <v>134</v>
      </c>
      <c r="B6" s="41">
        <v>1800</v>
      </c>
      <c r="C6" s="43">
        <v>3.0150923999999999E-2</v>
      </c>
      <c r="D6" s="42">
        <v>0.183</v>
      </c>
      <c r="E6" s="42">
        <v>48.29</v>
      </c>
      <c r="F6" s="42">
        <v>1.25</v>
      </c>
      <c r="G6" s="42">
        <v>7.5999999999999998E-2</v>
      </c>
      <c r="H6" s="41">
        <v>1</v>
      </c>
      <c r="I6" s="42">
        <f t="shared" si="0"/>
        <v>1.25</v>
      </c>
      <c r="J6" s="42">
        <f t="shared" si="1"/>
        <v>7.5999999999999998E-2</v>
      </c>
      <c r="K6" s="42">
        <v>797.5</v>
      </c>
      <c r="L6" s="41">
        <f t="shared" si="2"/>
        <v>2.2203818829389998E-2</v>
      </c>
      <c r="M6">
        <f t="shared" si="3"/>
        <v>27</v>
      </c>
      <c r="N6">
        <f t="shared" si="4"/>
        <v>0</v>
      </c>
      <c r="O6">
        <f t="shared" si="5"/>
        <v>0</v>
      </c>
    </row>
    <row r="7" spans="1:15">
      <c r="A7" s="61" t="s">
        <v>134</v>
      </c>
      <c r="B7" s="41">
        <v>6460</v>
      </c>
      <c r="C7" s="43">
        <v>0.10809194599999999</v>
      </c>
      <c r="D7" s="42">
        <v>0.30299999999999999</v>
      </c>
      <c r="E7" s="42">
        <v>48.29</v>
      </c>
      <c r="F7" s="42">
        <v>0</v>
      </c>
      <c r="G7" s="42">
        <v>0</v>
      </c>
      <c r="H7" s="41">
        <v>1</v>
      </c>
      <c r="I7" s="42">
        <f t="shared" si="0"/>
        <v>0</v>
      </c>
      <c r="J7" s="42">
        <f t="shared" si="1"/>
        <v>0</v>
      </c>
      <c r="K7" s="42">
        <v>650.20000000000005</v>
      </c>
      <c r="L7" s="41">
        <f t="shared" si="2"/>
        <v>0.131798941826585</v>
      </c>
      <c r="M7">
        <f t="shared" si="3"/>
        <v>163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6460</v>
      </c>
      <c r="C8" s="43">
        <v>6.8379140559999998</v>
      </c>
      <c r="D8" s="42">
        <v>0.30299999999999999</v>
      </c>
      <c r="E8" s="42">
        <v>48.29</v>
      </c>
      <c r="F8" s="42">
        <v>0</v>
      </c>
      <c r="G8" s="42">
        <v>0</v>
      </c>
      <c r="H8" s="41">
        <v>1</v>
      </c>
      <c r="I8" s="42">
        <f t="shared" si="0"/>
        <v>0</v>
      </c>
      <c r="J8" s="42">
        <f t="shared" si="1"/>
        <v>0</v>
      </c>
      <c r="K8" s="42">
        <v>9497.4</v>
      </c>
      <c r="L8" s="41">
        <f t="shared" si="2"/>
        <v>8.3376224615470598</v>
      </c>
      <c r="M8">
        <f t="shared" si="3"/>
        <v>10284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6460</v>
      </c>
      <c r="C9" s="43">
        <v>2.7885339839999999</v>
      </c>
      <c r="D9" s="42">
        <v>0.26600000000000001</v>
      </c>
      <c r="E9" s="42">
        <v>48.29</v>
      </c>
      <c r="F9" s="42">
        <v>0</v>
      </c>
      <c r="G9" s="42">
        <v>0</v>
      </c>
      <c r="H9" s="41">
        <v>1</v>
      </c>
      <c r="I9" s="42">
        <f t="shared" si="0"/>
        <v>0</v>
      </c>
      <c r="J9" s="42">
        <f t="shared" si="1"/>
        <v>0</v>
      </c>
      <c r="K9" s="42">
        <v>3504.3</v>
      </c>
      <c r="L9" s="41">
        <f t="shared" si="2"/>
        <v>2.9849257849364803</v>
      </c>
      <c r="M9">
        <f t="shared" si="3"/>
        <v>3682</v>
      </c>
      <c r="N9">
        <f t="shared" si="4"/>
        <v>0</v>
      </c>
      <c r="O9">
        <f t="shared" si="5"/>
        <v>0</v>
      </c>
    </row>
    <row r="10" spans="1:15">
      <c r="A10" s="61" t="s">
        <v>134</v>
      </c>
      <c r="B10" s="41">
        <v>4340</v>
      </c>
      <c r="C10" s="43">
        <v>1.311712709</v>
      </c>
      <c r="D10" s="42">
        <v>0.10199999999999999</v>
      </c>
      <c r="E10" s="42">
        <v>48.29</v>
      </c>
      <c r="F10" s="42">
        <v>0.7</v>
      </c>
      <c r="G10" s="42">
        <v>0.09</v>
      </c>
      <c r="H10" s="41">
        <v>1</v>
      </c>
      <c r="I10" s="42">
        <f t="shared" si="0"/>
        <v>0.7</v>
      </c>
      <c r="J10" s="42">
        <f t="shared" si="1"/>
        <v>0.09</v>
      </c>
      <c r="K10" s="42">
        <v>1090.5999999999999</v>
      </c>
      <c r="L10" s="41">
        <f t="shared" si="2"/>
        <v>0.53841215709968493</v>
      </c>
      <c r="M10">
        <f t="shared" si="3"/>
        <v>664</v>
      </c>
      <c r="N10">
        <f t="shared" si="4"/>
        <v>1</v>
      </c>
      <c r="O10">
        <f t="shared" si="5"/>
        <v>0.1</v>
      </c>
    </row>
    <row r="11" spans="1:15">
      <c r="A11" s="61" t="s">
        <v>134</v>
      </c>
      <c r="B11" s="41">
        <v>4340</v>
      </c>
      <c r="C11" s="43">
        <v>1.3785716050000001</v>
      </c>
      <c r="D11" s="42">
        <v>0.10199999999999999</v>
      </c>
      <c r="E11" s="42">
        <v>48.29</v>
      </c>
      <c r="F11" s="42">
        <v>0.7</v>
      </c>
      <c r="G11" s="42">
        <v>0.09</v>
      </c>
      <c r="H11" s="41">
        <v>1</v>
      </c>
      <c r="I11" s="42">
        <f t="shared" si="0"/>
        <v>0.7</v>
      </c>
      <c r="J11" s="42">
        <f t="shared" si="1"/>
        <v>0.09</v>
      </c>
      <c r="K11" s="42">
        <v>644.4</v>
      </c>
      <c r="L11" s="41">
        <f t="shared" si="2"/>
        <v>0.56585539384632499</v>
      </c>
      <c r="M11">
        <f t="shared" si="3"/>
        <v>698</v>
      </c>
      <c r="N11">
        <f t="shared" si="4"/>
        <v>1</v>
      </c>
      <c r="O11">
        <f t="shared" si="5"/>
        <v>0.1</v>
      </c>
    </row>
    <row r="12" spans="1:15">
      <c r="A12" s="61" t="s">
        <v>134</v>
      </c>
      <c r="B12" s="41">
        <v>4340</v>
      </c>
      <c r="C12" s="43">
        <v>0.11965345300000001</v>
      </c>
      <c r="D12" s="42">
        <v>0.10199999999999999</v>
      </c>
      <c r="E12" s="42">
        <v>48.29</v>
      </c>
      <c r="F12" s="42">
        <v>0.7</v>
      </c>
      <c r="G12" s="42">
        <v>0.09</v>
      </c>
      <c r="H12" s="41">
        <v>1</v>
      </c>
      <c r="I12" s="42">
        <f t="shared" si="0"/>
        <v>0.7</v>
      </c>
      <c r="J12" s="42">
        <f t="shared" si="1"/>
        <v>0.09</v>
      </c>
      <c r="K12" s="42">
        <v>55.9</v>
      </c>
      <c r="L12" s="41">
        <f t="shared" si="2"/>
        <v>4.9113554585645001E-2</v>
      </c>
      <c r="M12">
        <f t="shared" si="3"/>
        <v>61</v>
      </c>
      <c r="N12">
        <f t="shared" si="4"/>
        <v>0</v>
      </c>
      <c r="O12">
        <f t="shared" si="5"/>
        <v>0</v>
      </c>
    </row>
    <row r="13" spans="1:15">
      <c r="A13" s="61" t="s">
        <v>134</v>
      </c>
      <c r="B13" s="41">
        <v>4340</v>
      </c>
      <c r="C13" s="43">
        <v>4.3131070000000001E-3</v>
      </c>
      <c r="D13" s="42">
        <v>0.41299999999999998</v>
      </c>
      <c r="E13" s="42">
        <v>48.29</v>
      </c>
      <c r="F13" s="42">
        <v>0.7</v>
      </c>
      <c r="G13" s="42">
        <v>0.09</v>
      </c>
      <c r="H13" s="41">
        <v>1</v>
      </c>
      <c r="I13" s="42">
        <f t="shared" si="0"/>
        <v>0.7</v>
      </c>
      <c r="J13" s="42">
        <f t="shared" si="1"/>
        <v>0.09</v>
      </c>
      <c r="K13" s="42">
        <v>8.1999999999999993</v>
      </c>
      <c r="L13" s="41">
        <f t="shared" si="2"/>
        <v>7.1683011661158322E-3</v>
      </c>
      <c r="M13">
        <f t="shared" si="3"/>
        <v>9</v>
      </c>
      <c r="N13">
        <f t="shared" si="4"/>
        <v>0</v>
      </c>
      <c r="O13">
        <f t="shared" si="5"/>
        <v>0</v>
      </c>
    </row>
    <row r="14" spans="1:15">
      <c r="A14" s="61" t="s">
        <v>134</v>
      </c>
      <c r="B14" s="41">
        <v>4340</v>
      </c>
      <c r="C14" s="43">
        <v>8.2288378079999998</v>
      </c>
      <c r="D14" s="42">
        <v>0.309</v>
      </c>
      <c r="E14" s="42">
        <v>48.29</v>
      </c>
      <c r="F14" s="42">
        <v>0.7</v>
      </c>
      <c r="G14" s="42">
        <v>0.09</v>
      </c>
      <c r="H14" s="41">
        <v>1</v>
      </c>
      <c r="I14" s="42">
        <f t="shared" si="0"/>
        <v>0.7</v>
      </c>
      <c r="J14" s="42">
        <f t="shared" si="1"/>
        <v>0.09</v>
      </c>
      <c r="K14" s="42">
        <v>12044.5</v>
      </c>
      <c r="L14" s="41">
        <f t="shared" si="2"/>
        <v>10.23229237701924</v>
      </c>
      <c r="M14">
        <f t="shared" si="3"/>
        <v>12621</v>
      </c>
      <c r="N14">
        <f t="shared" si="4"/>
        <v>19</v>
      </c>
      <c r="O14">
        <f t="shared" si="5"/>
        <v>2.5</v>
      </c>
    </row>
    <row r="15" spans="1:15">
      <c r="A15" s="61" t="s">
        <v>134</v>
      </c>
      <c r="B15" s="41">
        <v>4340</v>
      </c>
      <c r="C15" s="43">
        <v>6.3324080299999999</v>
      </c>
      <c r="D15" s="42">
        <v>0.41299999999999998</v>
      </c>
      <c r="E15" s="42">
        <v>48.29</v>
      </c>
      <c r="F15" s="42">
        <v>0.7</v>
      </c>
      <c r="G15" s="42">
        <v>0.09</v>
      </c>
      <c r="H15" s="41">
        <v>1</v>
      </c>
      <c r="I15" s="42">
        <f t="shared" si="0"/>
        <v>0.7</v>
      </c>
      <c r="J15" s="42">
        <f t="shared" si="1"/>
        <v>0.09</v>
      </c>
      <c r="K15" s="42">
        <v>11985.3</v>
      </c>
      <c r="L15" s="41">
        <f t="shared" si="2"/>
        <v>10.52434077470609</v>
      </c>
      <c r="M15">
        <f t="shared" si="3"/>
        <v>12982</v>
      </c>
      <c r="N15">
        <f t="shared" si="4"/>
        <v>20</v>
      </c>
      <c r="O15">
        <f t="shared" si="5"/>
        <v>2.6</v>
      </c>
    </row>
    <row r="16" spans="1:15">
      <c r="A16" s="61" t="s">
        <v>134</v>
      </c>
      <c r="B16" s="41">
        <v>4340</v>
      </c>
      <c r="C16" s="43">
        <v>1.2224415000000001E-2</v>
      </c>
      <c r="D16" s="42">
        <v>0.41299999999999998</v>
      </c>
      <c r="E16" s="42">
        <v>48.29</v>
      </c>
      <c r="F16" s="42">
        <v>0.7</v>
      </c>
      <c r="G16" s="42">
        <v>0.09</v>
      </c>
      <c r="H16" s="41">
        <v>1</v>
      </c>
      <c r="I16" s="42">
        <f t="shared" si="0"/>
        <v>0.7</v>
      </c>
      <c r="J16" s="42">
        <f t="shared" si="1"/>
        <v>0.09</v>
      </c>
      <c r="K16" s="42">
        <v>23.1</v>
      </c>
      <c r="L16" s="41">
        <f t="shared" si="2"/>
        <v>2.0316743428712498E-2</v>
      </c>
      <c r="M16">
        <f t="shared" si="3"/>
        <v>25</v>
      </c>
      <c r="N16">
        <f t="shared" si="4"/>
        <v>0</v>
      </c>
      <c r="O16">
        <f t="shared" si="5"/>
        <v>0</v>
      </c>
    </row>
    <row r="17" spans="1:15">
      <c r="A17" s="61" t="s">
        <v>134</v>
      </c>
      <c r="B17" s="41">
        <v>1800</v>
      </c>
      <c r="C17" s="43">
        <v>0.12279393500000001</v>
      </c>
      <c r="D17" s="42">
        <v>0.127</v>
      </c>
      <c r="E17" s="42">
        <v>48.29</v>
      </c>
      <c r="F17" s="42">
        <v>1.25</v>
      </c>
      <c r="G17" s="42">
        <v>7.5999999999999998E-2</v>
      </c>
      <c r="H17" s="41">
        <v>1</v>
      </c>
      <c r="I17" s="42">
        <f t="shared" si="0"/>
        <v>1.25</v>
      </c>
      <c r="J17" s="42">
        <f t="shared" si="1"/>
        <v>7.5999999999999998E-2</v>
      </c>
      <c r="K17" s="42">
        <v>71.5</v>
      </c>
      <c r="L17" s="41">
        <f t="shared" si="2"/>
        <v>6.2756194032170837E-2</v>
      </c>
      <c r="M17">
        <f t="shared" si="3"/>
        <v>77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1800</v>
      </c>
      <c r="C18" s="43">
        <v>8.4122130000000003E-2</v>
      </c>
      <c r="D18" s="42">
        <v>0.183</v>
      </c>
      <c r="E18" s="42">
        <v>48.29</v>
      </c>
      <c r="F18" s="42">
        <v>1.25</v>
      </c>
      <c r="G18" s="42">
        <v>7.5999999999999998E-2</v>
      </c>
      <c r="H18" s="41">
        <v>1</v>
      </c>
      <c r="I18" s="42">
        <f t="shared" si="0"/>
        <v>1.25</v>
      </c>
      <c r="J18" s="42">
        <f t="shared" si="1"/>
        <v>7.5999999999999998E-2</v>
      </c>
      <c r="K18" s="42">
        <v>70.599999999999994</v>
      </c>
      <c r="L18" s="41">
        <f t="shared" si="2"/>
        <v>6.1949429279924993E-2</v>
      </c>
      <c r="M18">
        <f t="shared" si="3"/>
        <v>76</v>
      </c>
      <c r="N18">
        <f t="shared" si="4"/>
        <v>0</v>
      </c>
      <c r="O18">
        <f t="shared" si="5"/>
        <v>0</v>
      </c>
    </row>
    <row r="19" spans="1:15">
      <c r="A19" s="61" t="s">
        <v>134</v>
      </c>
      <c r="B19" s="41">
        <v>1200</v>
      </c>
      <c r="C19" s="43">
        <v>6.5623890000000001E-3</v>
      </c>
      <c r="D19" s="42">
        <v>0.47299999999999998</v>
      </c>
      <c r="E19" s="42">
        <v>48.29</v>
      </c>
      <c r="F19" s="42">
        <v>2.23</v>
      </c>
      <c r="G19" s="42">
        <v>0.316</v>
      </c>
      <c r="H19" s="41">
        <v>1</v>
      </c>
      <c r="I19" s="42">
        <f t="shared" si="0"/>
        <v>2.23</v>
      </c>
      <c r="J19" s="42">
        <f t="shared" si="1"/>
        <v>0.316</v>
      </c>
      <c r="K19" s="42">
        <v>269.2</v>
      </c>
      <c r="L19" s="41">
        <f t="shared" si="2"/>
        <v>1.2491053562927498E-2</v>
      </c>
      <c r="M19">
        <f t="shared" si="3"/>
        <v>15</v>
      </c>
      <c r="N19">
        <f t="shared" si="4"/>
        <v>0</v>
      </c>
      <c r="O19">
        <f t="shared" si="5"/>
        <v>0</v>
      </c>
    </row>
    <row r="20" spans="1:15">
      <c r="A20" s="61" t="s">
        <v>134</v>
      </c>
      <c r="B20" s="41">
        <v>1200</v>
      </c>
      <c r="C20" s="43">
        <v>6.2489187719999997</v>
      </c>
      <c r="D20" s="42">
        <v>0.22</v>
      </c>
      <c r="E20" s="42">
        <v>48.29</v>
      </c>
      <c r="F20" s="42">
        <v>2.23</v>
      </c>
      <c r="G20" s="42">
        <v>0.316</v>
      </c>
      <c r="H20" s="41">
        <v>1</v>
      </c>
      <c r="I20" s="42">
        <f t="shared" si="0"/>
        <v>2.23</v>
      </c>
      <c r="J20" s="42">
        <f t="shared" si="1"/>
        <v>0.316</v>
      </c>
      <c r="K20" s="42">
        <v>6933.4</v>
      </c>
      <c r="L20" s="41">
        <f t="shared" si="2"/>
        <v>5.5322719374977991</v>
      </c>
      <c r="M20">
        <f t="shared" si="3"/>
        <v>6824</v>
      </c>
      <c r="N20">
        <f t="shared" si="4"/>
        <v>34</v>
      </c>
      <c r="O20">
        <f t="shared" si="5"/>
        <v>4.8</v>
      </c>
    </row>
    <row r="21" spans="1:15">
      <c r="A21" s="61" t="s">
        <v>134</v>
      </c>
      <c r="B21" s="41">
        <v>1200</v>
      </c>
      <c r="C21" s="43">
        <v>5.9044549140000004</v>
      </c>
      <c r="D21" s="42">
        <v>0.30399999999999999</v>
      </c>
      <c r="E21" s="42">
        <v>48.29</v>
      </c>
      <c r="F21" s="42">
        <v>2.23</v>
      </c>
      <c r="G21" s="42">
        <v>0.316</v>
      </c>
      <c r="H21" s="41">
        <v>1</v>
      </c>
      <c r="I21" s="42">
        <f t="shared" si="0"/>
        <v>2.23</v>
      </c>
      <c r="J21" s="42">
        <f t="shared" si="1"/>
        <v>0.316</v>
      </c>
      <c r="K21" s="42">
        <v>16558.3</v>
      </c>
      <c r="L21" s="41">
        <f t="shared" si="2"/>
        <v>7.2231952375255197</v>
      </c>
      <c r="M21">
        <f t="shared" si="3"/>
        <v>8910</v>
      </c>
      <c r="N21">
        <f t="shared" si="4"/>
        <v>44</v>
      </c>
      <c r="O21">
        <f t="shared" si="5"/>
        <v>6.2</v>
      </c>
    </row>
    <row r="22" spans="1:15">
      <c r="A22" s="61" t="s">
        <v>134</v>
      </c>
      <c r="B22" s="41">
        <v>4340</v>
      </c>
      <c r="C22" s="43">
        <v>7.1716859999999993E-2</v>
      </c>
      <c r="D22" s="42">
        <v>0.10199999999999999</v>
      </c>
      <c r="E22" s="42">
        <v>48.29</v>
      </c>
      <c r="F22" s="42">
        <v>0.7</v>
      </c>
      <c r="G22" s="42">
        <v>0.09</v>
      </c>
      <c r="H22" s="41">
        <v>1</v>
      </c>
      <c r="I22" s="42">
        <f t="shared" si="0"/>
        <v>0.7</v>
      </c>
      <c r="J22" s="42">
        <f t="shared" si="1"/>
        <v>0.09</v>
      </c>
      <c r="K22" s="42">
        <v>52.7</v>
      </c>
      <c r="L22" s="41">
        <f t="shared" si="2"/>
        <v>2.9437260939899994E-2</v>
      </c>
      <c r="M22">
        <f t="shared" si="3"/>
        <v>36</v>
      </c>
      <c r="N22">
        <f t="shared" si="4"/>
        <v>0</v>
      </c>
      <c r="O22">
        <f t="shared" si="5"/>
        <v>0</v>
      </c>
    </row>
    <row r="23" spans="1:15">
      <c r="A23" s="61" t="s">
        <v>134</v>
      </c>
      <c r="B23" s="41">
        <v>1200</v>
      </c>
      <c r="C23" s="43">
        <v>6.068180345</v>
      </c>
      <c r="D23" s="42">
        <v>0.22</v>
      </c>
      <c r="E23" s="42">
        <v>48.29</v>
      </c>
      <c r="F23" s="42">
        <v>2.23</v>
      </c>
      <c r="G23" s="42">
        <v>0.316</v>
      </c>
      <c r="H23" s="41">
        <v>1</v>
      </c>
      <c r="I23" s="42">
        <f t="shared" si="0"/>
        <v>2.23</v>
      </c>
      <c r="J23" s="42">
        <f t="shared" si="1"/>
        <v>0.316</v>
      </c>
      <c r="K23" s="42">
        <v>36256.1</v>
      </c>
      <c r="L23" s="41">
        <f t="shared" si="2"/>
        <v>5.3722611957675825</v>
      </c>
      <c r="M23">
        <f t="shared" si="3"/>
        <v>6627</v>
      </c>
      <c r="N23">
        <f t="shared" si="4"/>
        <v>33</v>
      </c>
      <c r="O23">
        <f t="shared" si="5"/>
        <v>4.5999999999999996</v>
      </c>
    </row>
    <row r="24" spans="1:15">
      <c r="A24" s="61" t="s">
        <v>134</v>
      </c>
      <c r="B24" s="41">
        <v>1200</v>
      </c>
      <c r="C24" s="43">
        <v>5.621528831</v>
      </c>
      <c r="D24" s="42">
        <v>0.22</v>
      </c>
      <c r="E24" s="42">
        <v>48.29</v>
      </c>
      <c r="F24" s="42">
        <v>2.23</v>
      </c>
      <c r="G24" s="42">
        <v>0.316</v>
      </c>
      <c r="H24" s="41">
        <v>1</v>
      </c>
      <c r="I24" s="42">
        <f t="shared" si="0"/>
        <v>2.23</v>
      </c>
      <c r="J24" s="42">
        <f t="shared" si="1"/>
        <v>0.316</v>
      </c>
      <c r="K24" s="42">
        <v>6975.9</v>
      </c>
      <c r="L24" s="41">
        <f t="shared" si="2"/>
        <v>4.9768331662314829</v>
      </c>
      <c r="M24">
        <f t="shared" si="3"/>
        <v>6139</v>
      </c>
      <c r="N24">
        <f t="shared" si="4"/>
        <v>30</v>
      </c>
      <c r="O24">
        <f t="shared" si="5"/>
        <v>4.3</v>
      </c>
    </row>
    <row r="25" spans="1:15">
      <c r="A25" s="61" t="s">
        <v>134</v>
      </c>
      <c r="B25" s="41">
        <v>1200</v>
      </c>
      <c r="C25" s="43">
        <v>14.249927399000001</v>
      </c>
      <c r="D25" s="42">
        <v>0.22</v>
      </c>
      <c r="E25" s="42">
        <v>48.29</v>
      </c>
      <c r="F25" s="42">
        <v>2.23</v>
      </c>
      <c r="G25" s="42">
        <v>0.316</v>
      </c>
      <c r="H25" s="41">
        <v>1</v>
      </c>
      <c r="I25" s="42">
        <f t="shared" si="0"/>
        <v>2.23</v>
      </c>
      <c r="J25" s="42">
        <f t="shared" si="1"/>
        <v>0.316</v>
      </c>
      <c r="K25" s="42">
        <v>16574.8</v>
      </c>
      <c r="L25" s="41">
        <f t="shared" si="2"/>
        <v>12.615698225124683</v>
      </c>
      <c r="M25">
        <f t="shared" si="3"/>
        <v>15561</v>
      </c>
      <c r="N25">
        <f t="shared" si="4"/>
        <v>77</v>
      </c>
      <c r="O25">
        <f t="shared" si="5"/>
        <v>10.8</v>
      </c>
    </row>
    <row r="26" spans="1:15">
      <c r="A26" s="61" t="s">
        <v>134</v>
      </c>
      <c r="B26" s="41">
        <v>1200</v>
      </c>
      <c r="C26" s="43">
        <v>1.87129864</v>
      </c>
      <c r="D26" s="42">
        <v>0.47299999999999998</v>
      </c>
      <c r="E26" s="42">
        <v>48.29</v>
      </c>
      <c r="F26" s="42">
        <v>2.23</v>
      </c>
      <c r="G26" s="42">
        <v>0.316</v>
      </c>
      <c r="H26" s="41">
        <v>1</v>
      </c>
      <c r="I26" s="42">
        <f t="shared" si="0"/>
        <v>2.23</v>
      </c>
      <c r="J26" s="42">
        <f t="shared" si="1"/>
        <v>0.316</v>
      </c>
      <c r="K26" s="42">
        <v>7292</v>
      </c>
      <c r="L26" s="41">
        <f t="shared" si="2"/>
        <v>3.5618875297507331</v>
      </c>
      <c r="M26">
        <f t="shared" si="3"/>
        <v>4394</v>
      </c>
      <c r="N26">
        <f t="shared" si="4"/>
        <v>22</v>
      </c>
      <c r="O26">
        <f t="shared" si="5"/>
        <v>3.1</v>
      </c>
    </row>
    <row r="27" spans="1:15">
      <c r="A27" s="61" t="s">
        <v>134</v>
      </c>
      <c r="B27" s="41">
        <v>1200</v>
      </c>
      <c r="C27" s="43">
        <v>0.13122125800000001</v>
      </c>
      <c r="D27" s="42">
        <v>0.22</v>
      </c>
      <c r="E27" s="42">
        <v>48.29</v>
      </c>
      <c r="F27" s="42">
        <v>2.23</v>
      </c>
      <c r="G27" s="42">
        <v>0.316</v>
      </c>
      <c r="H27" s="41">
        <v>0</v>
      </c>
      <c r="I27" s="42">
        <f>F27*0.7</f>
        <v>1.5609999999999999</v>
      </c>
      <c r="J27" s="42">
        <f>G27*0.5</f>
        <v>0.158</v>
      </c>
      <c r="K27" s="42">
        <v>132.30000000000001</v>
      </c>
      <c r="L27" s="41">
        <f t="shared" si="2"/>
        <v>0.11617236672836667</v>
      </c>
      <c r="M27">
        <f t="shared" si="3"/>
        <v>143</v>
      </c>
      <c r="N27">
        <f t="shared" si="4"/>
        <v>0</v>
      </c>
      <c r="O27">
        <f t="shared" si="5"/>
        <v>0</v>
      </c>
    </row>
    <row r="28" spans="1:15">
      <c r="A28" s="61" t="s">
        <v>134</v>
      </c>
      <c r="B28" s="41">
        <v>1200</v>
      </c>
      <c r="C28" s="43">
        <v>0.40578122100000003</v>
      </c>
      <c r="D28" s="42">
        <v>0.22</v>
      </c>
      <c r="E28" s="42">
        <v>48.29</v>
      </c>
      <c r="F28" s="42">
        <v>2.23</v>
      </c>
      <c r="G28" s="42">
        <v>0.316</v>
      </c>
      <c r="H28" s="41">
        <v>0</v>
      </c>
      <c r="I28" s="42">
        <f t="shared" ref="I28:I29" si="6">F28*0.7</f>
        <v>1.5609999999999999</v>
      </c>
      <c r="J28" s="42">
        <f t="shared" ref="J28:J29" si="7">G28*0.5</f>
        <v>0.158</v>
      </c>
      <c r="K28" s="42">
        <v>533</v>
      </c>
      <c r="L28" s="41">
        <f t="shared" si="2"/>
        <v>0.35924487797165</v>
      </c>
      <c r="M28">
        <f t="shared" si="3"/>
        <v>443</v>
      </c>
      <c r="N28">
        <f t="shared" si="4"/>
        <v>2</v>
      </c>
      <c r="O28">
        <f t="shared" si="5"/>
        <v>0.2</v>
      </c>
    </row>
    <row r="29" spans="1:15">
      <c r="A29" s="61" t="s">
        <v>134</v>
      </c>
      <c r="B29" s="41">
        <v>1200</v>
      </c>
      <c r="C29" s="43">
        <v>0.20148118400000001</v>
      </c>
      <c r="D29" s="42">
        <v>0.47299999999999998</v>
      </c>
      <c r="E29" s="42">
        <v>48.29</v>
      </c>
      <c r="F29" s="42">
        <v>2.23</v>
      </c>
      <c r="G29" s="42">
        <v>0.316</v>
      </c>
      <c r="H29" s="41">
        <v>0</v>
      </c>
      <c r="I29" s="42">
        <f t="shared" si="6"/>
        <v>1.5609999999999999</v>
      </c>
      <c r="J29" s="42">
        <f t="shared" si="7"/>
        <v>0.158</v>
      </c>
      <c r="K29" s="42">
        <v>1802.8</v>
      </c>
      <c r="L29" s="41">
        <f t="shared" si="2"/>
        <v>0.38350549796210665</v>
      </c>
      <c r="M29">
        <f t="shared" si="3"/>
        <v>473</v>
      </c>
      <c r="N29">
        <f t="shared" si="4"/>
        <v>2</v>
      </c>
      <c r="O29">
        <f t="shared" si="5"/>
        <v>0.2</v>
      </c>
    </row>
    <row r="30" spans="1:15">
      <c r="C30" s="43">
        <f>SUM(C2:C29)</f>
        <v>73.042728332999999</v>
      </c>
      <c r="N30">
        <f>SUM(N2:N29)</f>
        <v>328</v>
      </c>
      <c r="O30">
        <f>SUM(O2:O29)</f>
        <v>45.500000000000007</v>
      </c>
    </row>
  </sheetData>
  <sortState ref="A2:L30">
    <sortCondition descending="1" ref="L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317"/>
  <sheetViews>
    <sheetView workbookViewId="0">
      <pane ySplit="1" topLeftCell="A293" activePane="bottomLeft" state="frozen"/>
      <selection pane="bottomLeft" sqref="A1:XFD1048576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2" width="14" customWidth="1"/>
    <col min="13" max="13" width="13.425781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1900</v>
      </c>
      <c r="C2" s="43">
        <v>4.1046055890000002</v>
      </c>
      <c r="D2" s="42">
        <v>0.23400000000000001</v>
      </c>
      <c r="E2" s="42">
        <v>48.29</v>
      </c>
      <c r="F2" s="42">
        <v>1.2</v>
      </c>
      <c r="G2" s="42">
        <v>7.5999999999999998E-2</v>
      </c>
      <c r="H2" s="41">
        <v>1</v>
      </c>
      <c r="I2" s="42">
        <f>F2</f>
        <v>1.2</v>
      </c>
      <c r="J2" s="42">
        <f>G2</f>
        <v>7.5999999999999998E-2</v>
      </c>
      <c r="K2" s="42">
        <v>8285</v>
      </c>
      <c r="L2" s="41">
        <f>E2*D2*C2/12</f>
        <v>3.8651223759097952</v>
      </c>
      <c r="M2">
        <f>ROUND(E2*D2*C2*102.79,0)</f>
        <v>4768</v>
      </c>
      <c r="N2">
        <f>ROUND(I2*M2*0.002205,0)</f>
        <v>13</v>
      </c>
      <c r="O2">
        <f>ROUND(J2*M2*0.002205,1)</f>
        <v>0.8</v>
      </c>
    </row>
    <row r="3" spans="1:15">
      <c r="A3" s="61" t="s">
        <v>134</v>
      </c>
      <c r="B3" s="41">
        <v>1900</v>
      </c>
      <c r="C3" s="43">
        <v>0.585130445</v>
      </c>
      <c r="D3" s="42">
        <v>0.193</v>
      </c>
      <c r="E3" s="42">
        <v>48.29</v>
      </c>
      <c r="F3" s="42">
        <v>1.2</v>
      </c>
      <c r="G3" s="42">
        <v>7.5999999999999998E-2</v>
      </c>
      <c r="H3" s="41">
        <v>1</v>
      </c>
      <c r="I3" s="42">
        <f t="shared" ref="I3:I66" si="0">F3</f>
        <v>1.2</v>
      </c>
      <c r="J3" s="42">
        <f t="shared" ref="J3:J66" si="1">G3</f>
        <v>7.5999999999999998E-2</v>
      </c>
      <c r="K3" s="42">
        <v>517.5</v>
      </c>
      <c r="L3" s="41">
        <f t="shared" ref="L3:L66" si="2">E3*D3*C3/12</f>
        <v>0.45444984945722083</v>
      </c>
      <c r="M3">
        <f t="shared" ref="M3:M66" si="3">ROUND(E3*D3*C3*102.79,0)</f>
        <v>561</v>
      </c>
      <c r="N3">
        <f t="shared" ref="N3:N66" si="4">ROUND(I3*M3*0.002205,0)</f>
        <v>1</v>
      </c>
      <c r="O3">
        <f t="shared" ref="O3:O66" si="5">ROUND(J3*M3*0.002205,1)</f>
        <v>0.1</v>
      </c>
    </row>
    <row r="4" spans="1:15">
      <c r="A4" s="61" t="s">
        <v>134</v>
      </c>
      <c r="B4" s="41">
        <v>6410</v>
      </c>
      <c r="C4" s="43">
        <v>7.8475330000000003E-3</v>
      </c>
      <c r="D4" s="42">
        <v>0.26600000000000001</v>
      </c>
      <c r="E4" s="42">
        <v>48.29</v>
      </c>
      <c r="F4" s="42">
        <v>0</v>
      </c>
      <c r="G4" s="42">
        <v>0</v>
      </c>
      <c r="H4" s="41">
        <v>1</v>
      </c>
      <c r="I4" s="42">
        <f t="shared" si="0"/>
        <v>0</v>
      </c>
      <c r="J4" s="42">
        <f t="shared" si="1"/>
        <v>0</v>
      </c>
      <c r="K4" s="42">
        <v>9.6</v>
      </c>
      <c r="L4" s="41">
        <f t="shared" si="2"/>
        <v>8.4002216699683337E-3</v>
      </c>
      <c r="M4">
        <f t="shared" si="3"/>
        <v>10</v>
      </c>
      <c r="N4">
        <f t="shared" si="4"/>
        <v>0</v>
      </c>
      <c r="O4">
        <f t="shared" si="5"/>
        <v>0</v>
      </c>
    </row>
    <row r="5" spans="1:15">
      <c r="A5" s="61" t="s">
        <v>134</v>
      </c>
      <c r="B5" s="41">
        <v>1550</v>
      </c>
      <c r="C5" s="43">
        <v>1.4953976000000001E-2</v>
      </c>
      <c r="D5" s="42">
        <v>0.54400000000000004</v>
      </c>
      <c r="E5" s="42">
        <v>48.29</v>
      </c>
      <c r="F5" s="42">
        <v>1.55</v>
      </c>
      <c r="G5" s="42">
        <v>0.15</v>
      </c>
      <c r="H5" s="41">
        <v>1</v>
      </c>
      <c r="I5" s="42">
        <f t="shared" si="0"/>
        <v>1.55</v>
      </c>
      <c r="J5" s="42">
        <f t="shared" si="1"/>
        <v>0.15</v>
      </c>
      <c r="K5" s="42">
        <v>6626.1</v>
      </c>
      <c r="L5" s="41">
        <f t="shared" si="2"/>
        <v>3.2736446713813337E-2</v>
      </c>
      <c r="M5">
        <f t="shared" si="3"/>
        <v>40</v>
      </c>
      <c r="N5">
        <f t="shared" si="4"/>
        <v>0</v>
      </c>
      <c r="O5">
        <f t="shared" si="5"/>
        <v>0</v>
      </c>
    </row>
    <row r="6" spans="1:15">
      <c r="A6" s="61" t="s">
        <v>134</v>
      </c>
      <c r="B6" s="41">
        <v>1900</v>
      </c>
      <c r="C6" s="43">
        <v>0.28668607200000001</v>
      </c>
      <c r="D6" s="42">
        <v>0.151</v>
      </c>
      <c r="E6" s="42">
        <v>48.29</v>
      </c>
      <c r="F6" s="42">
        <v>1.2</v>
      </c>
      <c r="G6" s="42">
        <v>7.5999999999999998E-2</v>
      </c>
      <c r="H6" s="41">
        <v>1</v>
      </c>
      <c r="I6" s="42">
        <f t="shared" si="0"/>
        <v>1.2</v>
      </c>
      <c r="J6" s="42">
        <f t="shared" si="1"/>
        <v>7.5999999999999998E-2</v>
      </c>
      <c r="K6" s="42">
        <v>187.7</v>
      </c>
      <c r="L6" s="41">
        <f t="shared" si="2"/>
        <v>0.17420455274574001</v>
      </c>
      <c r="M6">
        <f t="shared" si="3"/>
        <v>215</v>
      </c>
      <c r="N6">
        <f t="shared" si="4"/>
        <v>1</v>
      </c>
      <c r="O6">
        <f t="shared" si="5"/>
        <v>0</v>
      </c>
    </row>
    <row r="7" spans="1:15">
      <c r="A7" s="61" t="s">
        <v>134</v>
      </c>
      <c r="B7" s="41">
        <v>1900</v>
      </c>
      <c r="C7" s="43">
        <v>0.229568302</v>
      </c>
      <c r="D7" s="42">
        <v>0.193</v>
      </c>
      <c r="E7" s="42">
        <v>48.29</v>
      </c>
      <c r="F7" s="42">
        <v>1.2</v>
      </c>
      <c r="G7" s="42">
        <v>7.5999999999999998E-2</v>
      </c>
      <c r="H7" s="41">
        <v>1</v>
      </c>
      <c r="I7" s="42">
        <f t="shared" si="0"/>
        <v>1.2</v>
      </c>
      <c r="J7" s="42">
        <f t="shared" si="1"/>
        <v>7.5999999999999998E-2</v>
      </c>
      <c r="K7" s="42">
        <v>374.5</v>
      </c>
      <c r="L7" s="41">
        <f t="shared" si="2"/>
        <v>0.17829747396591167</v>
      </c>
      <c r="M7">
        <f t="shared" si="3"/>
        <v>220</v>
      </c>
      <c r="N7">
        <f t="shared" si="4"/>
        <v>1</v>
      </c>
      <c r="O7">
        <f t="shared" si="5"/>
        <v>0</v>
      </c>
    </row>
    <row r="8" spans="1:15">
      <c r="A8" s="61" t="s">
        <v>134</v>
      </c>
      <c r="B8" s="41">
        <v>5300</v>
      </c>
      <c r="C8" s="43">
        <v>6.9137322000000001E-2</v>
      </c>
      <c r="D8" s="42">
        <v>0.5</v>
      </c>
      <c r="E8" s="42">
        <v>48.29</v>
      </c>
      <c r="F8" s="42">
        <v>0.6</v>
      </c>
      <c r="G8" s="42">
        <v>0.13500000000000001</v>
      </c>
      <c r="H8" s="41">
        <v>1</v>
      </c>
      <c r="I8" s="42">
        <f t="shared" si="0"/>
        <v>0.6</v>
      </c>
      <c r="J8" s="42">
        <f t="shared" si="1"/>
        <v>0.13500000000000001</v>
      </c>
      <c r="K8" s="42">
        <v>1788.2</v>
      </c>
      <c r="L8" s="41">
        <f t="shared" si="2"/>
        <v>0.13911005330750001</v>
      </c>
      <c r="M8">
        <f t="shared" si="3"/>
        <v>172</v>
      </c>
      <c r="N8">
        <f t="shared" si="4"/>
        <v>0</v>
      </c>
      <c r="O8">
        <f t="shared" si="5"/>
        <v>0.1</v>
      </c>
    </row>
    <row r="9" spans="1:15">
      <c r="A9" s="61" t="s">
        <v>134</v>
      </c>
      <c r="B9" s="41">
        <v>1900</v>
      </c>
      <c r="C9" s="43">
        <v>0.121187276</v>
      </c>
      <c r="D9" s="42">
        <v>0.151</v>
      </c>
      <c r="E9" s="42">
        <v>48.29</v>
      </c>
      <c r="F9" s="42">
        <v>1.2</v>
      </c>
      <c r="G9" s="42">
        <v>7.5999999999999998E-2</v>
      </c>
      <c r="H9" s="41">
        <v>1</v>
      </c>
      <c r="I9" s="42">
        <f t="shared" si="0"/>
        <v>1.2</v>
      </c>
      <c r="J9" s="42">
        <f t="shared" si="1"/>
        <v>7.5999999999999998E-2</v>
      </c>
      <c r="K9" s="42">
        <v>62.6</v>
      </c>
      <c r="L9" s="41">
        <f t="shared" si="2"/>
        <v>7.363934727200333E-2</v>
      </c>
      <c r="M9">
        <f t="shared" si="3"/>
        <v>91</v>
      </c>
      <c r="N9">
        <f t="shared" si="4"/>
        <v>0</v>
      </c>
      <c r="O9">
        <f t="shared" si="5"/>
        <v>0</v>
      </c>
    </row>
    <row r="10" spans="1:15">
      <c r="A10" s="61" t="s">
        <v>134</v>
      </c>
      <c r="B10" s="41">
        <v>1900</v>
      </c>
      <c r="C10" s="43">
        <v>1.1356677000000001E-2</v>
      </c>
      <c r="D10" s="42">
        <v>0.193</v>
      </c>
      <c r="E10" s="42">
        <v>48.29</v>
      </c>
      <c r="F10" s="42">
        <v>1.2</v>
      </c>
      <c r="G10" s="42">
        <v>7.5999999999999998E-2</v>
      </c>
      <c r="H10" s="41">
        <v>1</v>
      </c>
      <c r="I10" s="42">
        <f t="shared" si="0"/>
        <v>1.2</v>
      </c>
      <c r="J10" s="42">
        <f t="shared" si="1"/>
        <v>7.5999999999999998E-2</v>
      </c>
      <c r="K10" s="42">
        <v>63.6</v>
      </c>
      <c r="L10" s="41">
        <f t="shared" si="2"/>
        <v>8.8203240783075003E-3</v>
      </c>
      <c r="M10">
        <f t="shared" si="3"/>
        <v>11</v>
      </c>
      <c r="N10">
        <f t="shared" si="4"/>
        <v>0</v>
      </c>
      <c r="O10">
        <f t="shared" si="5"/>
        <v>0</v>
      </c>
    </row>
    <row r="11" spans="1:15">
      <c r="A11" s="61" t="s">
        <v>134</v>
      </c>
      <c r="B11" s="41">
        <v>1900</v>
      </c>
      <c r="C11" s="43">
        <v>0.99784368300000004</v>
      </c>
      <c r="D11" s="42">
        <v>0.193</v>
      </c>
      <c r="E11" s="42">
        <v>48.29</v>
      </c>
      <c r="F11" s="42">
        <v>1.2</v>
      </c>
      <c r="G11" s="42">
        <v>7.5999999999999998E-2</v>
      </c>
      <c r="H11" s="41">
        <v>1</v>
      </c>
      <c r="I11" s="42">
        <f t="shared" si="0"/>
        <v>1.2</v>
      </c>
      <c r="J11" s="42">
        <f t="shared" si="1"/>
        <v>7.5999999999999998E-2</v>
      </c>
      <c r="K11" s="42">
        <v>763.1</v>
      </c>
      <c r="L11" s="41">
        <f t="shared" si="2"/>
        <v>0.77498943252079255</v>
      </c>
      <c r="M11">
        <f t="shared" si="3"/>
        <v>956</v>
      </c>
      <c r="N11">
        <f t="shared" si="4"/>
        <v>3</v>
      </c>
      <c r="O11">
        <f t="shared" si="5"/>
        <v>0.2</v>
      </c>
    </row>
    <row r="12" spans="1:15">
      <c r="A12" s="61" t="s">
        <v>134</v>
      </c>
      <c r="B12" s="41">
        <v>1900</v>
      </c>
      <c r="C12" s="43">
        <v>2.1542600000000001E-4</v>
      </c>
      <c r="D12" s="42">
        <v>0.193</v>
      </c>
      <c r="E12" s="42">
        <v>48.29</v>
      </c>
      <c r="F12" s="42">
        <v>1.2</v>
      </c>
      <c r="G12" s="42">
        <v>7.5999999999999998E-2</v>
      </c>
      <c r="H12" s="41">
        <v>1</v>
      </c>
      <c r="I12" s="42">
        <f t="shared" si="0"/>
        <v>1.2</v>
      </c>
      <c r="J12" s="42">
        <f t="shared" si="1"/>
        <v>7.5999999999999998E-2</v>
      </c>
      <c r="K12" s="42">
        <v>0.1</v>
      </c>
      <c r="L12" s="41">
        <f t="shared" si="2"/>
        <v>1.6731365476833332E-4</v>
      </c>
      <c r="M12">
        <f t="shared" si="3"/>
        <v>0</v>
      </c>
      <c r="N12">
        <f t="shared" si="4"/>
        <v>0</v>
      </c>
      <c r="O12">
        <f t="shared" si="5"/>
        <v>0</v>
      </c>
    </row>
    <row r="13" spans="1:15">
      <c r="A13" s="61" t="s">
        <v>134</v>
      </c>
      <c r="B13" s="41">
        <v>1900</v>
      </c>
      <c r="C13" s="43">
        <v>9.4697294000000001E-2</v>
      </c>
      <c r="D13" s="42">
        <v>0.193</v>
      </c>
      <c r="E13" s="42">
        <v>48.29</v>
      </c>
      <c r="F13" s="42">
        <v>1.2</v>
      </c>
      <c r="G13" s="42">
        <v>7.5999999999999998E-2</v>
      </c>
      <c r="H13" s="41">
        <v>1</v>
      </c>
      <c r="I13" s="42">
        <f t="shared" si="0"/>
        <v>1.2</v>
      </c>
      <c r="J13" s="42">
        <f t="shared" si="1"/>
        <v>7.5999999999999998E-2</v>
      </c>
      <c r="K13" s="42">
        <v>62.5</v>
      </c>
      <c r="L13" s="41">
        <f t="shared" si="2"/>
        <v>7.3547994930098323E-2</v>
      </c>
      <c r="M13">
        <f t="shared" si="3"/>
        <v>91</v>
      </c>
      <c r="N13">
        <f t="shared" si="4"/>
        <v>0</v>
      </c>
      <c r="O13">
        <f t="shared" si="5"/>
        <v>0</v>
      </c>
    </row>
    <row r="14" spans="1:15">
      <c r="A14" s="61" t="s">
        <v>134</v>
      </c>
      <c r="B14" s="41">
        <v>1900</v>
      </c>
      <c r="C14" s="43">
        <v>2.7194126999999998E-2</v>
      </c>
      <c r="D14" s="42">
        <v>0.151</v>
      </c>
      <c r="E14" s="42">
        <v>48.29</v>
      </c>
      <c r="F14" s="42">
        <v>1.2</v>
      </c>
      <c r="G14" s="42">
        <v>7.5999999999999998E-2</v>
      </c>
      <c r="H14" s="41">
        <v>1</v>
      </c>
      <c r="I14" s="42">
        <f t="shared" si="0"/>
        <v>1.2</v>
      </c>
      <c r="J14" s="42">
        <f t="shared" si="1"/>
        <v>7.5999999999999998E-2</v>
      </c>
      <c r="K14" s="42">
        <v>14</v>
      </c>
      <c r="L14" s="41">
        <f t="shared" si="2"/>
        <v>1.65244886097775E-2</v>
      </c>
      <c r="M14">
        <f t="shared" si="3"/>
        <v>20</v>
      </c>
      <c r="N14">
        <f t="shared" si="4"/>
        <v>0</v>
      </c>
      <c r="O14">
        <f t="shared" si="5"/>
        <v>0</v>
      </c>
    </row>
    <row r="15" spans="1:15">
      <c r="A15" s="61" t="s">
        <v>134</v>
      </c>
      <c r="B15" s="41">
        <v>1900</v>
      </c>
      <c r="C15" s="43">
        <v>0.35444683199999999</v>
      </c>
      <c r="D15" s="42">
        <v>0.193</v>
      </c>
      <c r="E15" s="42">
        <v>48.29</v>
      </c>
      <c r="F15" s="42">
        <v>1.2</v>
      </c>
      <c r="G15" s="42">
        <v>7.5999999999999998E-2</v>
      </c>
      <c r="H15" s="41">
        <v>1</v>
      </c>
      <c r="I15" s="42">
        <f t="shared" si="0"/>
        <v>1.2</v>
      </c>
      <c r="J15" s="42">
        <f t="shared" si="1"/>
        <v>7.5999999999999998E-2</v>
      </c>
      <c r="K15" s="42">
        <v>313.5</v>
      </c>
      <c r="L15" s="41">
        <f t="shared" si="2"/>
        <v>0.27528615340292001</v>
      </c>
      <c r="M15">
        <f t="shared" si="3"/>
        <v>340</v>
      </c>
      <c r="N15">
        <f t="shared" si="4"/>
        <v>1</v>
      </c>
      <c r="O15">
        <f t="shared" si="5"/>
        <v>0.1</v>
      </c>
    </row>
    <row r="16" spans="1:15">
      <c r="A16" s="61" t="s">
        <v>134</v>
      </c>
      <c r="B16" s="41">
        <v>1900</v>
      </c>
      <c r="C16" s="43">
        <v>2.524980029</v>
      </c>
      <c r="D16" s="42">
        <v>0.193</v>
      </c>
      <c r="E16" s="42">
        <v>48.29</v>
      </c>
      <c r="F16" s="42">
        <v>1.2</v>
      </c>
      <c r="G16" s="42">
        <v>7.5999999999999998E-2</v>
      </c>
      <c r="H16" s="41">
        <v>1</v>
      </c>
      <c r="I16" s="42">
        <f t="shared" si="0"/>
        <v>1.2</v>
      </c>
      <c r="J16" s="42">
        <f t="shared" si="1"/>
        <v>7.5999999999999998E-2</v>
      </c>
      <c r="K16" s="42">
        <v>2270.9</v>
      </c>
      <c r="L16" s="41">
        <f t="shared" si="2"/>
        <v>1.9610615100732607</v>
      </c>
      <c r="M16">
        <f t="shared" si="3"/>
        <v>2419</v>
      </c>
      <c r="N16">
        <f t="shared" si="4"/>
        <v>6</v>
      </c>
      <c r="O16">
        <f t="shared" si="5"/>
        <v>0.4</v>
      </c>
    </row>
    <row r="17" spans="1:15">
      <c r="A17" s="61" t="s">
        <v>134</v>
      </c>
      <c r="B17" s="41">
        <v>1900</v>
      </c>
      <c r="C17" s="43">
        <v>9.2803704000000001E-2</v>
      </c>
      <c r="D17" s="42">
        <v>0.193</v>
      </c>
      <c r="E17" s="42">
        <v>48.29</v>
      </c>
      <c r="F17" s="42">
        <v>1.2</v>
      </c>
      <c r="G17" s="42">
        <v>7.5999999999999998E-2</v>
      </c>
      <c r="H17" s="41">
        <v>1</v>
      </c>
      <c r="I17" s="42">
        <f t="shared" si="0"/>
        <v>1.2</v>
      </c>
      <c r="J17" s="42">
        <f t="shared" si="1"/>
        <v>7.5999999999999998E-2</v>
      </c>
      <c r="K17" s="42">
        <v>82.1</v>
      </c>
      <c r="L17" s="41">
        <f t="shared" si="2"/>
        <v>7.207731143073999E-2</v>
      </c>
      <c r="M17">
        <f t="shared" si="3"/>
        <v>89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5300</v>
      </c>
      <c r="C18" s="43">
        <v>4.0608594999999997E-2</v>
      </c>
      <c r="D18" s="42">
        <v>0.5</v>
      </c>
      <c r="E18" s="42">
        <v>48.29</v>
      </c>
      <c r="F18" s="42">
        <v>0.6</v>
      </c>
      <c r="G18" s="42">
        <v>0.13500000000000001</v>
      </c>
      <c r="H18" s="41">
        <v>1</v>
      </c>
      <c r="I18" s="42">
        <f t="shared" si="0"/>
        <v>0.6</v>
      </c>
      <c r="J18" s="42">
        <f t="shared" si="1"/>
        <v>0.13500000000000001</v>
      </c>
      <c r="K18" s="42">
        <v>127.9</v>
      </c>
      <c r="L18" s="41">
        <f t="shared" si="2"/>
        <v>8.1707877189583319E-2</v>
      </c>
      <c r="M18">
        <f t="shared" si="3"/>
        <v>101</v>
      </c>
      <c r="N18">
        <f t="shared" si="4"/>
        <v>0</v>
      </c>
      <c r="O18">
        <f t="shared" si="5"/>
        <v>0</v>
      </c>
    </row>
    <row r="19" spans="1:15">
      <c r="A19" s="61" t="s">
        <v>134</v>
      </c>
      <c r="B19" s="41">
        <v>5300</v>
      </c>
      <c r="C19" s="43">
        <v>3.4524460000000001E-3</v>
      </c>
      <c r="D19" s="42">
        <v>0.5</v>
      </c>
      <c r="E19" s="42">
        <v>48.29</v>
      </c>
      <c r="F19" s="42">
        <v>0.6</v>
      </c>
      <c r="G19" s="42">
        <v>0.13500000000000001</v>
      </c>
      <c r="H19" s="41">
        <v>1</v>
      </c>
      <c r="I19" s="42">
        <f t="shared" si="0"/>
        <v>0.6</v>
      </c>
      <c r="J19" s="42">
        <f t="shared" si="1"/>
        <v>0.13500000000000001</v>
      </c>
      <c r="K19" s="42">
        <v>232.2</v>
      </c>
      <c r="L19" s="41">
        <f t="shared" si="2"/>
        <v>6.9466090558333339E-3</v>
      </c>
      <c r="M19">
        <f t="shared" si="3"/>
        <v>9</v>
      </c>
      <c r="N19">
        <f t="shared" si="4"/>
        <v>0</v>
      </c>
      <c r="O19">
        <f t="shared" si="5"/>
        <v>0</v>
      </c>
    </row>
    <row r="20" spans="1:15">
      <c r="A20" s="61" t="s">
        <v>134</v>
      </c>
      <c r="B20" s="41">
        <v>6410</v>
      </c>
      <c r="C20" s="43">
        <v>0.6575493</v>
      </c>
      <c r="D20" s="42">
        <v>0.30299999999999999</v>
      </c>
      <c r="E20" s="42">
        <v>48.29</v>
      </c>
      <c r="F20" s="42">
        <v>0</v>
      </c>
      <c r="G20" s="42">
        <v>0</v>
      </c>
      <c r="H20" s="41">
        <v>1</v>
      </c>
      <c r="I20" s="42">
        <f t="shared" si="0"/>
        <v>0</v>
      </c>
      <c r="J20" s="42">
        <f t="shared" si="1"/>
        <v>0</v>
      </c>
      <c r="K20" s="42">
        <v>994.7</v>
      </c>
      <c r="L20" s="41">
        <f t="shared" si="2"/>
        <v>0.80176465634924998</v>
      </c>
      <c r="M20">
        <f t="shared" si="3"/>
        <v>989</v>
      </c>
      <c r="N20">
        <f t="shared" si="4"/>
        <v>0</v>
      </c>
      <c r="O20">
        <f t="shared" si="5"/>
        <v>0</v>
      </c>
    </row>
    <row r="21" spans="1:15">
      <c r="A21" s="61" t="s">
        <v>134</v>
      </c>
      <c r="B21" s="41">
        <v>6410</v>
      </c>
      <c r="C21" s="43">
        <v>1.1333805000000001E-2</v>
      </c>
      <c r="D21" s="42">
        <v>0.26600000000000001</v>
      </c>
      <c r="E21" s="42">
        <v>48.29</v>
      </c>
      <c r="F21" s="42">
        <v>0</v>
      </c>
      <c r="G21" s="42">
        <v>0</v>
      </c>
      <c r="H21" s="41">
        <v>1</v>
      </c>
      <c r="I21" s="42">
        <f t="shared" si="0"/>
        <v>0</v>
      </c>
      <c r="J21" s="42">
        <f t="shared" si="1"/>
        <v>0</v>
      </c>
      <c r="K21" s="42">
        <v>110.7</v>
      </c>
      <c r="L21" s="41">
        <f t="shared" si="2"/>
        <v>1.2132025996475003E-2</v>
      </c>
      <c r="M21">
        <f t="shared" si="3"/>
        <v>15</v>
      </c>
      <c r="N21">
        <f t="shared" si="4"/>
        <v>0</v>
      </c>
      <c r="O21">
        <f t="shared" si="5"/>
        <v>0</v>
      </c>
    </row>
    <row r="22" spans="1:15">
      <c r="A22" s="61" t="s">
        <v>134</v>
      </c>
      <c r="B22" s="41">
        <v>1900</v>
      </c>
      <c r="C22" s="43">
        <v>0.102084693</v>
      </c>
      <c r="D22" s="42">
        <v>0.193</v>
      </c>
      <c r="E22" s="42">
        <v>48.29</v>
      </c>
      <c r="F22" s="42">
        <v>1.2</v>
      </c>
      <c r="G22" s="42">
        <v>7.5999999999999998E-2</v>
      </c>
      <c r="H22" s="41">
        <v>1</v>
      </c>
      <c r="I22" s="42">
        <f t="shared" si="0"/>
        <v>1.2</v>
      </c>
      <c r="J22" s="42">
        <f t="shared" si="1"/>
        <v>7.5999999999999998E-2</v>
      </c>
      <c r="K22" s="42">
        <v>90.3</v>
      </c>
      <c r="L22" s="41">
        <f t="shared" si="2"/>
        <v>7.9285523018267509E-2</v>
      </c>
      <c r="M22">
        <f t="shared" si="3"/>
        <v>98</v>
      </c>
      <c r="N22">
        <f t="shared" si="4"/>
        <v>0</v>
      </c>
      <c r="O22">
        <f t="shared" si="5"/>
        <v>0</v>
      </c>
    </row>
    <row r="23" spans="1:15">
      <c r="A23" s="61" t="s">
        <v>134</v>
      </c>
      <c r="B23" s="41">
        <v>8140</v>
      </c>
      <c r="C23" s="43">
        <v>1.3218662000000001E-2</v>
      </c>
      <c r="D23" s="42">
        <v>0.63</v>
      </c>
      <c r="E23" s="42">
        <v>48.29</v>
      </c>
      <c r="F23" s="42">
        <v>1.2</v>
      </c>
      <c r="G23" s="42">
        <v>0.48</v>
      </c>
      <c r="H23" s="41">
        <v>1</v>
      </c>
      <c r="I23" s="42">
        <f t="shared" si="0"/>
        <v>1.2</v>
      </c>
      <c r="J23" s="42">
        <f t="shared" si="1"/>
        <v>0.48</v>
      </c>
      <c r="K23" s="42">
        <v>3811.1</v>
      </c>
      <c r="L23" s="41">
        <f t="shared" si="2"/>
        <v>3.351228236895E-2</v>
      </c>
      <c r="M23">
        <f t="shared" si="3"/>
        <v>41</v>
      </c>
      <c r="N23">
        <f t="shared" si="4"/>
        <v>0</v>
      </c>
      <c r="O23">
        <f t="shared" si="5"/>
        <v>0</v>
      </c>
    </row>
    <row r="24" spans="1:15">
      <c r="A24" s="61" t="s">
        <v>134</v>
      </c>
      <c r="B24" s="41">
        <v>1900</v>
      </c>
      <c r="C24" s="43">
        <v>0.50253103399999999</v>
      </c>
      <c r="D24" s="42">
        <v>0.23400000000000001</v>
      </c>
      <c r="E24" s="42">
        <v>48.29</v>
      </c>
      <c r="F24" s="42">
        <v>1.2</v>
      </c>
      <c r="G24" s="42">
        <v>7.5999999999999998E-2</v>
      </c>
      <c r="H24" s="41">
        <v>1</v>
      </c>
      <c r="I24" s="42">
        <f t="shared" si="0"/>
        <v>1.2</v>
      </c>
      <c r="J24" s="42">
        <f t="shared" si="1"/>
        <v>7.5999999999999998E-2</v>
      </c>
      <c r="K24" s="42">
        <v>538.9</v>
      </c>
      <c r="L24" s="41">
        <f t="shared" si="2"/>
        <v>0.47321086082127001</v>
      </c>
      <c r="M24">
        <f t="shared" si="3"/>
        <v>584</v>
      </c>
      <c r="N24">
        <f t="shared" si="4"/>
        <v>2</v>
      </c>
      <c r="O24">
        <f t="shared" si="5"/>
        <v>0.1</v>
      </c>
    </row>
    <row r="25" spans="1:15">
      <c r="A25" s="61" t="s">
        <v>134</v>
      </c>
      <c r="B25" s="41">
        <v>1900</v>
      </c>
      <c r="C25" s="43">
        <v>0.32355446999999998</v>
      </c>
      <c r="D25" s="42">
        <v>0.193</v>
      </c>
      <c r="E25" s="42">
        <v>48.29</v>
      </c>
      <c r="F25" s="42">
        <v>1.2</v>
      </c>
      <c r="G25" s="42">
        <v>7.5999999999999998E-2</v>
      </c>
      <c r="H25" s="41">
        <v>1</v>
      </c>
      <c r="I25" s="42">
        <f t="shared" si="0"/>
        <v>1.2</v>
      </c>
      <c r="J25" s="42">
        <f t="shared" si="1"/>
        <v>7.5999999999999998E-2</v>
      </c>
      <c r="K25" s="42">
        <v>286.2</v>
      </c>
      <c r="L25" s="41">
        <f t="shared" si="2"/>
        <v>0.25129316281382497</v>
      </c>
      <c r="M25">
        <f t="shared" si="3"/>
        <v>310</v>
      </c>
      <c r="N25">
        <f t="shared" si="4"/>
        <v>1</v>
      </c>
      <c r="O25">
        <f t="shared" si="5"/>
        <v>0.1</v>
      </c>
    </row>
    <row r="26" spans="1:15">
      <c r="A26" s="61" t="s">
        <v>134</v>
      </c>
      <c r="B26" s="41">
        <v>1900</v>
      </c>
      <c r="C26" s="43">
        <v>9.0740909999999994E-2</v>
      </c>
      <c r="D26" s="42">
        <v>0.193</v>
      </c>
      <c r="E26" s="42">
        <v>48.29</v>
      </c>
      <c r="F26" s="42">
        <v>1.2</v>
      </c>
      <c r="G26" s="42">
        <v>7.5999999999999998E-2</v>
      </c>
      <c r="H26" s="41">
        <v>1</v>
      </c>
      <c r="I26" s="42">
        <f t="shared" si="0"/>
        <v>1.2</v>
      </c>
      <c r="J26" s="42">
        <f t="shared" si="1"/>
        <v>7.5999999999999998E-2</v>
      </c>
      <c r="K26" s="42">
        <v>80.3</v>
      </c>
      <c r="L26" s="41">
        <f t="shared" si="2"/>
        <v>7.0475213247724988E-2</v>
      </c>
      <c r="M26">
        <f t="shared" si="3"/>
        <v>87</v>
      </c>
      <c r="N26">
        <f t="shared" si="4"/>
        <v>0</v>
      </c>
      <c r="O26">
        <f t="shared" si="5"/>
        <v>0</v>
      </c>
    </row>
    <row r="27" spans="1:15">
      <c r="A27" s="61" t="s">
        <v>134</v>
      </c>
      <c r="B27" s="41">
        <v>3200</v>
      </c>
      <c r="C27" s="43">
        <v>7.4627321999999996E-2</v>
      </c>
      <c r="D27" s="42">
        <v>0.4</v>
      </c>
      <c r="E27" s="42">
        <v>48.29</v>
      </c>
      <c r="F27" s="42">
        <v>1.2</v>
      </c>
      <c r="G27" s="42">
        <v>6.4000000000000001E-2</v>
      </c>
      <c r="H27" s="41">
        <v>1</v>
      </c>
      <c r="I27" s="42">
        <f t="shared" si="0"/>
        <v>1.2</v>
      </c>
      <c r="J27" s="42">
        <f t="shared" si="1"/>
        <v>6.4000000000000001E-2</v>
      </c>
      <c r="K27" s="42">
        <v>136.80000000000001</v>
      </c>
      <c r="L27" s="41">
        <f t="shared" si="2"/>
        <v>0.12012511264600001</v>
      </c>
      <c r="M27">
        <f t="shared" si="3"/>
        <v>148</v>
      </c>
      <c r="N27">
        <f t="shared" si="4"/>
        <v>0</v>
      </c>
      <c r="O27">
        <f t="shared" si="5"/>
        <v>0</v>
      </c>
    </row>
    <row r="28" spans="1:15">
      <c r="A28" s="61" t="s">
        <v>134</v>
      </c>
      <c r="B28" s="41">
        <v>1900</v>
      </c>
      <c r="C28" s="43">
        <v>0.91623216299999999</v>
      </c>
      <c r="D28" s="42">
        <v>0.193</v>
      </c>
      <c r="E28" s="42">
        <v>48.29</v>
      </c>
      <c r="F28" s="42">
        <v>1.2</v>
      </c>
      <c r="G28" s="42">
        <v>7.5999999999999998E-2</v>
      </c>
      <c r="H28" s="41">
        <v>1</v>
      </c>
      <c r="I28" s="42">
        <f t="shared" si="0"/>
        <v>1.2</v>
      </c>
      <c r="J28" s="42">
        <f t="shared" si="1"/>
        <v>7.5999999999999998E-2</v>
      </c>
      <c r="K28" s="42">
        <v>812.1</v>
      </c>
      <c r="L28" s="41">
        <f t="shared" si="2"/>
        <v>0.71160468934959242</v>
      </c>
      <c r="M28">
        <f t="shared" si="3"/>
        <v>878</v>
      </c>
      <c r="N28">
        <f t="shared" si="4"/>
        <v>2</v>
      </c>
      <c r="O28">
        <f t="shared" si="5"/>
        <v>0.1</v>
      </c>
    </row>
    <row r="29" spans="1:15">
      <c r="A29" s="61" t="s">
        <v>134</v>
      </c>
      <c r="B29" s="41">
        <v>1900</v>
      </c>
      <c r="C29" s="43">
        <v>0.60410560400000002</v>
      </c>
      <c r="D29" s="42">
        <v>0.193</v>
      </c>
      <c r="E29" s="42">
        <v>48.29</v>
      </c>
      <c r="F29" s="42">
        <v>1.2</v>
      </c>
      <c r="G29" s="42">
        <v>7.5999999999999998E-2</v>
      </c>
      <c r="H29" s="41">
        <v>1</v>
      </c>
      <c r="I29" s="42">
        <f t="shared" si="0"/>
        <v>1.2</v>
      </c>
      <c r="J29" s="42">
        <f t="shared" si="1"/>
        <v>7.5999999999999998E-2</v>
      </c>
      <c r="K29" s="42">
        <v>534.29999999999995</v>
      </c>
      <c r="L29" s="41">
        <f t="shared" si="2"/>
        <v>0.46918717550932332</v>
      </c>
      <c r="M29">
        <f t="shared" si="3"/>
        <v>579</v>
      </c>
      <c r="N29">
        <f t="shared" si="4"/>
        <v>2</v>
      </c>
      <c r="O29">
        <f t="shared" si="5"/>
        <v>0.1</v>
      </c>
    </row>
    <row r="30" spans="1:15">
      <c r="A30" s="61" t="s">
        <v>134</v>
      </c>
      <c r="B30" s="41">
        <v>4340</v>
      </c>
      <c r="C30" s="43">
        <v>2.8942809999999999E-3</v>
      </c>
      <c r="D30" s="42">
        <v>0.41299999999999998</v>
      </c>
      <c r="E30" s="42">
        <v>48.29</v>
      </c>
      <c r="F30" s="42">
        <v>0.7</v>
      </c>
      <c r="G30" s="42">
        <v>0.09</v>
      </c>
      <c r="H30" s="41">
        <v>1</v>
      </c>
      <c r="I30" s="42">
        <f t="shared" si="0"/>
        <v>0.7</v>
      </c>
      <c r="J30" s="42">
        <f t="shared" si="1"/>
        <v>0.09</v>
      </c>
      <c r="K30" s="42">
        <v>52.5</v>
      </c>
      <c r="L30" s="41">
        <f t="shared" si="2"/>
        <v>4.8102395482808322E-3</v>
      </c>
      <c r="M30">
        <f t="shared" si="3"/>
        <v>6</v>
      </c>
      <c r="N30">
        <f t="shared" si="4"/>
        <v>0</v>
      </c>
      <c r="O30">
        <f t="shared" si="5"/>
        <v>0</v>
      </c>
    </row>
    <row r="31" spans="1:15">
      <c r="A31" s="61" t="s">
        <v>134</v>
      </c>
      <c r="B31" s="41">
        <v>4340</v>
      </c>
      <c r="C31" s="43">
        <v>9.9634660000000007E-3</v>
      </c>
      <c r="D31" s="42">
        <v>0.41299999999999998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1"/>
        <v>0.09</v>
      </c>
      <c r="K31" s="42">
        <v>2045.8</v>
      </c>
      <c r="L31" s="41">
        <f t="shared" si="2"/>
        <v>1.6559089525568331E-2</v>
      </c>
      <c r="M31">
        <f t="shared" si="3"/>
        <v>20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1900</v>
      </c>
      <c r="C32" s="43">
        <v>5.9808201999999998E-2</v>
      </c>
      <c r="D32" s="42">
        <v>0.193</v>
      </c>
      <c r="E32" s="42">
        <v>48.29</v>
      </c>
      <c r="F32" s="42">
        <v>1.2</v>
      </c>
      <c r="G32" s="42">
        <v>7.5999999999999998E-2</v>
      </c>
      <c r="H32" s="41">
        <v>1</v>
      </c>
      <c r="I32" s="42">
        <f t="shared" si="0"/>
        <v>1.2</v>
      </c>
      <c r="J32" s="42">
        <f t="shared" si="1"/>
        <v>7.5999999999999998E-2</v>
      </c>
      <c r="K32" s="42">
        <v>53.6</v>
      </c>
      <c r="L32" s="41">
        <f t="shared" si="2"/>
        <v>4.645088736616166E-2</v>
      </c>
      <c r="M32">
        <f t="shared" si="3"/>
        <v>57</v>
      </c>
      <c r="N32">
        <f t="shared" si="4"/>
        <v>0</v>
      </c>
      <c r="O32">
        <f t="shared" si="5"/>
        <v>0</v>
      </c>
    </row>
    <row r="33" spans="1:15">
      <c r="A33" s="61" t="s">
        <v>134</v>
      </c>
      <c r="B33" s="41">
        <v>1900</v>
      </c>
      <c r="C33" s="43">
        <v>8.2503155999999994E-2</v>
      </c>
      <c r="D33" s="42">
        <v>0.23400000000000001</v>
      </c>
      <c r="E33" s="42">
        <v>48.29</v>
      </c>
      <c r="F33" s="42">
        <v>1.2</v>
      </c>
      <c r="G33" s="42">
        <v>7.5999999999999998E-2</v>
      </c>
      <c r="H33" s="41">
        <v>1</v>
      </c>
      <c r="I33" s="42">
        <f t="shared" si="0"/>
        <v>1.2</v>
      </c>
      <c r="J33" s="42">
        <f t="shared" si="1"/>
        <v>7.5999999999999998E-2</v>
      </c>
      <c r="K33" s="42">
        <v>88.5</v>
      </c>
      <c r="L33" s="41">
        <f t="shared" si="2"/>
        <v>7.7689509363180004E-2</v>
      </c>
      <c r="M33">
        <f t="shared" si="3"/>
        <v>96</v>
      </c>
      <c r="N33">
        <f t="shared" si="4"/>
        <v>0</v>
      </c>
      <c r="O33">
        <f t="shared" si="5"/>
        <v>0</v>
      </c>
    </row>
    <row r="34" spans="1:15">
      <c r="A34" s="61" t="s">
        <v>134</v>
      </c>
      <c r="B34" s="41">
        <v>1900</v>
      </c>
      <c r="C34" s="43">
        <v>3.5598100000000001E-3</v>
      </c>
      <c r="D34" s="42">
        <v>0.193</v>
      </c>
      <c r="E34" s="42">
        <v>48.29</v>
      </c>
      <c r="F34" s="42">
        <v>1.2</v>
      </c>
      <c r="G34" s="42">
        <v>7.5999999999999998E-2</v>
      </c>
      <c r="H34" s="41">
        <v>1</v>
      </c>
      <c r="I34" s="42">
        <f t="shared" si="0"/>
        <v>1.2</v>
      </c>
      <c r="J34" s="42">
        <f t="shared" si="1"/>
        <v>7.5999999999999998E-2</v>
      </c>
      <c r="K34" s="42">
        <v>3.1</v>
      </c>
      <c r="L34" s="41">
        <f t="shared" si="2"/>
        <v>2.7647768671416662E-3</v>
      </c>
      <c r="M34">
        <f t="shared" si="3"/>
        <v>3</v>
      </c>
      <c r="N34">
        <f t="shared" si="4"/>
        <v>0</v>
      </c>
      <c r="O34">
        <f t="shared" si="5"/>
        <v>0</v>
      </c>
    </row>
    <row r="35" spans="1:15">
      <c r="A35" s="61" t="s">
        <v>134</v>
      </c>
      <c r="B35" s="41">
        <v>1300</v>
      </c>
      <c r="C35" s="43">
        <v>0.113578004</v>
      </c>
      <c r="D35" s="42">
        <v>0.66200000000000003</v>
      </c>
      <c r="E35" s="42">
        <v>48.29</v>
      </c>
      <c r="F35" s="42">
        <v>2.1</v>
      </c>
      <c r="G35" s="42">
        <v>0.51600000000000001</v>
      </c>
      <c r="H35" s="41">
        <v>1</v>
      </c>
      <c r="I35" s="42">
        <f t="shared" si="0"/>
        <v>2.1</v>
      </c>
      <c r="J35" s="42">
        <f t="shared" si="1"/>
        <v>0.51600000000000001</v>
      </c>
      <c r="K35" s="42">
        <v>50951</v>
      </c>
      <c r="L35" s="41">
        <f t="shared" si="2"/>
        <v>0.30257161335932664</v>
      </c>
      <c r="M35">
        <f t="shared" si="3"/>
        <v>373</v>
      </c>
      <c r="N35">
        <f t="shared" si="4"/>
        <v>2</v>
      </c>
      <c r="O35">
        <f t="shared" si="5"/>
        <v>0.4</v>
      </c>
    </row>
    <row r="36" spans="1:15">
      <c r="A36" s="61" t="s">
        <v>134</v>
      </c>
      <c r="B36" s="41">
        <v>1300</v>
      </c>
      <c r="C36" s="43">
        <v>1.298127E-3</v>
      </c>
      <c r="D36" s="42">
        <v>0.69199999999999995</v>
      </c>
      <c r="E36" s="42">
        <v>48.29</v>
      </c>
      <c r="F36" s="42">
        <v>2.1</v>
      </c>
      <c r="G36" s="42">
        <v>0.51600000000000001</v>
      </c>
      <c r="H36" s="41">
        <v>1</v>
      </c>
      <c r="I36" s="42">
        <f t="shared" si="0"/>
        <v>2.1</v>
      </c>
      <c r="J36" s="42">
        <f t="shared" si="1"/>
        <v>0.51600000000000001</v>
      </c>
      <c r="K36" s="42">
        <v>1160.3</v>
      </c>
      <c r="L36" s="41">
        <f t="shared" si="2"/>
        <v>3.6149245465300003E-3</v>
      </c>
      <c r="M36">
        <f t="shared" si="3"/>
        <v>4</v>
      </c>
      <c r="N36">
        <f t="shared" si="4"/>
        <v>0</v>
      </c>
      <c r="O36">
        <f t="shared" si="5"/>
        <v>0</v>
      </c>
    </row>
    <row r="37" spans="1:15">
      <c r="A37" s="61" t="s">
        <v>134</v>
      </c>
      <c r="B37" s="41">
        <v>3100</v>
      </c>
      <c r="C37" s="43">
        <v>1.4654466E-2</v>
      </c>
      <c r="D37" s="42">
        <v>0.41099999999999998</v>
      </c>
      <c r="E37" s="42">
        <v>48.29</v>
      </c>
      <c r="F37" s="42">
        <v>1.2</v>
      </c>
      <c r="G37" s="42">
        <v>6.4000000000000001E-2</v>
      </c>
      <c r="H37" s="41">
        <v>1</v>
      </c>
      <c r="I37" s="42">
        <f t="shared" si="0"/>
        <v>1.2</v>
      </c>
      <c r="J37" s="42">
        <f t="shared" si="1"/>
        <v>6.4000000000000001E-2</v>
      </c>
      <c r="K37" s="42">
        <v>27.6</v>
      </c>
      <c r="L37" s="41">
        <f t="shared" si="2"/>
        <v>2.4237497587544996E-2</v>
      </c>
      <c r="M37">
        <f t="shared" si="3"/>
        <v>30</v>
      </c>
      <c r="N37">
        <f t="shared" si="4"/>
        <v>0</v>
      </c>
      <c r="O37">
        <f t="shared" si="5"/>
        <v>0</v>
      </c>
    </row>
    <row r="38" spans="1:15">
      <c r="A38" s="61" t="s">
        <v>134</v>
      </c>
      <c r="B38" s="41">
        <v>6430</v>
      </c>
      <c r="C38" s="43">
        <v>1.0043070039999999</v>
      </c>
      <c r="D38" s="42">
        <v>0.30299999999999999</v>
      </c>
      <c r="E38" s="42">
        <v>48.29</v>
      </c>
      <c r="F38" s="42">
        <v>0</v>
      </c>
      <c r="G38" s="42">
        <v>0</v>
      </c>
      <c r="H38" s="41">
        <v>1</v>
      </c>
      <c r="I38" s="42">
        <f t="shared" si="0"/>
        <v>0</v>
      </c>
      <c r="J38" s="42">
        <f t="shared" si="1"/>
        <v>0</v>
      </c>
      <c r="K38" s="42">
        <v>1394.6</v>
      </c>
      <c r="L38" s="41">
        <f t="shared" si="2"/>
        <v>1.2245741268847898</v>
      </c>
      <c r="M38">
        <f t="shared" si="3"/>
        <v>1510</v>
      </c>
      <c r="N38">
        <f t="shared" si="4"/>
        <v>0</v>
      </c>
      <c r="O38">
        <f t="shared" si="5"/>
        <v>0</v>
      </c>
    </row>
    <row r="39" spans="1:15">
      <c r="A39" s="61" t="s">
        <v>134</v>
      </c>
      <c r="B39" s="41">
        <v>3100</v>
      </c>
      <c r="C39" s="43">
        <v>0.20409360500000001</v>
      </c>
      <c r="D39" s="42">
        <v>0.41099999999999998</v>
      </c>
      <c r="E39" s="42">
        <v>48.29</v>
      </c>
      <c r="F39" s="42">
        <v>1.2</v>
      </c>
      <c r="G39" s="42">
        <v>6.4000000000000001E-2</v>
      </c>
      <c r="H39" s="41">
        <v>1</v>
      </c>
      <c r="I39" s="42">
        <f t="shared" si="0"/>
        <v>1.2</v>
      </c>
      <c r="J39" s="42">
        <f t="shared" si="1"/>
        <v>6.4000000000000001E-2</v>
      </c>
      <c r="K39" s="42">
        <v>384.4</v>
      </c>
      <c r="L39" s="41">
        <f t="shared" si="2"/>
        <v>0.33755704635166245</v>
      </c>
      <c r="M39">
        <f t="shared" si="3"/>
        <v>416</v>
      </c>
      <c r="N39">
        <f t="shared" si="4"/>
        <v>1</v>
      </c>
      <c r="O39">
        <f t="shared" si="5"/>
        <v>0.1</v>
      </c>
    </row>
    <row r="40" spans="1:15">
      <c r="A40" s="61" t="s">
        <v>134</v>
      </c>
      <c r="B40" s="41">
        <v>3100</v>
      </c>
      <c r="C40" s="43">
        <v>2.5074043210000001</v>
      </c>
      <c r="D40" s="42">
        <v>0.41099999999999998</v>
      </c>
      <c r="E40" s="42">
        <v>48.29</v>
      </c>
      <c r="F40" s="42">
        <v>1.2</v>
      </c>
      <c r="G40" s="42">
        <v>6.4000000000000001E-2</v>
      </c>
      <c r="H40" s="41">
        <v>1</v>
      </c>
      <c r="I40" s="42">
        <f t="shared" si="0"/>
        <v>1.2</v>
      </c>
      <c r="J40" s="42">
        <f t="shared" si="1"/>
        <v>6.4000000000000001E-2</v>
      </c>
      <c r="K40" s="42">
        <v>4724.1000000000004</v>
      </c>
      <c r="L40" s="41">
        <f t="shared" si="2"/>
        <v>4.1470774971423321</v>
      </c>
      <c r="M40">
        <f t="shared" si="3"/>
        <v>5115</v>
      </c>
      <c r="N40">
        <f t="shared" si="4"/>
        <v>14</v>
      </c>
      <c r="O40">
        <f t="shared" si="5"/>
        <v>0.7</v>
      </c>
    </row>
    <row r="41" spans="1:15">
      <c r="A41" s="61" t="s">
        <v>134</v>
      </c>
      <c r="B41" s="41">
        <v>3100</v>
      </c>
      <c r="C41" s="43">
        <v>0.17640760899999999</v>
      </c>
      <c r="D41" s="42">
        <v>0.3</v>
      </c>
      <c r="E41" s="42">
        <v>48.29</v>
      </c>
      <c r="F41" s="42">
        <v>1.2</v>
      </c>
      <c r="G41" s="42">
        <v>6.4000000000000001E-2</v>
      </c>
      <c r="H41" s="41">
        <v>1</v>
      </c>
      <c r="I41" s="42">
        <f t="shared" si="0"/>
        <v>1.2</v>
      </c>
      <c r="J41" s="42">
        <f t="shared" si="1"/>
        <v>6.4000000000000001E-2</v>
      </c>
      <c r="K41" s="42">
        <v>242.5</v>
      </c>
      <c r="L41" s="41">
        <f t="shared" si="2"/>
        <v>0.21296808596524996</v>
      </c>
      <c r="M41">
        <f t="shared" si="3"/>
        <v>263</v>
      </c>
      <c r="N41">
        <f t="shared" si="4"/>
        <v>1</v>
      </c>
      <c r="O41">
        <f t="shared" si="5"/>
        <v>0</v>
      </c>
    </row>
    <row r="42" spans="1:15">
      <c r="A42" s="61" t="s">
        <v>134</v>
      </c>
      <c r="B42" s="41">
        <v>1300</v>
      </c>
      <c r="C42" s="43">
        <v>2.1466463000000002E-2</v>
      </c>
      <c r="D42" s="42">
        <v>0.69199999999999995</v>
      </c>
      <c r="E42" s="42">
        <v>48.29</v>
      </c>
      <c r="F42" s="42">
        <v>2.1</v>
      </c>
      <c r="G42" s="42">
        <v>0.51600000000000001</v>
      </c>
      <c r="H42" s="41">
        <v>1</v>
      </c>
      <c r="I42" s="42">
        <f t="shared" si="0"/>
        <v>2.1</v>
      </c>
      <c r="J42" s="42">
        <f t="shared" si="1"/>
        <v>0.51600000000000001</v>
      </c>
      <c r="K42" s="42">
        <v>254.1</v>
      </c>
      <c r="L42" s="41">
        <f t="shared" si="2"/>
        <v>5.9778160400236674E-2</v>
      </c>
      <c r="M42">
        <f t="shared" si="3"/>
        <v>74</v>
      </c>
      <c r="N42">
        <f t="shared" si="4"/>
        <v>0</v>
      </c>
      <c r="O42">
        <f t="shared" si="5"/>
        <v>0.1</v>
      </c>
    </row>
    <row r="43" spans="1:15">
      <c r="A43" s="61" t="s">
        <v>134</v>
      </c>
      <c r="B43" s="41">
        <v>1200</v>
      </c>
      <c r="C43" s="43">
        <v>3.76698222</v>
      </c>
      <c r="D43" s="42">
        <v>0.22</v>
      </c>
      <c r="E43" s="42">
        <v>48.29</v>
      </c>
      <c r="F43" s="42">
        <v>2.23</v>
      </c>
      <c r="G43" s="42">
        <v>0.316</v>
      </c>
      <c r="H43" s="41">
        <v>1</v>
      </c>
      <c r="I43" s="42">
        <f t="shared" si="0"/>
        <v>2.23</v>
      </c>
      <c r="J43" s="42">
        <f t="shared" si="1"/>
        <v>0.316</v>
      </c>
      <c r="K43" s="42">
        <v>3874.2</v>
      </c>
      <c r="L43" s="41">
        <f t="shared" si="2"/>
        <v>3.3349721424029997</v>
      </c>
      <c r="M43">
        <f t="shared" si="3"/>
        <v>4114</v>
      </c>
      <c r="N43">
        <f t="shared" si="4"/>
        <v>20</v>
      </c>
      <c r="O43">
        <f t="shared" si="5"/>
        <v>2.9</v>
      </c>
    </row>
    <row r="44" spans="1:15">
      <c r="A44" s="61" t="s">
        <v>134</v>
      </c>
      <c r="B44" s="41">
        <v>6430</v>
      </c>
      <c r="C44" s="43">
        <v>8.3642630000000003E-3</v>
      </c>
      <c r="D44" s="42">
        <v>0.30299999999999999</v>
      </c>
      <c r="E44" s="42">
        <v>48.29</v>
      </c>
      <c r="F44" s="42">
        <v>0</v>
      </c>
      <c r="G44" s="42">
        <v>0</v>
      </c>
      <c r="H44" s="41">
        <v>1</v>
      </c>
      <c r="I44" s="42">
        <f t="shared" si="0"/>
        <v>0</v>
      </c>
      <c r="J44" s="42">
        <f t="shared" si="1"/>
        <v>0</v>
      </c>
      <c r="K44" s="42">
        <v>11.6</v>
      </c>
      <c r="L44" s="41">
        <f t="shared" si="2"/>
        <v>1.0198734071817499E-2</v>
      </c>
      <c r="M44">
        <f t="shared" si="3"/>
        <v>13</v>
      </c>
      <c r="N44">
        <f t="shared" si="4"/>
        <v>0</v>
      </c>
      <c r="O44">
        <f t="shared" si="5"/>
        <v>0</v>
      </c>
    </row>
    <row r="45" spans="1:15">
      <c r="A45" s="61" t="s">
        <v>134</v>
      </c>
      <c r="B45" s="41">
        <v>1200</v>
      </c>
      <c r="C45" s="43">
        <v>0.20881304000000001</v>
      </c>
      <c r="D45" s="42">
        <v>0.30399999999999999</v>
      </c>
      <c r="E45" s="42">
        <v>48.29</v>
      </c>
      <c r="F45" s="42">
        <v>2.23</v>
      </c>
      <c r="G45" s="42">
        <v>0.316</v>
      </c>
      <c r="H45" s="41">
        <v>1</v>
      </c>
      <c r="I45" s="42">
        <f t="shared" si="0"/>
        <v>2.23</v>
      </c>
      <c r="J45" s="42">
        <f t="shared" si="1"/>
        <v>0.316</v>
      </c>
      <c r="K45" s="42">
        <v>290.89999999999998</v>
      </c>
      <c r="L45" s="41">
        <f t="shared" si="2"/>
        <v>0.25545073644053334</v>
      </c>
      <c r="M45">
        <f t="shared" si="3"/>
        <v>315</v>
      </c>
      <c r="N45">
        <f t="shared" si="4"/>
        <v>2</v>
      </c>
      <c r="O45">
        <f t="shared" si="5"/>
        <v>0.2</v>
      </c>
    </row>
    <row r="46" spans="1:15">
      <c r="A46" s="61" t="s">
        <v>134</v>
      </c>
      <c r="B46" s="41">
        <v>1200</v>
      </c>
      <c r="C46" s="43">
        <v>1.427185827</v>
      </c>
      <c r="D46" s="42">
        <v>0.30399999999999999</v>
      </c>
      <c r="E46" s="42">
        <v>48.29</v>
      </c>
      <c r="F46" s="42">
        <v>2.23</v>
      </c>
      <c r="G46" s="42">
        <v>0.316</v>
      </c>
      <c r="H46" s="41">
        <v>1</v>
      </c>
      <c r="I46" s="42">
        <f t="shared" si="0"/>
        <v>2.23</v>
      </c>
      <c r="J46" s="42">
        <f t="shared" si="1"/>
        <v>0.316</v>
      </c>
      <c r="K46" s="42">
        <v>1988.3</v>
      </c>
      <c r="L46" s="41">
        <f t="shared" si="2"/>
        <v>1.7459430241743599</v>
      </c>
      <c r="M46">
        <f t="shared" si="3"/>
        <v>2154</v>
      </c>
      <c r="N46">
        <f t="shared" si="4"/>
        <v>11</v>
      </c>
      <c r="O46">
        <f t="shared" si="5"/>
        <v>1.5</v>
      </c>
    </row>
    <row r="47" spans="1:15">
      <c r="A47" s="61" t="s">
        <v>134</v>
      </c>
      <c r="B47" s="41">
        <v>1200</v>
      </c>
      <c r="C47" s="43">
        <v>1.238985134</v>
      </c>
      <c r="D47" s="42">
        <v>0.38900000000000001</v>
      </c>
      <c r="E47" s="42">
        <v>48.29</v>
      </c>
      <c r="F47" s="42">
        <v>2.23</v>
      </c>
      <c r="G47" s="42">
        <v>0.316</v>
      </c>
      <c r="H47" s="41">
        <v>1</v>
      </c>
      <c r="I47" s="42">
        <f t="shared" si="0"/>
        <v>2.23</v>
      </c>
      <c r="J47" s="42">
        <f t="shared" si="1"/>
        <v>0.316</v>
      </c>
      <c r="K47" s="42">
        <v>2208.6999999999998</v>
      </c>
      <c r="L47" s="41">
        <f t="shared" si="2"/>
        <v>1.9395083612512118</v>
      </c>
      <c r="M47">
        <f t="shared" si="3"/>
        <v>2392</v>
      </c>
      <c r="N47">
        <f t="shared" si="4"/>
        <v>12</v>
      </c>
      <c r="O47">
        <f t="shared" si="5"/>
        <v>1.7</v>
      </c>
    </row>
    <row r="48" spans="1:15">
      <c r="A48" s="61" t="s">
        <v>134</v>
      </c>
      <c r="B48" s="41">
        <v>8140</v>
      </c>
      <c r="C48" s="43">
        <v>1.380828298</v>
      </c>
      <c r="D48" s="42">
        <v>0.63</v>
      </c>
      <c r="E48" s="42">
        <v>48.29</v>
      </c>
      <c r="F48" s="42">
        <v>1.2</v>
      </c>
      <c r="G48" s="42">
        <v>0.48</v>
      </c>
      <c r="H48" s="41">
        <v>1</v>
      </c>
      <c r="I48" s="42">
        <f t="shared" si="0"/>
        <v>1.2</v>
      </c>
      <c r="J48" s="42">
        <f t="shared" si="1"/>
        <v>0.48</v>
      </c>
      <c r="K48" s="42">
        <v>12863.8</v>
      </c>
      <c r="L48" s="41">
        <f t="shared" si="2"/>
        <v>3.5007104217970499</v>
      </c>
      <c r="M48">
        <f t="shared" si="3"/>
        <v>4318</v>
      </c>
      <c r="N48">
        <f t="shared" si="4"/>
        <v>11</v>
      </c>
      <c r="O48">
        <f t="shared" si="5"/>
        <v>4.5999999999999996</v>
      </c>
    </row>
    <row r="49" spans="1:15">
      <c r="A49" s="61" t="s">
        <v>134</v>
      </c>
      <c r="B49" s="41">
        <v>1900</v>
      </c>
      <c r="C49" s="43">
        <v>3.256325039</v>
      </c>
      <c r="D49" s="42">
        <v>0.23400000000000001</v>
      </c>
      <c r="E49" s="42">
        <v>48.29</v>
      </c>
      <c r="F49" s="42">
        <v>1.2</v>
      </c>
      <c r="G49" s="42">
        <v>7.5999999999999998E-2</v>
      </c>
      <c r="H49" s="41">
        <v>1</v>
      </c>
      <c r="I49" s="42">
        <f t="shared" si="0"/>
        <v>1.2</v>
      </c>
      <c r="J49" s="42">
        <f t="shared" si="1"/>
        <v>7.5999999999999998E-2</v>
      </c>
      <c r="K49" s="42">
        <v>3492</v>
      </c>
      <c r="L49" s="41">
        <f t="shared" si="2"/>
        <v>3.066334754599545</v>
      </c>
      <c r="M49">
        <f t="shared" si="3"/>
        <v>3782</v>
      </c>
      <c r="N49">
        <f t="shared" si="4"/>
        <v>10</v>
      </c>
      <c r="O49">
        <f t="shared" si="5"/>
        <v>0.6</v>
      </c>
    </row>
    <row r="50" spans="1:15">
      <c r="A50" s="61" t="s">
        <v>134</v>
      </c>
      <c r="B50" s="41">
        <v>1900</v>
      </c>
      <c r="C50" s="43">
        <v>9.9558885E-2</v>
      </c>
      <c r="D50" s="42">
        <v>0.23400000000000001</v>
      </c>
      <c r="E50" s="42">
        <v>48.29</v>
      </c>
      <c r="F50" s="42">
        <v>1.2</v>
      </c>
      <c r="G50" s="42">
        <v>7.5999999999999998E-2</v>
      </c>
      <c r="H50" s="41">
        <v>1</v>
      </c>
      <c r="I50" s="42">
        <f t="shared" si="0"/>
        <v>1.2</v>
      </c>
      <c r="J50" s="42">
        <f t="shared" si="1"/>
        <v>7.5999999999999998E-2</v>
      </c>
      <c r="K50" s="42">
        <v>106.8</v>
      </c>
      <c r="L50" s="41">
        <f t="shared" si="2"/>
        <v>9.3750121854675003E-2</v>
      </c>
      <c r="M50">
        <f t="shared" si="3"/>
        <v>116</v>
      </c>
      <c r="N50">
        <f t="shared" si="4"/>
        <v>0</v>
      </c>
      <c r="O50">
        <f t="shared" si="5"/>
        <v>0</v>
      </c>
    </row>
    <row r="51" spans="1:15">
      <c r="A51" s="61" t="s">
        <v>134</v>
      </c>
      <c r="B51" s="41">
        <v>1900</v>
      </c>
      <c r="C51" s="43">
        <v>0.55701577700000005</v>
      </c>
      <c r="D51" s="42">
        <v>0.23400000000000001</v>
      </c>
      <c r="E51" s="42">
        <v>48.29</v>
      </c>
      <c r="F51" s="42">
        <v>1.2</v>
      </c>
      <c r="G51" s="42">
        <v>7.5999999999999998E-2</v>
      </c>
      <c r="H51" s="41">
        <v>1</v>
      </c>
      <c r="I51" s="42">
        <f t="shared" si="0"/>
        <v>1.2</v>
      </c>
      <c r="J51" s="42">
        <f t="shared" si="1"/>
        <v>7.5999999999999998E-2</v>
      </c>
      <c r="K51" s="42">
        <v>597.29999999999995</v>
      </c>
      <c r="L51" s="41">
        <f t="shared" si="2"/>
        <v>0.52451669149093505</v>
      </c>
      <c r="M51">
        <f t="shared" si="3"/>
        <v>647</v>
      </c>
      <c r="N51">
        <f t="shared" si="4"/>
        <v>2</v>
      </c>
      <c r="O51">
        <f t="shared" si="5"/>
        <v>0.1</v>
      </c>
    </row>
    <row r="52" spans="1:15">
      <c r="A52" s="61" t="s">
        <v>134</v>
      </c>
      <c r="B52" s="41">
        <v>5300</v>
      </c>
      <c r="C52" s="43">
        <v>8.3672793839999997</v>
      </c>
      <c r="D52" s="42">
        <v>0.5</v>
      </c>
      <c r="E52" s="42">
        <v>48.29</v>
      </c>
      <c r="F52" s="42">
        <v>0.6</v>
      </c>
      <c r="G52" s="42">
        <v>0.13500000000000001</v>
      </c>
      <c r="H52" s="41">
        <v>1</v>
      </c>
      <c r="I52" s="42">
        <f t="shared" si="0"/>
        <v>0.6</v>
      </c>
      <c r="J52" s="42">
        <f t="shared" si="1"/>
        <v>0.13500000000000001</v>
      </c>
      <c r="K52" s="42">
        <v>19172.8</v>
      </c>
      <c r="L52" s="41">
        <f t="shared" si="2"/>
        <v>16.835663393889998</v>
      </c>
      <c r="M52">
        <f t="shared" si="3"/>
        <v>20766</v>
      </c>
      <c r="N52">
        <f t="shared" si="4"/>
        <v>27</v>
      </c>
      <c r="O52">
        <f t="shared" si="5"/>
        <v>6.2</v>
      </c>
    </row>
    <row r="53" spans="1:15">
      <c r="A53" s="61" t="s">
        <v>134</v>
      </c>
      <c r="B53" s="41">
        <v>3100</v>
      </c>
      <c r="C53" s="43">
        <v>4.1153667999999997E-2</v>
      </c>
      <c r="D53" s="42">
        <v>0.41099999999999998</v>
      </c>
      <c r="E53" s="42">
        <v>48.29</v>
      </c>
      <c r="F53" s="42">
        <v>1.2</v>
      </c>
      <c r="G53" s="42">
        <v>6.4000000000000001E-2</v>
      </c>
      <c r="H53" s="41">
        <v>1</v>
      </c>
      <c r="I53" s="42">
        <f t="shared" si="0"/>
        <v>1.2</v>
      </c>
      <c r="J53" s="42">
        <f t="shared" si="1"/>
        <v>6.4000000000000001E-2</v>
      </c>
      <c r="K53" s="42">
        <v>77.5</v>
      </c>
      <c r="L53" s="41">
        <f t="shared" si="2"/>
        <v>6.806538899940999E-2</v>
      </c>
      <c r="M53">
        <f t="shared" si="3"/>
        <v>84</v>
      </c>
      <c r="N53">
        <f t="shared" si="4"/>
        <v>0</v>
      </c>
      <c r="O53">
        <f t="shared" si="5"/>
        <v>0</v>
      </c>
    </row>
    <row r="54" spans="1:15">
      <c r="A54" s="61" t="s">
        <v>134</v>
      </c>
      <c r="B54" s="41">
        <v>3100</v>
      </c>
      <c r="C54" s="43">
        <v>0.167957669</v>
      </c>
      <c r="D54" s="42">
        <v>0.41099999999999998</v>
      </c>
      <c r="E54" s="42">
        <v>48.29</v>
      </c>
      <c r="F54" s="42">
        <v>1.2</v>
      </c>
      <c r="G54" s="42">
        <v>6.4000000000000001E-2</v>
      </c>
      <c r="H54" s="41">
        <v>1</v>
      </c>
      <c r="I54" s="42">
        <f t="shared" si="0"/>
        <v>1.2</v>
      </c>
      <c r="J54" s="42">
        <f t="shared" si="1"/>
        <v>6.4000000000000001E-2</v>
      </c>
      <c r="K54" s="42">
        <v>316.39999999999998</v>
      </c>
      <c r="L54" s="41">
        <f t="shared" si="2"/>
        <v>0.27779064738334247</v>
      </c>
      <c r="M54">
        <f t="shared" si="3"/>
        <v>343</v>
      </c>
      <c r="N54">
        <f t="shared" si="4"/>
        <v>1</v>
      </c>
      <c r="O54">
        <f t="shared" si="5"/>
        <v>0</v>
      </c>
    </row>
    <row r="55" spans="1:15">
      <c r="A55" s="61" t="s">
        <v>134</v>
      </c>
      <c r="B55" s="41">
        <v>1550</v>
      </c>
      <c r="C55" s="43">
        <v>19.333808137999998</v>
      </c>
      <c r="D55" s="42">
        <v>0.57699999999999996</v>
      </c>
      <c r="E55" s="42">
        <v>48.29</v>
      </c>
      <c r="F55" s="42">
        <v>1.55</v>
      </c>
      <c r="G55" s="42">
        <v>0.15</v>
      </c>
      <c r="H55" s="41">
        <v>1</v>
      </c>
      <c r="I55" s="42">
        <f t="shared" si="0"/>
        <v>1.55</v>
      </c>
      <c r="J55" s="42">
        <f t="shared" si="1"/>
        <v>0.15</v>
      </c>
      <c r="K55" s="42">
        <v>51130.6</v>
      </c>
      <c r="L55" s="41">
        <f t="shared" si="2"/>
        <v>44.89202302548162</v>
      </c>
      <c r="M55">
        <f t="shared" si="3"/>
        <v>55373</v>
      </c>
      <c r="N55">
        <f t="shared" si="4"/>
        <v>189</v>
      </c>
      <c r="O55">
        <f t="shared" si="5"/>
        <v>18.3</v>
      </c>
    </row>
    <row r="56" spans="1:15">
      <c r="A56" s="61" t="s">
        <v>134</v>
      </c>
      <c r="B56" s="41">
        <v>3100</v>
      </c>
      <c r="C56" s="43">
        <v>8.8552140000000001E-3</v>
      </c>
      <c r="D56" s="42">
        <v>0.41099999999999998</v>
      </c>
      <c r="E56" s="42">
        <v>48.29</v>
      </c>
      <c r="F56" s="42">
        <v>1.2</v>
      </c>
      <c r="G56" s="42">
        <v>6.4000000000000001E-2</v>
      </c>
      <c r="H56" s="41">
        <v>1</v>
      </c>
      <c r="I56" s="42">
        <f t="shared" si="0"/>
        <v>1.2</v>
      </c>
      <c r="J56" s="42">
        <f t="shared" si="1"/>
        <v>6.4000000000000001E-2</v>
      </c>
      <c r="K56" s="42">
        <v>16.7</v>
      </c>
      <c r="L56" s="41">
        <f t="shared" si="2"/>
        <v>1.4645926229054999E-2</v>
      </c>
      <c r="M56">
        <f t="shared" si="3"/>
        <v>18</v>
      </c>
      <c r="N56">
        <f t="shared" si="4"/>
        <v>0</v>
      </c>
      <c r="O56">
        <f t="shared" si="5"/>
        <v>0</v>
      </c>
    </row>
    <row r="57" spans="1:15">
      <c r="A57" s="61" t="s">
        <v>134</v>
      </c>
      <c r="B57" s="41">
        <v>1400</v>
      </c>
      <c r="C57" s="43">
        <v>3.4736734970000001</v>
      </c>
      <c r="D57" s="42">
        <v>0.88600000000000001</v>
      </c>
      <c r="E57" s="42">
        <v>48.29</v>
      </c>
      <c r="F57" s="42">
        <v>1.93</v>
      </c>
      <c r="G57" s="42">
        <v>0.497</v>
      </c>
      <c r="H57" s="41">
        <v>1</v>
      </c>
      <c r="I57" s="42">
        <f t="shared" si="0"/>
        <v>1.93</v>
      </c>
      <c r="J57" s="42">
        <f t="shared" si="1"/>
        <v>0.497</v>
      </c>
      <c r="K57" s="42">
        <v>14104.4</v>
      </c>
      <c r="L57" s="41">
        <f t="shared" si="2"/>
        <v>12.385076012394599</v>
      </c>
      <c r="M57">
        <f t="shared" si="3"/>
        <v>15277</v>
      </c>
      <c r="N57">
        <f t="shared" si="4"/>
        <v>65</v>
      </c>
      <c r="O57">
        <f t="shared" si="5"/>
        <v>16.7</v>
      </c>
    </row>
    <row r="58" spans="1:15">
      <c r="A58" s="61" t="s">
        <v>134</v>
      </c>
      <c r="B58" s="41">
        <v>4110</v>
      </c>
      <c r="C58" s="43">
        <v>0.26536375600000001</v>
      </c>
      <c r="D58" s="42">
        <v>0.41299999999999998</v>
      </c>
      <c r="E58" s="42">
        <v>48.29</v>
      </c>
      <c r="F58" s="42">
        <v>0.7</v>
      </c>
      <c r="G58" s="42">
        <v>0.09</v>
      </c>
      <c r="H58" s="41">
        <v>1</v>
      </c>
      <c r="I58" s="42">
        <f t="shared" si="0"/>
        <v>0.7</v>
      </c>
      <c r="J58" s="42">
        <f t="shared" si="1"/>
        <v>0.09</v>
      </c>
      <c r="K58" s="42">
        <v>502.3</v>
      </c>
      <c r="L58" s="41">
        <f t="shared" si="2"/>
        <v>0.44102947633334327</v>
      </c>
      <c r="M58">
        <f t="shared" si="3"/>
        <v>544</v>
      </c>
      <c r="N58">
        <f t="shared" si="4"/>
        <v>1</v>
      </c>
      <c r="O58">
        <f t="shared" si="5"/>
        <v>0.1</v>
      </c>
    </row>
    <row r="59" spans="1:15">
      <c r="A59" s="61" t="s">
        <v>134</v>
      </c>
      <c r="B59" s="41">
        <v>1400</v>
      </c>
      <c r="C59" s="43">
        <v>6.0852205999999999E-2</v>
      </c>
      <c r="D59" s="42">
        <v>0.88800000000000001</v>
      </c>
      <c r="E59" s="42">
        <v>48.29</v>
      </c>
      <c r="F59" s="42">
        <v>1.93</v>
      </c>
      <c r="G59" s="42">
        <v>0.497</v>
      </c>
      <c r="H59" s="41">
        <v>1</v>
      </c>
      <c r="I59" s="42">
        <f t="shared" si="0"/>
        <v>1.93</v>
      </c>
      <c r="J59" s="42">
        <f t="shared" si="1"/>
        <v>0.497</v>
      </c>
      <c r="K59" s="42">
        <v>247.7</v>
      </c>
      <c r="L59" s="41">
        <f t="shared" si="2"/>
        <v>0.21745292405275998</v>
      </c>
      <c r="M59">
        <f t="shared" si="3"/>
        <v>268</v>
      </c>
      <c r="N59">
        <f t="shared" si="4"/>
        <v>1</v>
      </c>
      <c r="O59">
        <f t="shared" si="5"/>
        <v>0.3</v>
      </c>
    </row>
    <row r="60" spans="1:15">
      <c r="A60" s="61" t="s">
        <v>134</v>
      </c>
      <c r="B60" s="41">
        <v>4110</v>
      </c>
      <c r="C60" s="43">
        <v>6.7090326000000006E-2</v>
      </c>
      <c r="D60" s="42">
        <v>0.309</v>
      </c>
      <c r="E60" s="42">
        <v>48.29</v>
      </c>
      <c r="F60" s="42">
        <v>0.7</v>
      </c>
      <c r="G60" s="42">
        <v>0.09</v>
      </c>
      <c r="H60" s="41">
        <v>1</v>
      </c>
      <c r="I60" s="42">
        <f t="shared" si="0"/>
        <v>0.7</v>
      </c>
      <c r="J60" s="42">
        <f t="shared" si="1"/>
        <v>0.09</v>
      </c>
      <c r="K60" s="42">
        <v>95</v>
      </c>
      <c r="L60" s="41">
        <f t="shared" si="2"/>
        <v>8.3424639945404999E-2</v>
      </c>
      <c r="M60">
        <f t="shared" si="3"/>
        <v>103</v>
      </c>
      <c r="N60">
        <f t="shared" si="4"/>
        <v>0</v>
      </c>
      <c r="O60">
        <f t="shared" si="5"/>
        <v>0</v>
      </c>
    </row>
    <row r="61" spans="1:15">
      <c r="A61" s="61" t="s">
        <v>134</v>
      </c>
      <c r="B61" s="41">
        <v>4110</v>
      </c>
      <c r="C61" s="43">
        <v>0.82898349800000004</v>
      </c>
      <c r="D61" s="42">
        <v>0.309</v>
      </c>
      <c r="E61" s="42">
        <v>48.29</v>
      </c>
      <c r="F61" s="42">
        <v>0.7</v>
      </c>
      <c r="G61" s="42">
        <v>0.09</v>
      </c>
      <c r="H61" s="41">
        <v>1</v>
      </c>
      <c r="I61" s="42">
        <f t="shared" si="0"/>
        <v>0.7</v>
      </c>
      <c r="J61" s="42">
        <f t="shared" si="1"/>
        <v>0.09</v>
      </c>
      <c r="K61" s="42">
        <v>1173.9000000000001</v>
      </c>
      <c r="L61" s="41">
        <f t="shared" si="2"/>
        <v>1.0308140377993149</v>
      </c>
      <c r="M61">
        <f t="shared" si="3"/>
        <v>1271</v>
      </c>
      <c r="N61">
        <f t="shared" si="4"/>
        <v>2</v>
      </c>
      <c r="O61">
        <f t="shared" si="5"/>
        <v>0.3</v>
      </c>
    </row>
    <row r="62" spans="1:15">
      <c r="A62" s="61" t="s">
        <v>134</v>
      </c>
      <c r="B62" s="41">
        <v>4110</v>
      </c>
      <c r="C62" s="43">
        <v>0.779625016</v>
      </c>
      <c r="D62" s="42">
        <v>0.41299999999999998</v>
      </c>
      <c r="E62" s="42">
        <v>48.29</v>
      </c>
      <c r="F62" s="42">
        <v>0.7</v>
      </c>
      <c r="G62" s="42">
        <v>0.09</v>
      </c>
      <c r="H62" s="41">
        <v>1</v>
      </c>
      <c r="I62" s="42">
        <f t="shared" si="0"/>
        <v>0.7</v>
      </c>
      <c r="J62" s="42">
        <f t="shared" si="1"/>
        <v>0.09</v>
      </c>
      <c r="K62" s="42">
        <v>1475.6</v>
      </c>
      <c r="L62" s="41">
        <f t="shared" si="2"/>
        <v>1.2957218337791931</v>
      </c>
      <c r="M62">
        <f t="shared" si="3"/>
        <v>1598</v>
      </c>
      <c r="N62">
        <f t="shared" si="4"/>
        <v>2</v>
      </c>
      <c r="O62">
        <f t="shared" si="5"/>
        <v>0.3</v>
      </c>
    </row>
    <row r="63" spans="1:15">
      <c r="A63" s="61" t="s">
        <v>134</v>
      </c>
      <c r="B63" s="41">
        <v>4110</v>
      </c>
      <c r="C63" s="43">
        <v>0.67057182599999998</v>
      </c>
      <c r="D63" s="42">
        <v>0.10199999999999999</v>
      </c>
      <c r="E63" s="42">
        <v>48.29</v>
      </c>
      <c r="F63" s="42">
        <v>0.7</v>
      </c>
      <c r="G63" s="42">
        <v>0.09</v>
      </c>
      <c r="H63" s="41">
        <v>1</v>
      </c>
      <c r="I63" s="42">
        <f t="shared" si="0"/>
        <v>0.7</v>
      </c>
      <c r="J63" s="42">
        <f t="shared" si="1"/>
        <v>0.09</v>
      </c>
      <c r="K63" s="42">
        <v>313.5</v>
      </c>
      <c r="L63" s="41">
        <f t="shared" si="2"/>
        <v>0.27524626455908996</v>
      </c>
      <c r="M63">
        <f t="shared" si="3"/>
        <v>340</v>
      </c>
      <c r="N63">
        <f t="shared" si="4"/>
        <v>1</v>
      </c>
      <c r="O63">
        <f t="shared" si="5"/>
        <v>0.1</v>
      </c>
    </row>
    <row r="64" spans="1:15">
      <c r="A64" s="61" t="s">
        <v>134</v>
      </c>
      <c r="B64" s="41">
        <v>1300</v>
      </c>
      <c r="C64" s="43">
        <v>0.28717105799999998</v>
      </c>
      <c r="D64" s="42">
        <v>0.69199999999999995</v>
      </c>
      <c r="E64" s="42">
        <v>48.29</v>
      </c>
      <c r="F64" s="42">
        <v>2.1</v>
      </c>
      <c r="G64" s="42">
        <v>0.51600000000000001</v>
      </c>
      <c r="H64" s="41">
        <v>1</v>
      </c>
      <c r="I64" s="42">
        <f t="shared" si="0"/>
        <v>2.1</v>
      </c>
      <c r="J64" s="42">
        <f t="shared" si="1"/>
        <v>0.51600000000000001</v>
      </c>
      <c r="K64" s="42">
        <v>1719.3</v>
      </c>
      <c r="L64" s="41">
        <f t="shared" si="2"/>
        <v>0.79969194587061987</v>
      </c>
      <c r="M64">
        <f t="shared" si="3"/>
        <v>986</v>
      </c>
      <c r="N64">
        <f t="shared" si="4"/>
        <v>5</v>
      </c>
      <c r="O64">
        <f t="shared" si="5"/>
        <v>1.1000000000000001</v>
      </c>
    </row>
    <row r="65" spans="1:15">
      <c r="A65" s="61" t="s">
        <v>134</v>
      </c>
      <c r="B65" s="41">
        <v>4110</v>
      </c>
      <c r="C65" s="43">
        <v>0.211811847</v>
      </c>
      <c r="D65" s="42">
        <v>0.41299999999999998</v>
      </c>
      <c r="E65" s="42">
        <v>48.29</v>
      </c>
      <c r="F65" s="42">
        <v>0.7</v>
      </c>
      <c r="G65" s="42">
        <v>0.09</v>
      </c>
      <c r="H65" s="41">
        <v>1</v>
      </c>
      <c r="I65" s="42">
        <f t="shared" si="0"/>
        <v>0.7</v>
      </c>
      <c r="J65" s="42">
        <f t="shared" si="1"/>
        <v>0.09</v>
      </c>
      <c r="K65" s="42">
        <v>400.9</v>
      </c>
      <c r="L65" s="41">
        <f t="shared" si="2"/>
        <v>0.35202722998693248</v>
      </c>
      <c r="M65">
        <f t="shared" si="3"/>
        <v>434</v>
      </c>
      <c r="N65">
        <f t="shared" si="4"/>
        <v>1</v>
      </c>
      <c r="O65">
        <f t="shared" si="5"/>
        <v>0.1</v>
      </c>
    </row>
    <row r="66" spans="1:15">
      <c r="A66" s="61" t="s">
        <v>134</v>
      </c>
      <c r="B66" s="41">
        <v>1550</v>
      </c>
      <c r="C66" s="43">
        <v>3.654274633</v>
      </c>
      <c r="D66" s="42">
        <v>0.64200000000000002</v>
      </c>
      <c r="E66" s="42">
        <v>48.29</v>
      </c>
      <c r="F66" s="42">
        <v>1.55</v>
      </c>
      <c r="G66" s="42">
        <v>0.15</v>
      </c>
      <c r="H66" s="41">
        <v>1</v>
      </c>
      <c r="I66" s="42">
        <f t="shared" si="0"/>
        <v>1.55</v>
      </c>
      <c r="J66" s="42">
        <f t="shared" si="1"/>
        <v>0.15</v>
      </c>
      <c r="K66" s="42">
        <v>10751.5</v>
      </c>
      <c r="L66" s="41">
        <f t="shared" si="2"/>
        <v>9.4408733284749946</v>
      </c>
      <c r="M66">
        <f t="shared" si="3"/>
        <v>11645</v>
      </c>
      <c r="N66">
        <f t="shared" si="4"/>
        <v>40</v>
      </c>
      <c r="O66">
        <f t="shared" si="5"/>
        <v>3.9</v>
      </c>
    </row>
    <row r="67" spans="1:15">
      <c r="A67" s="61" t="s">
        <v>134</v>
      </c>
      <c r="B67" s="41">
        <v>1200</v>
      </c>
      <c r="C67" s="43">
        <v>1.3901918790000001</v>
      </c>
      <c r="D67" s="42">
        <v>0.38900000000000001</v>
      </c>
      <c r="E67" s="42">
        <v>48.29</v>
      </c>
      <c r="F67" s="42">
        <v>2.23</v>
      </c>
      <c r="G67" s="42">
        <v>0.316</v>
      </c>
      <c r="H67" s="41">
        <v>1</v>
      </c>
      <c r="I67" s="42">
        <f t="shared" ref="I67:I130" si="6">F67</f>
        <v>2.23</v>
      </c>
      <c r="J67" s="42">
        <f t="shared" ref="J67:J130" si="7">G67</f>
        <v>0.316</v>
      </c>
      <c r="K67" s="42">
        <v>2491</v>
      </c>
      <c r="L67" s="41">
        <f t="shared" ref="L67:L130" si="8">E67*D67*C67/12</f>
        <v>2.1762075258798323</v>
      </c>
      <c r="M67">
        <f t="shared" ref="M67:M130" si="9">ROUND(E67*D67*C67*102.79,0)</f>
        <v>2684</v>
      </c>
      <c r="N67">
        <f t="shared" ref="N67:N130" si="10">ROUND(I67*M67*0.002205,0)</f>
        <v>13</v>
      </c>
      <c r="O67">
        <f t="shared" ref="O67:O130" si="11">ROUND(J67*M67*0.002205,1)</f>
        <v>1.9</v>
      </c>
    </row>
    <row r="68" spans="1:15">
      <c r="A68" s="61" t="s">
        <v>134</v>
      </c>
      <c r="B68" s="41">
        <v>1200</v>
      </c>
      <c r="C68" s="43">
        <v>8.1331613150000006</v>
      </c>
      <c r="D68" s="42">
        <v>0.30399999999999999</v>
      </c>
      <c r="E68" s="42">
        <v>48.29</v>
      </c>
      <c r="F68" s="42">
        <v>2.23</v>
      </c>
      <c r="G68" s="42">
        <v>0.316</v>
      </c>
      <c r="H68" s="41">
        <v>1</v>
      </c>
      <c r="I68" s="42">
        <f t="shared" si="6"/>
        <v>2.23</v>
      </c>
      <c r="J68" s="42">
        <f t="shared" si="7"/>
        <v>0.316</v>
      </c>
      <c r="K68" s="42">
        <v>11604.2</v>
      </c>
      <c r="L68" s="41">
        <f t="shared" si="8"/>
        <v>9.9496757841675336</v>
      </c>
      <c r="M68">
        <f t="shared" si="9"/>
        <v>12273</v>
      </c>
      <c r="N68">
        <f t="shared" si="10"/>
        <v>60</v>
      </c>
      <c r="O68">
        <f t="shared" si="11"/>
        <v>8.6</v>
      </c>
    </row>
    <row r="69" spans="1:15">
      <c r="A69" s="61" t="s">
        <v>134</v>
      </c>
      <c r="B69" s="41">
        <v>1550</v>
      </c>
      <c r="C69" s="43">
        <v>0.19079252399999999</v>
      </c>
      <c r="D69" s="42">
        <v>0.60899999999999999</v>
      </c>
      <c r="E69" s="42">
        <v>48.29</v>
      </c>
      <c r="F69" s="42">
        <v>1.55</v>
      </c>
      <c r="G69" s="42">
        <v>0.15</v>
      </c>
      <c r="H69" s="41">
        <v>1</v>
      </c>
      <c r="I69" s="42">
        <f t="shared" si="6"/>
        <v>1.55</v>
      </c>
      <c r="J69" s="42">
        <f t="shared" si="7"/>
        <v>0.15</v>
      </c>
      <c r="K69" s="42">
        <v>532.5</v>
      </c>
      <c r="L69" s="41">
        <f t="shared" si="8"/>
        <v>0.46757857743596998</v>
      </c>
      <c r="M69">
        <f t="shared" si="9"/>
        <v>577</v>
      </c>
      <c r="N69">
        <f t="shared" si="10"/>
        <v>2</v>
      </c>
      <c r="O69">
        <f t="shared" si="11"/>
        <v>0.2</v>
      </c>
    </row>
    <row r="70" spans="1:15">
      <c r="A70" s="61" t="s">
        <v>134</v>
      </c>
      <c r="B70" s="41">
        <v>4110</v>
      </c>
      <c r="C70" s="43">
        <v>0.20340459599999999</v>
      </c>
      <c r="D70" s="42">
        <v>0.309</v>
      </c>
      <c r="E70" s="42">
        <v>48.29</v>
      </c>
      <c r="F70" s="42">
        <v>0.7</v>
      </c>
      <c r="G70" s="42">
        <v>0.09</v>
      </c>
      <c r="H70" s="41">
        <v>1</v>
      </c>
      <c r="I70" s="42">
        <f t="shared" si="6"/>
        <v>0.7</v>
      </c>
      <c r="J70" s="42">
        <f t="shared" si="7"/>
        <v>0.09</v>
      </c>
      <c r="K70" s="42">
        <v>288.10000000000002</v>
      </c>
      <c r="L70" s="41">
        <f t="shared" si="8"/>
        <v>0.25292700447662997</v>
      </c>
      <c r="M70">
        <f t="shared" si="9"/>
        <v>312</v>
      </c>
      <c r="N70">
        <f t="shared" si="10"/>
        <v>0</v>
      </c>
      <c r="O70">
        <f t="shared" si="11"/>
        <v>0.1</v>
      </c>
    </row>
    <row r="71" spans="1:15">
      <c r="A71" s="61" t="s">
        <v>134</v>
      </c>
      <c r="B71" s="41">
        <v>4110</v>
      </c>
      <c r="C71" s="43">
        <v>0.16360896999999999</v>
      </c>
      <c r="D71" s="42">
        <v>0.10199999999999999</v>
      </c>
      <c r="E71" s="42">
        <v>48.29</v>
      </c>
      <c r="F71" s="42">
        <v>0.7</v>
      </c>
      <c r="G71" s="42">
        <v>0.09</v>
      </c>
      <c r="H71" s="41">
        <v>1</v>
      </c>
      <c r="I71" s="42">
        <f t="shared" si="6"/>
        <v>0.7</v>
      </c>
      <c r="J71" s="42">
        <f t="shared" si="7"/>
        <v>0.09</v>
      </c>
      <c r="K71" s="42">
        <v>76.5</v>
      </c>
      <c r="L71" s="41">
        <f t="shared" si="8"/>
        <v>6.715575587104998E-2</v>
      </c>
      <c r="M71">
        <f t="shared" si="9"/>
        <v>83</v>
      </c>
      <c r="N71">
        <f t="shared" si="10"/>
        <v>0</v>
      </c>
      <c r="O71">
        <f t="shared" si="11"/>
        <v>0</v>
      </c>
    </row>
    <row r="72" spans="1:15">
      <c r="A72" s="61" t="s">
        <v>134</v>
      </c>
      <c r="B72" s="41">
        <v>1200</v>
      </c>
      <c r="C72" s="43">
        <v>0.14845735800000001</v>
      </c>
      <c r="D72" s="42">
        <v>0.30399999999999999</v>
      </c>
      <c r="E72" s="42">
        <v>48.29</v>
      </c>
      <c r="F72" s="42">
        <v>2.23</v>
      </c>
      <c r="G72" s="42">
        <v>0.316</v>
      </c>
      <c r="H72" s="41">
        <v>1</v>
      </c>
      <c r="I72" s="42">
        <f t="shared" si="6"/>
        <v>2.23</v>
      </c>
      <c r="J72" s="42">
        <f t="shared" si="7"/>
        <v>0.316</v>
      </c>
      <c r="K72" s="42">
        <v>425.5</v>
      </c>
      <c r="L72" s="41">
        <f t="shared" si="8"/>
        <v>0.18161481405144</v>
      </c>
      <c r="M72">
        <f t="shared" si="9"/>
        <v>224</v>
      </c>
      <c r="N72">
        <f t="shared" si="10"/>
        <v>1</v>
      </c>
      <c r="O72">
        <f t="shared" si="11"/>
        <v>0.2</v>
      </c>
    </row>
    <row r="73" spans="1:15">
      <c r="A73" s="61" t="s">
        <v>134</v>
      </c>
      <c r="B73" s="41">
        <v>4110</v>
      </c>
      <c r="C73" s="43">
        <v>1.7426450999999999E-2</v>
      </c>
      <c r="D73" s="42">
        <v>0.309</v>
      </c>
      <c r="E73" s="42">
        <v>48.29</v>
      </c>
      <c r="F73" s="42">
        <v>0.7</v>
      </c>
      <c r="G73" s="42">
        <v>0.09</v>
      </c>
      <c r="H73" s="41">
        <v>1</v>
      </c>
      <c r="I73" s="42">
        <f t="shared" si="6"/>
        <v>0.7</v>
      </c>
      <c r="J73" s="42">
        <f t="shared" si="7"/>
        <v>0.09</v>
      </c>
      <c r="K73" s="42">
        <v>24.7</v>
      </c>
      <c r="L73" s="41">
        <f t="shared" si="8"/>
        <v>2.1669225458842496E-2</v>
      </c>
      <c r="M73">
        <f t="shared" si="9"/>
        <v>27</v>
      </c>
      <c r="N73">
        <f t="shared" si="10"/>
        <v>0</v>
      </c>
      <c r="O73">
        <f t="shared" si="11"/>
        <v>0</v>
      </c>
    </row>
    <row r="74" spans="1:15">
      <c r="A74" s="61" t="s">
        <v>134</v>
      </c>
      <c r="B74" s="41">
        <v>1300</v>
      </c>
      <c r="C74" s="43">
        <v>4.7170872680000002</v>
      </c>
      <c r="D74" s="42">
        <v>0.63100000000000001</v>
      </c>
      <c r="E74" s="42">
        <v>48.29</v>
      </c>
      <c r="F74" s="42">
        <v>2.1</v>
      </c>
      <c r="G74" s="42">
        <v>0.51600000000000001</v>
      </c>
      <c r="H74" s="41">
        <v>1</v>
      </c>
      <c r="I74" s="42">
        <f t="shared" si="6"/>
        <v>2.1</v>
      </c>
      <c r="J74" s="42">
        <f t="shared" si="7"/>
        <v>0.51600000000000001</v>
      </c>
      <c r="K74" s="42">
        <v>13640.7</v>
      </c>
      <c r="L74" s="41">
        <f t="shared" si="8"/>
        <v>11.977859914362945</v>
      </c>
      <c r="M74">
        <f t="shared" si="9"/>
        <v>14774</v>
      </c>
      <c r="N74">
        <f t="shared" si="10"/>
        <v>68</v>
      </c>
      <c r="O74">
        <f t="shared" si="11"/>
        <v>16.8</v>
      </c>
    </row>
    <row r="75" spans="1:15">
      <c r="A75" s="61" t="s">
        <v>134</v>
      </c>
      <c r="B75" s="41">
        <v>1900</v>
      </c>
      <c r="C75" s="43">
        <v>0.15126031400000001</v>
      </c>
      <c r="D75" s="42">
        <v>0.193</v>
      </c>
      <c r="E75" s="42">
        <v>48.29</v>
      </c>
      <c r="F75" s="42">
        <v>1.2</v>
      </c>
      <c r="G75" s="42">
        <v>7.5999999999999998E-2</v>
      </c>
      <c r="H75" s="41">
        <v>1</v>
      </c>
      <c r="I75" s="42">
        <f t="shared" si="6"/>
        <v>1.2</v>
      </c>
      <c r="J75" s="42">
        <f t="shared" si="7"/>
        <v>7.5999999999999998E-2</v>
      </c>
      <c r="K75" s="42">
        <v>133.80000000000001</v>
      </c>
      <c r="L75" s="41">
        <f t="shared" si="8"/>
        <v>0.11747846572254833</v>
      </c>
      <c r="M75">
        <f t="shared" si="9"/>
        <v>145</v>
      </c>
      <c r="N75">
        <f t="shared" si="10"/>
        <v>0</v>
      </c>
      <c r="O75">
        <f t="shared" si="11"/>
        <v>0</v>
      </c>
    </row>
    <row r="76" spans="1:15">
      <c r="A76" s="61" t="s">
        <v>134</v>
      </c>
      <c r="B76" s="41">
        <v>1900</v>
      </c>
      <c r="C76" s="43">
        <v>5.8664366509999999</v>
      </c>
      <c r="D76" s="42">
        <v>0.193</v>
      </c>
      <c r="E76" s="42">
        <v>48.29</v>
      </c>
      <c r="F76" s="42">
        <v>1.2</v>
      </c>
      <c r="G76" s="42">
        <v>7.5999999999999998E-2</v>
      </c>
      <c r="H76" s="41">
        <v>1</v>
      </c>
      <c r="I76" s="42">
        <f t="shared" si="6"/>
        <v>1.2</v>
      </c>
      <c r="J76" s="42">
        <f t="shared" si="7"/>
        <v>7.5999999999999998E-2</v>
      </c>
      <c r="K76" s="42">
        <v>5188.8</v>
      </c>
      <c r="L76" s="41">
        <f t="shared" si="8"/>
        <v>4.5562511328517052</v>
      </c>
      <c r="M76">
        <f t="shared" si="9"/>
        <v>5620</v>
      </c>
      <c r="N76">
        <f t="shared" si="10"/>
        <v>15</v>
      </c>
      <c r="O76">
        <f t="shared" si="11"/>
        <v>0.9</v>
      </c>
    </row>
    <row r="77" spans="1:15">
      <c r="A77" s="61" t="s">
        <v>134</v>
      </c>
      <c r="B77" s="41">
        <v>1900</v>
      </c>
      <c r="C77" s="43">
        <v>5.9348897999999997E-2</v>
      </c>
      <c r="D77" s="42">
        <v>0.23400000000000001</v>
      </c>
      <c r="E77" s="42">
        <v>48.29</v>
      </c>
      <c r="F77" s="42">
        <v>1.2</v>
      </c>
      <c r="G77" s="42">
        <v>7.5999999999999998E-2</v>
      </c>
      <c r="H77" s="41">
        <v>1</v>
      </c>
      <c r="I77" s="42">
        <f t="shared" si="6"/>
        <v>1.2</v>
      </c>
      <c r="J77" s="42">
        <f t="shared" si="7"/>
        <v>7.5999999999999998E-2</v>
      </c>
      <c r="K77" s="42">
        <v>63.6</v>
      </c>
      <c r="L77" s="41">
        <f t="shared" si="8"/>
        <v>5.5886186546190007E-2</v>
      </c>
      <c r="M77">
        <f t="shared" si="9"/>
        <v>69</v>
      </c>
      <c r="N77">
        <f t="shared" si="10"/>
        <v>0</v>
      </c>
      <c r="O77">
        <f t="shared" si="11"/>
        <v>0</v>
      </c>
    </row>
    <row r="78" spans="1:15">
      <c r="A78" s="61" t="s">
        <v>134</v>
      </c>
      <c r="B78" s="41">
        <v>1300</v>
      </c>
      <c r="C78" s="43">
        <v>0.20123438299999999</v>
      </c>
      <c r="D78" s="42">
        <v>0.69199999999999995</v>
      </c>
      <c r="E78" s="42">
        <v>48.29</v>
      </c>
      <c r="F78" s="42">
        <v>2.1</v>
      </c>
      <c r="G78" s="42">
        <v>0.51600000000000001</v>
      </c>
      <c r="H78" s="41">
        <v>1</v>
      </c>
      <c r="I78" s="42">
        <f t="shared" si="6"/>
        <v>2.1</v>
      </c>
      <c r="J78" s="42">
        <f t="shared" si="7"/>
        <v>0.51600000000000001</v>
      </c>
      <c r="K78" s="42">
        <v>638.20000000000005</v>
      </c>
      <c r="L78" s="41">
        <f t="shared" si="8"/>
        <v>0.56038208180903659</v>
      </c>
      <c r="M78">
        <f t="shared" si="9"/>
        <v>691</v>
      </c>
      <c r="N78">
        <f t="shared" si="10"/>
        <v>3</v>
      </c>
      <c r="O78">
        <f t="shared" si="11"/>
        <v>0.8</v>
      </c>
    </row>
    <row r="79" spans="1:15">
      <c r="A79" s="61" t="s">
        <v>134</v>
      </c>
      <c r="B79" s="41">
        <v>1300</v>
      </c>
      <c r="C79" s="43">
        <v>3.0367901420000001</v>
      </c>
      <c r="D79" s="42">
        <v>0.69199999999999995</v>
      </c>
      <c r="E79" s="42">
        <v>48.29</v>
      </c>
      <c r="F79" s="42">
        <v>2.1</v>
      </c>
      <c r="G79" s="42">
        <v>0.51600000000000001</v>
      </c>
      <c r="H79" s="41">
        <v>1</v>
      </c>
      <c r="I79" s="42">
        <f t="shared" si="6"/>
        <v>2.1</v>
      </c>
      <c r="J79" s="42">
        <f t="shared" si="7"/>
        <v>0.51600000000000001</v>
      </c>
      <c r="K79" s="42">
        <v>9630.5</v>
      </c>
      <c r="L79" s="41">
        <f t="shared" si="8"/>
        <v>8.4566203668640458</v>
      </c>
      <c r="M79">
        <f t="shared" si="9"/>
        <v>10431</v>
      </c>
      <c r="N79">
        <f t="shared" si="10"/>
        <v>48</v>
      </c>
      <c r="O79">
        <f t="shared" si="11"/>
        <v>11.9</v>
      </c>
    </row>
    <row r="80" spans="1:15">
      <c r="A80" s="61" t="s">
        <v>134</v>
      </c>
      <c r="B80" s="41">
        <v>1900</v>
      </c>
      <c r="C80" s="43">
        <v>0.21774384499999999</v>
      </c>
      <c r="D80" s="42">
        <v>0.27600000000000002</v>
      </c>
      <c r="E80" s="42">
        <v>48.29</v>
      </c>
      <c r="F80" s="42">
        <v>1.2</v>
      </c>
      <c r="G80" s="42">
        <v>7.5999999999999998E-2</v>
      </c>
      <c r="H80" s="41">
        <v>1</v>
      </c>
      <c r="I80" s="42">
        <f t="shared" si="6"/>
        <v>1.2</v>
      </c>
      <c r="J80" s="42">
        <f t="shared" si="7"/>
        <v>7.5999999999999998E-2</v>
      </c>
      <c r="K80" s="42">
        <v>275.39999999999998</v>
      </c>
      <c r="L80" s="41">
        <f t="shared" si="8"/>
        <v>0.24184155632615001</v>
      </c>
      <c r="M80">
        <f t="shared" si="9"/>
        <v>298</v>
      </c>
      <c r="N80">
        <f t="shared" si="10"/>
        <v>1</v>
      </c>
      <c r="O80">
        <f t="shared" si="11"/>
        <v>0</v>
      </c>
    </row>
    <row r="81" spans="1:15">
      <c r="A81" s="61" t="s">
        <v>134</v>
      </c>
      <c r="B81" s="41">
        <v>1900</v>
      </c>
      <c r="C81" s="43">
        <v>1.7789689609999999</v>
      </c>
      <c r="D81" s="42">
        <v>0.27600000000000002</v>
      </c>
      <c r="E81" s="42">
        <v>48.29</v>
      </c>
      <c r="F81" s="42">
        <v>1.2</v>
      </c>
      <c r="G81" s="42">
        <v>7.5999999999999998E-2</v>
      </c>
      <c r="H81" s="41">
        <v>1</v>
      </c>
      <c r="I81" s="42">
        <f t="shared" si="6"/>
        <v>1.2</v>
      </c>
      <c r="J81" s="42">
        <f t="shared" si="7"/>
        <v>7.5999999999999998E-2</v>
      </c>
      <c r="K81" s="42">
        <v>2250.1</v>
      </c>
      <c r="L81" s="41">
        <f t="shared" si="8"/>
        <v>1.9758474559138701</v>
      </c>
      <c r="M81">
        <f t="shared" si="9"/>
        <v>2437</v>
      </c>
      <c r="N81">
        <f t="shared" si="10"/>
        <v>6</v>
      </c>
      <c r="O81">
        <f t="shared" si="11"/>
        <v>0.4</v>
      </c>
    </row>
    <row r="82" spans="1:15">
      <c r="A82" s="61" t="s">
        <v>134</v>
      </c>
      <c r="B82" s="41">
        <v>1550</v>
      </c>
      <c r="C82" s="43">
        <v>0.21145048</v>
      </c>
      <c r="D82" s="42">
        <v>0.57699999999999996</v>
      </c>
      <c r="E82" s="42">
        <v>48.29</v>
      </c>
      <c r="F82" s="42">
        <v>1.55</v>
      </c>
      <c r="G82" s="42">
        <v>0.15</v>
      </c>
      <c r="H82" s="41">
        <v>1</v>
      </c>
      <c r="I82" s="42">
        <f t="shared" si="6"/>
        <v>1.55</v>
      </c>
      <c r="J82" s="42">
        <f t="shared" si="7"/>
        <v>0.15</v>
      </c>
      <c r="K82" s="42">
        <v>1254.4000000000001</v>
      </c>
      <c r="L82" s="41">
        <f t="shared" si="8"/>
        <v>0.49097620857486662</v>
      </c>
      <c r="M82">
        <f t="shared" si="9"/>
        <v>606</v>
      </c>
      <c r="N82">
        <f t="shared" si="10"/>
        <v>2</v>
      </c>
      <c r="O82">
        <f t="shared" si="11"/>
        <v>0.2</v>
      </c>
    </row>
    <row r="83" spans="1:15">
      <c r="A83" s="61" t="s">
        <v>134</v>
      </c>
      <c r="B83" s="41">
        <v>1550</v>
      </c>
      <c r="C83" s="43">
        <v>5.1639821919999997</v>
      </c>
      <c r="D83" s="42">
        <v>0.60899999999999999</v>
      </c>
      <c r="E83" s="42">
        <v>48.29</v>
      </c>
      <c r="F83" s="42">
        <v>1.55</v>
      </c>
      <c r="G83" s="42">
        <v>0.15</v>
      </c>
      <c r="H83" s="41">
        <v>1</v>
      </c>
      <c r="I83" s="42">
        <f t="shared" si="6"/>
        <v>1.55</v>
      </c>
      <c r="J83" s="42">
        <f t="shared" si="7"/>
        <v>0.15</v>
      </c>
      <c r="K83" s="42">
        <v>14654.5</v>
      </c>
      <c r="L83" s="41">
        <f t="shared" si="8"/>
        <v>12.65546152762276</v>
      </c>
      <c r="M83">
        <f t="shared" si="9"/>
        <v>15610</v>
      </c>
      <c r="N83">
        <f t="shared" si="10"/>
        <v>53</v>
      </c>
      <c r="O83">
        <f t="shared" si="11"/>
        <v>5.2</v>
      </c>
    </row>
    <row r="84" spans="1:15">
      <c r="A84" s="61" t="s">
        <v>134</v>
      </c>
      <c r="B84" s="41">
        <v>1900</v>
      </c>
      <c r="C84" s="43">
        <v>1.7901330999999999E-2</v>
      </c>
      <c r="D84" s="42">
        <v>0.23400000000000001</v>
      </c>
      <c r="E84" s="42">
        <v>48.29</v>
      </c>
      <c r="F84" s="42">
        <v>1.2</v>
      </c>
      <c r="G84" s="42">
        <v>7.5999999999999998E-2</v>
      </c>
      <c r="H84" s="41">
        <v>1</v>
      </c>
      <c r="I84" s="42">
        <f t="shared" si="6"/>
        <v>1.2</v>
      </c>
      <c r="J84" s="42">
        <f t="shared" si="7"/>
        <v>7.5999999999999998E-2</v>
      </c>
      <c r="K84" s="42">
        <v>19.2</v>
      </c>
      <c r="L84" s="41">
        <f t="shared" si="8"/>
        <v>1.6856877842805002E-2</v>
      </c>
      <c r="M84">
        <f t="shared" si="9"/>
        <v>21</v>
      </c>
      <c r="N84">
        <f t="shared" si="10"/>
        <v>0</v>
      </c>
      <c r="O84">
        <f t="shared" si="11"/>
        <v>0</v>
      </c>
    </row>
    <row r="85" spans="1:15">
      <c r="A85" s="61" t="s">
        <v>134</v>
      </c>
      <c r="B85" s="41">
        <v>1900</v>
      </c>
      <c r="C85" s="43">
        <v>1.2349687999999999E-2</v>
      </c>
      <c r="D85" s="42">
        <v>0.23400000000000001</v>
      </c>
      <c r="E85" s="42">
        <v>48.29</v>
      </c>
      <c r="F85" s="42">
        <v>1.2</v>
      </c>
      <c r="G85" s="42">
        <v>7.5999999999999998E-2</v>
      </c>
      <c r="H85" s="41">
        <v>1</v>
      </c>
      <c r="I85" s="42">
        <f t="shared" si="6"/>
        <v>1.2</v>
      </c>
      <c r="J85" s="42">
        <f t="shared" si="7"/>
        <v>7.5999999999999998E-2</v>
      </c>
      <c r="K85" s="42">
        <v>13.2</v>
      </c>
      <c r="L85" s="41">
        <f t="shared" si="8"/>
        <v>1.1629145453640001E-2</v>
      </c>
      <c r="M85">
        <f t="shared" si="9"/>
        <v>14</v>
      </c>
      <c r="N85">
        <f t="shared" si="10"/>
        <v>0</v>
      </c>
      <c r="O85">
        <f t="shared" si="11"/>
        <v>0</v>
      </c>
    </row>
    <row r="86" spans="1:15">
      <c r="A86" s="61" t="s">
        <v>134</v>
      </c>
      <c r="B86" s="41">
        <v>5300</v>
      </c>
      <c r="C86" s="43">
        <v>0.52310919700000003</v>
      </c>
      <c r="D86" s="42">
        <v>0.5</v>
      </c>
      <c r="E86" s="42">
        <v>48.29</v>
      </c>
      <c r="F86" s="42">
        <v>0.6</v>
      </c>
      <c r="G86" s="42">
        <v>0.13500000000000001</v>
      </c>
      <c r="H86" s="41">
        <v>1</v>
      </c>
      <c r="I86" s="42">
        <f t="shared" si="6"/>
        <v>0.6</v>
      </c>
      <c r="J86" s="42">
        <f t="shared" si="7"/>
        <v>0.13500000000000001</v>
      </c>
      <c r="K86" s="42">
        <v>1198.7</v>
      </c>
      <c r="L86" s="41">
        <f t="shared" si="8"/>
        <v>1.0525392967970835</v>
      </c>
      <c r="M86">
        <f t="shared" si="9"/>
        <v>1298</v>
      </c>
      <c r="N86">
        <f t="shared" si="10"/>
        <v>2</v>
      </c>
      <c r="O86">
        <f t="shared" si="11"/>
        <v>0.4</v>
      </c>
    </row>
    <row r="87" spans="1:15">
      <c r="A87" s="61" t="s">
        <v>134</v>
      </c>
      <c r="B87" s="41">
        <v>1900</v>
      </c>
      <c r="C87" s="43">
        <v>10.098291147999999</v>
      </c>
      <c r="D87" s="42">
        <v>0.23400000000000001</v>
      </c>
      <c r="E87" s="42">
        <v>48.29</v>
      </c>
      <c r="F87" s="42">
        <v>1.2</v>
      </c>
      <c r="G87" s="42">
        <v>7.5999999999999998E-2</v>
      </c>
      <c r="H87" s="41">
        <v>1</v>
      </c>
      <c r="I87" s="42">
        <f t="shared" si="6"/>
        <v>1.2</v>
      </c>
      <c r="J87" s="42">
        <f t="shared" si="7"/>
        <v>7.5999999999999998E-2</v>
      </c>
      <c r="K87" s="42">
        <v>12659.1</v>
      </c>
      <c r="L87" s="41">
        <f t="shared" si="8"/>
        <v>9.5091063509699403</v>
      </c>
      <c r="M87">
        <f t="shared" si="9"/>
        <v>11729</v>
      </c>
      <c r="N87">
        <f t="shared" si="10"/>
        <v>31</v>
      </c>
      <c r="O87">
        <f t="shared" si="11"/>
        <v>2</v>
      </c>
    </row>
    <row r="88" spans="1:15">
      <c r="A88" s="61" t="s">
        <v>134</v>
      </c>
      <c r="B88" s="41">
        <v>1900</v>
      </c>
      <c r="C88" s="43">
        <v>5.4549746719999996</v>
      </c>
      <c r="D88" s="42">
        <v>0.193</v>
      </c>
      <c r="E88" s="42">
        <v>48.29</v>
      </c>
      <c r="F88" s="42">
        <v>1.2</v>
      </c>
      <c r="G88" s="42">
        <v>7.5999999999999998E-2</v>
      </c>
      <c r="H88" s="41">
        <v>1</v>
      </c>
      <c r="I88" s="42">
        <f t="shared" si="6"/>
        <v>1.2</v>
      </c>
      <c r="J88" s="42">
        <f t="shared" si="7"/>
        <v>7.5999999999999998E-2</v>
      </c>
      <c r="K88" s="42">
        <v>4824.8</v>
      </c>
      <c r="L88" s="41">
        <f t="shared" si="8"/>
        <v>4.236683357816653</v>
      </c>
      <c r="M88">
        <f t="shared" si="9"/>
        <v>5226</v>
      </c>
      <c r="N88">
        <f t="shared" si="10"/>
        <v>14</v>
      </c>
      <c r="O88">
        <f t="shared" si="11"/>
        <v>0.9</v>
      </c>
    </row>
    <row r="89" spans="1:15">
      <c r="A89" s="61" t="s">
        <v>134</v>
      </c>
      <c r="B89" s="41">
        <v>1900</v>
      </c>
      <c r="C89" s="43">
        <v>4.8777359999999997E-3</v>
      </c>
      <c r="D89" s="42">
        <v>0.193</v>
      </c>
      <c r="E89" s="42">
        <v>48.29</v>
      </c>
      <c r="F89" s="42">
        <v>1.2</v>
      </c>
      <c r="G89" s="42">
        <v>7.5999999999999998E-2</v>
      </c>
      <c r="H89" s="41">
        <v>1</v>
      </c>
      <c r="I89" s="42">
        <f t="shared" si="6"/>
        <v>1.2</v>
      </c>
      <c r="J89" s="42">
        <f t="shared" si="7"/>
        <v>7.5999999999999998E-2</v>
      </c>
      <c r="K89" s="42">
        <v>4.3</v>
      </c>
      <c r="L89" s="41">
        <f t="shared" si="8"/>
        <v>3.7883627656599994E-3</v>
      </c>
      <c r="M89">
        <f t="shared" si="9"/>
        <v>5</v>
      </c>
      <c r="N89">
        <f t="shared" si="10"/>
        <v>0</v>
      </c>
      <c r="O89">
        <f t="shared" si="11"/>
        <v>0</v>
      </c>
    </row>
    <row r="90" spans="1:15">
      <c r="A90" s="61" t="s">
        <v>134</v>
      </c>
      <c r="B90" s="41">
        <v>1900</v>
      </c>
      <c r="C90" s="43">
        <v>0.17659112599999999</v>
      </c>
      <c r="D90" s="42">
        <v>0.23400000000000001</v>
      </c>
      <c r="E90" s="42">
        <v>48.29</v>
      </c>
      <c r="F90" s="42">
        <v>1.2</v>
      </c>
      <c r="G90" s="42">
        <v>7.5999999999999998E-2</v>
      </c>
      <c r="H90" s="41">
        <v>1</v>
      </c>
      <c r="I90" s="42">
        <f t="shared" si="6"/>
        <v>1.2</v>
      </c>
      <c r="J90" s="42">
        <f t="shared" si="7"/>
        <v>7.5999999999999998E-2</v>
      </c>
      <c r="K90" s="42">
        <v>189.4</v>
      </c>
      <c r="L90" s="41">
        <f t="shared" si="8"/>
        <v>0.16628791675353</v>
      </c>
      <c r="M90">
        <f t="shared" si="9"/>
        <v>205</v>
      </c>
      <c r="N90">
        <f t="shared" si="10"/>
        <v>1</v>
      </c>
      <c r="O90">
        <f t="shared" si="11"/>
        <v>0</v>
      </c>
    </row>
    <row r="91" spans="1:15">
      <c r="A91" s="61" t="s">
        <v>134</v>
      </c>
      <c r="B91" s="41">
        <v>1200</v>
      </c>
      <c r="C91" s="43">
        <v>14.606392151</v>
      </c>
      <c r="D91" s="42">
        <v>0.22</v>
      </c>
      <c r="E91" s="42">
        <v>48.29</v>
      </c>
      <c r="F91" s="42">
        <v>2.23</v>
      </c>
      <c r="G91" s="42">
        <v>0.316</v>
      </c>
      <c r="H91" s="41">
        <v>1</v>
      </c>
      <c r="I91" s="42">
        <f t="shared" si="6"/>
        <v>2.23</v>
      </c>
      <c r="J91" s="42">
        <f t="shared" si="7"/>
        <v>0.316</v>
      </c>
      <c r="K91" s="42">
        <v>32812.199999999997</v>
      </c>
      <c r="L91" s="41">
        <f t="shared" si="8"/>
        <v>12.931282411149482</v>
      </c>
      <c r="M91">
        <f t="shared" si="9"/>
        <v>15950</v>
      </c>
      <c r="N91">
        <f t="shared" si="10"/>
        <v>78</v>
      </c>
      <c r="O91">
        <f t="shared" si="11"/>
        <v>11.1</v>
      </c>
    </row>
    <row r="92" spans="1:15">
      <c r="A92" s="61" t="s">
        <v>134</v>
      </c>
      <c r="B92" s="41">
        <v>1200</v>
      </c>
      <c r="C92" s="43">
        <v>5.957892985</v>
      </c>
      <c r="D92" s="42">
        <v>0.38900000000000001</v>
      </c>
      <c r="E92" s="42">
        <v>48.29</v>
      </c>
      <c r="F92" s="42">
        <v>2.23</v>
      </c>
      <c r="G92" s="42">
        <v>0.316</v>
      </c>
      <c r="H92" s="41">
        <v>1</v>
      </c>
      <c r="I92" s="42">
        <f t="shared" si="6"/>
        <v>2.23</v>
      </c>
      <c r="J92" s="42">
        <f t="shared" si="7"/>
        <v>0.316</v>
      </c>
      <c r="K92" s="42">
        <v>15444.8</v>
      </c>
      <c r="L92" s="41">
        <f t="shared" si="8"/>
        <v>9.3264906436298212</v>
      </c>
      <c r="M92">
        <f t="shared" si="9"/>
        <v>11504</v>
      </c>
      <c r="N92">
        <f t="shared" si="10"/>
        <v>57</v>
      </c>
      <c r="O92">
        <f t="shared" si="11"/>
        <v>8</v>
      </c>
    </row>
    <row r="93" spans="1:15">
      <c r="A93" s="61" t="s">
        <v>134</v>
      </c>
      <c r="B93" s="41">
        <v>1900</v>
      </c>
      <c r="C93" s="43">
        <v>1.3343802760000001</v>
      </c>
      <c r="D93" s="42">
        <v>0.193</v>
      </c>
      <c r="E93" s="42">
        <v>48.29</v>
      </c>
      <c r="F93" s="42">
        <v>1.2</v>
      </c>
      <c r="G93" s="42">
        <v>7.5999999999999998E-2</v>
      </c>
      <c r="H93" s="41">
        <v>1</v>
      </c>
      <c r="I93" s="42">
        <f t="shared" si="6"/>
        <v>1.2</v>
      </c>
      <c r="J93" s="42">
        <f t="shared" si="7"/>
        <v>7.5999999999999998E-2</v>
      </c>
      <c r="K93" s="42">
        <v>1180.2</v>
      </c>
      <c r="L93" s="41">
        <f t="shared" si="8"/>
        <v>1.0363653450759767</v>
      </c>
      <c r="M93">
        <f t="shared" si="9"/>
        <v>1278</v>
      </c>
      <c r="N93">
        <f t="shared" si="10"/>
        <v>3</v>
      </c>
      <c r="O93">
        <f t="shared" si="11"/>
        <v>0.2</v>
      </c>
    </row>
    <row r="94" spans="1:15">
      <c r="A94" s="61" t="s">
        <v>134</v>
      </c>
      <c r="B94" s="41">
        <v>1550</v>
      </c>
      <c r="C94" s="43">
        <v>1.6021170920000001</v>
      </c>
      <c r="D94" s="42">
        <v>0.54400000000000004</v>
      </c>
      <c r="E94" s="42">
        <v>48.29</v>
      </c>
      <c r="F94" s="42">
        <v>1.55</v>
      </c>
      <c r="G94" s="42">
        <v>0.15</v>
      </c>
      <c r="H94" s="41">
        <v>1</v>
      </c>
      <c r="I94" s="42">
        <f t="shared" si="6"/>
        <v>1.55</v>
      </c>
      <c r="J94" s="42">
        <f t="shared" si="7"/>
        <v>0.15</v>
      </c>
      <c r="K94" s="42">
        <v>3994.3</v>
      </c>
      <c r="L94" s="41">
        <f t="shared" si="8"/>
        <v>3.5072692915614936</v>
      </c>
      <c r="M94">
        <f t="shared" si="9"/>
        <v>4326</v>
      </c>
      <c r="N94">
        <f t="shared" si="10"/>
        <v>15</v>
      </c>
      <c r="O94">
        <f t="shared" si="11"/>
        <v>1.4</v>
      </c>
    </row>
    <row r="95" spans="1:15">
      <c r="A95" s="61" t="s">
        <v>134</v>
      </c>
      <c r="B95" s="41">
        <v>1200</v>
      </c>
      <c r="C95" s="43">
        <v>4.4518711130000002</v>
      </c>
      <c r="D95" s="42">
        <v>0.30399999999999999</v>
      </c>
      <c r="E95" s="42">
        <v>48.29</v>
      </c>
      <c r="F95" s="42">
        <v>2.23</v>
      </c>
      <c r="G95" s="42">
        <v>0.316</v>
      </c>
      <c r="H95" s="41">
        <v>1</v>
      </c>
      <c r="I95" s="42">
        <f t="shared" si="6"/>
        <v>2.23</v>
      </c>
      <c r="J95" s="42">
        <f t="shared" si="7"/>
        <v>0.316</v>
      </c>
      <c r="K95" s="42">
        <v>6202.3</v>
      </c>
      <c r="L95" s="41">
        <f t="shared" si="8"/>
        <v>5.4461816865181731</v>
      </c>
      <c r="M95">
        <f t="shared" si="9"/>
        <v>6718</v>
      </c>
      <c r="N95">
        <f t="shared" si="10"/>
        <v>33</v>
      </c>
      <c r="O95">
        <f t="shared" si="11"/>
        <v>4.7</v>
      </c>
    </row>
    <row r="96" spans="1:15">
      <c r="A96" s="61" t="s">
        <v>134</v>
      </c>
      <c r="B96" s="41">
        <v>1900</v>
      </c>
      <c r="C96" s="43">
        <v>7.8371091000000004E-2</v>
      </c>
      <c r="D96" s="42">
        <v>0.193</v>
      </c>
      <c r="E96" s="42">
        <v>48.29</v>
      </c>
      <c r="F96" s="42">
        <v>1.2</v>
      </c>
      <c r="G96" s="42">
        <v>7.5999999999999998E-2</v>
      </c>
      <c r="H96" s="41">
        <v>1</v>
      </c>
      <c r="I96" s="42">
        <f t="shared" si="6"/>
        <v>1.2</v>
      </c>
      <c r="J96" s="42">
        <f t="shared" si="7"/>
        <v>7.5999999999999998E-2</v>
      </c>
      <c r="K96" s="42">
        <v>69.3</v>
      </c>
      <c r="L96" s="41">
        <f t="shared" si="8"/>
        <v>6.0868018082272497E-2</v>
      </c>
      <c r="M96">
        <f t="shared" si="9"/>
        <v>75</v>
      </c>
      <c r="N96">
        <f t="shared" si="10"/>
        <v>0</v>
      </c>
      <c r="O96">
        <f t="shared" si="11"/>
        <v>0</v>
      </c>
    </row>
    <row r="97" spans="1:15">
      <c r="A97" s="61" t="s">
        <v>134</v>
      </c>
      <c r="B97" s="41">
        <v>5300</v>
      </c>
      <c r="C97" s="43">
        <v>1.2331982999999999E-2</v>
      </c>
      <c r="D97" s="42">
        <v>0.5</v>
      </c>
      <c r="E97" s="42">
        <v>48.29</v>
      </c>
      <c r="F97" s="42">
        <v>0.6</v>
      </c>
      <c r="G97" s="42">
        <v>0.13500000000000001</v>
      </c>
      <c r="H97" s="41">
        <v>1</v>
      </c>
      <c r="I97" s="42">
        <f t="shared" si="6"/>
        <v>0.6</v>
      </c>
      <c r="J97" s="42">
        <f t="shared" si="7"/>
        <v>0.13500000000000001</v>
      </c>
      <c r="K97" s="42">
        <v>28.3</v>
      </c>
      <c r="L97" s="41">
        <f t="shared" si="8"/>
        <v>2.4812977461249996E-2</v>
      </c>
      <c r="M97">
        <f t="shared" si="9"/>
        <v>31</v>
      </c>
      <c r="N97">
        <f t="shared" si="10"/>
        <v>0</v>
      </c>
      <c r="O97">
        <f t="shared" si="11"/>
        <v>0</v>
      </c>
    </row>
    <row r="98" spans="1:15">
      <c r="A98" s="61" t="s">
        <v>134</v>
      </c>
      <c r="B98" s="41">
        <v>5300</v>
      </c>
      <c r="C98" s="43">
        <v>1.1529715460000001</v>
      </c>
      <c r="D98" s="42">
        <v>0.5</v>
      </c>
      <c r="E98" s="42">
        <v>48.29</v>
      </c>
      <c r="F98" s="42">
        <v>0.6</v>
      </c>
      <c r="G98" s="42">
        <v>0.13500000000000001</v>
      </c>
      <c r="H98" s="41">
        <v>1</v>
      </c>
      <c r="I98" s="42">
        <f t="shared" si="6"/>
        <v>0.6</v>
      </c>
      <c r="J98" s="42">
        <f t="shared" si="7"/>
        <v>0.13500000000000001</v>
      </c>
      <c r="K98" s="42">
        <v>2641.9</v>
      </c>
      <c r="L98" s="41">
        <f t="shared" si="8"/>
        <v>2.3198748315141668</v>
      </c>
      <c r="M98">
        <f t="shared" si="9"/>
        <v>2862</v>
      </c>
      <c r="N98">
        <f t="shared" si="10"/>
        <v>4</v>
      </c>
      <c r="O98">
        <f t="shared" si="11"/>
        <v>0.9</v>
      </c>
    </row>
    <row r="99" spans="1:15">
      <c r="A99" s="61" t="s">
        <v>134</v>
      </c>
      <c r="B99" s="41">
        <v>1550</v>
      </c>
      <c r="C99" s="43">
        <v>1.2176273E-2</v>
      </c>
      <c r="D99" s="42">
        <v>0.59299999999999997</v>
      </c>
      <c r="E99" s="42">
        <v>48.29</v>
      </c>
      <c r="F99" s="42">
        <v>1.55</v>
      </c>
      <c r="G99" s="42">
        <v>0.15</v>
      </c>
      <c r="H99" s="41">
        <v>1</v>
      </c>
      <c r="I99" s="42">
        <f t="shared" si="6"/>
        <v>1.55</v>
      </c>
      <c r="J99" s="42">
        <f t="shared" si="7"/>
        <v>0.15</v>
      </c>
      <c r="K99" s="42">
        <v>33.1</v>
      </c>
      <c r="L99" s="41">
        <f t="shared" si="8"/>
        <v>2.9056615694984161E-2</v>
      </c>
      <c r="M99">
        <f t="shared" si="9"/>
        <v>36</v>
      </c>
      <c r="N99">
        <f t="shared" si="10"/>
        <v>0</v>
      </c>
      <c r="O99">
        <f t="shared" si="11"/>
        <v>0</v>
      </c>
    </row>
    <row r="100" spans="1:15">
      <c r="A100" s="61" t="s">
        <v>134</v>
      </c>
      <c r="B100" s="41">
        <v>1550</v>
      </c>
      <c r="C100" s="43">
        <v>6.9692699999999996E-2</v>
      </c>
      <c r="D100" s="42">
        <v>0.59299999999999997</v>
      </c>
      <c r="E100" s="42">
        <v>48.29</v>
      </c>
      <c r="F100" s="42">
        <v>1.55</v>
      </c>
      <c r="G100" s="42">
        <v>0.15</v>
      </c>
      <c r="H100" s="41">
        <v>1</v>
      </c>
      <c r="I100" s="42">
        <f t="shared" si="6"/>
        <v>1.55</v>
      </c>
      <c r="J100" s="42">
        <f t="shared" si="7"/>
        <v>0.15</v>
      </c>
      <c r="K100" s="42">
        <v>189.4</v>
      </c>
      <c r="L100" s="41">
        <f t="shared" si="8"/>
        <v>0.16630983886824999</v>
      </c>
      <c r="M100">
        <f t="shared" si="9"/>
        <v>205</v>
      </c>
      <c r="N100">
        <f t="shared" si="10"/>
        <v>1</v>
      </c>
      <c r="O100">
        <f t="shared" si="11"/>
        <v>0.1</v>
      </c>
    </row>
    <row r="101" spans="1:15">
      <c r="A101" s="61" t="s">
        <v>134</v>
      </c>
      <c r="B101" s="41">
        <v>1900</v>
      </c>
      <c r="C101" s="43">
        <v>2.7561255E-2</v>
      </c>
      <c r="D101" s="42">
        <v>0.193</v>
      </c>
      <c r="E101" s="42">
        <v>48.29</v>
      </c>
      <c r="F101" s="42">
        <v>1.2</v>
      </c>
      <c r="G101" s="42">
        <v>7.5999999999999998E-2</v>
      </c>
      <c r="H101" s="41">
        <v>1</v>
      </c>
      <c r="I101" s="42">
        <f t="shared" si="6"/>
        <v>1.2</v>
      </c>
      <c r="J101" s="42">
        <f t="shared" si="7"/>
        <v>7.5999999999999998E-2</v>
      </c>
      <c r="K101" s="42">
        <v>44.7</v>
      </c>
      <c r="L101" s="41">
        <f t="shared" si="8"/>
        <v>2.1405839146862501E-2</v>
      </c>
      <c r="M101">
        <f t="shared" si="9"/>
        <v>26</v>
      </c>
      <c r="N101">
        <f t="shared" si="10"/>
        <v>0</v>
      </c>
      <c r="O101">
        <f t="shared" si="11"/>
        <v>0</v>
      </c>
    </row>
    <row r="102" spans="1:15">
      <c r="A102" s="61" t="s">
        <v>134</v>
      </c>
      <c r="B102" s="41">
        <v>1900</v>
      </c>
      <c r="C102" s="43">
        <v>0.28928819500000003</v>
      </c>
      <c r="D102" s="42">
        <v>0.23400000000000001</v>
      </c>
      <c r="E102" s="42">
        <v>48.29</v>
      </c>
      <c r="F102" s="42">
        <v>1.2</v>
      </c>
      <c r="G102" s="42">
        <v>7.5999999999999998E-2</v>
      </c>
      <c r="H102" s="41">
        <v>1</v>
      </c>
      <c r="I102" s="42">
        <f t="shared" si="6"/>
        <v>1.2</v>
      </c>
      <c r="J102" s="42">
        <f t="shared" si="7"/>
        <v>7.5999999999999998E-2</v>
      </c>
      <c r="K102" s="42">
        <v>310.2</v>
      </c>
      <c r="L102" s="41">
        <f t="shared" si="8"/>
        <v>0.27240967526272503</v>
      </c>
      <c r="M102">
        <f t="shared" si="9"/>
        <v>336</v>
      </c>
      <c r="N102">
        <f t="shared" si="10"/>
        <v>1</v>
      </c>
      <c r="O102">
        <f t="shared" si="11"/>
        <v>0.1</v>
      </c>
    </row>
    <row r="103" spans="1:15">
      <c r="A103" s="61" t="s">
        <v>134</v>
      </c>
      <c r="B103" s="41">
        <v>5300</v>
      </c>
      <c r="C103" s="43">
        <v>0.38982625399999998</v>
      </c>
      <c r="D103" s="42">
        <v>0.5</v>
      </c>
      <c r="E103" s="42">
        <v>48.29</v>
      </c>
      <c r="F103" s="42">
        <v>0.6</v>
      </c>
      <c r="G103" s="42">
        <v>0.13500000000000001</v>
      </c>
      <c r="H103" s="41">
        <v>1</v>
      </c>
      <c r="I103" s="42">
        <f t="shared" si="6"/>
        <v>0.6</v>
      </c>
      <c r="J103" s="42">
        <f t="shared" si="7"/>
        <v>0.13500000000000001</v>
      </c>
      <c r="K103" s="42">
        <v>893.2</v>
      </c>
      <c r="L103" s="41">
        <f t="shared" si="8"/>
        <v>0.78436290856916668</v>
      </c>
      <c r="M103">
        <f t="shared" si="9"/>
        <v>967</v>
      </c>
      <c r="N103">
        <f t="shared" si="10"/>
        <v>1</v>
      </c>
      <c r="O103">
        <f t="shared" si="11"/>
        <v>0.3</v>
      </c>
    </row>
    <row r="104" spans="1:15">
      <c r="A104" s="61" t="s">
        <v>134</v>
      </c>
      <c r="B104" s="41">
        <v>1900</v>
      </c>
      <c r="C104" s="43">
        <v>0.961784576</v>
      </c>
      <c r="D104" s="42">
        <v>0.193</v>
      </c>
      <c r="E104" s="42">
        <v>48.29</v>
      </c>
      <c r="F104" s="42">
        <v>1.2</v>
      </c>
      <c r="G104" s="42">
        <v>7.5999999999999998E-2</v>
      </c>
      <c r="H104" s="41">
        <v>1</v>
      </c>
      <c r="I104" s="42">
        <f t="shared" si="6"/>
        <v>1.2</v>
      </c>
      <c r="J104" s="42">
        <f t="shared" si="7"/>
        <v>7.5999999999999998E-2</v>
      </c>
      <c r="K104" s="42">
        <v>1136.2</v>
      </c>
      <c r="L104" s="41">
        <f t="shared" si="8"/>
        <v>0.74698361623189324</v>
      </c>
      <c r="M104">
        <f t="shared" si="9"/>
        <v>921</v>
      </c>
      <c r="N104">
        <f t="shared" si="10"/>
        <v>2</v>
      </c>
      <c r="O104">
        <f t="shared" si="11"/>
        <v>0.2</v>
      </c>
    </row>
    <row r="105" spans="1:15">
      <c r="A105" s="61" t="s">
        <v>134</v>
      </c>
      <c r="B105" s="41">
        <v>1900</v>
      </c>
      <c r="C105" s="43">
        <v>3.943383394</v>
      </c>
      <c r="D105" s="42">
        <v>0.23400000000000001</v>
      </c>
      <c r="E105" s="42">
        <v>48.29</v>
      </c>
      <c r="F105" s="42">
        <v>1.2</v>
      </c>
      <c r="G105" s="42">
        <v>7.5999999999999998E-2</v>
      </c>
      <c r="H105" s="41">
        <v>1</v>
      </c>
      <c r="I105" s="42">
        <f t="shared" si="6"/>
        <v>1.2</v>
      </c>
      <c r="J105" s="42">
        <f t="shared" si="7"/>
        <v>7.5999999999999998E-2</v>
      </c>
      <c r="K105" s="42">
        <v>4228.8</v>
      </c>
      <c r="L105" s="41">
        <f t="shared" si="8"/>
        <v>3.7133066898770704</v>
      </c>
      <c r="M105">
        <f t="shared" si="9"/>
        <v>4580</v>
      </c>
      <c r="N105">
        <f t="shared" si="10"/>
        <v>12</v>
      </c>
      <c r="O105">
        <f t="shared" si="11"/>
        <v>0.8</v>
      </c>
    </row>
    <row r="106" spans="1:15">
      <c r="A106" s="61" t="s">
        <v>134</v>
      </c>
      <c r="B106" s="41">
        <v>1900</v>
      </c>
      <c r="C106" s="43">
        <v>0.127745356</v>
      </c>
      <c r="D106" s="42">
        <v>0.193</v>
      </c>
      <c r="E106" s="42">
        <v>48.29</v>
      </c>
      <c r="F106" s="42">
        <v>1.2</v>
      </c>
      <c r="G106" s="42">
        <v>7.5999999999999998E-2</v>
      </c>
      <c r="H106" s="41">
        <v>1</v>
      </c>
      <c r="I106" s="42">
        <f t="shared" si="6"/>
        <v>1.2</v>
      </c>
      <c r="J106" s="42">
        <f t="shared" si="7"/>
        <v>7.5999999999999998E-2</v>
      </c>
      <c r="K106" s="42">
        <v>113</v>
      </c>
      <c r="L106" s="41">
        <f t="shared" si="8"/>
        <v>9.9215240463276663E-2</v>
      </c>
      <c r="M106">
        <f t="shared" si="9"/>
        <v>122</v>
      </c>
      <c r="N106">
        <f t="shared" si="10"/>
        <v>0</v>
      </c>
      <c r="O106">
        <f t="shared" si="11"/>
        <v>0</v>
      </c>
    </row>
    <row r="107" spans="1:15">
      <c r="A107" s="61" t="s">
        <v>134</v>
      </c>
      <c r="B107" s="41">
        <v>5300</v>
      </c>
      <c r="C107" s="43">
        <v>0.41877632100000001</v>
      </c>
      <c r="D107" s="42">
        <v>0.5</v>
      </c>
      <c r="E107" s="42">
        <v>48.29</v>
      </c>
      <c r="F107" s="42">
        <v>0.6</v>
      </c>
      <c r="G107" s="42">
        <v>0.13500000000000001</v>
      </c>
      <c r="H107" s="41">
        <v>1</v>
      </c>
      <c r="I107" s="42">
        <f t="shared" si="6"/>
        <v>0.6</v>
      </c>
      <c r="J107" s="42">
        <f t="shared" si="7"/>
        <v>0.13500000000000001</v>
      </c>
      <c r="K107" s="42">
        <v>959.6</v>
      </c>
      <c r="L107" s="41">
        <f t="shared" si="8"/>
        <v>0.84261285587875001</v>
      </c>
      <c r="M107">
        <f t="shared" si="9"/>
        <v>1039</v>
      </c>
      <c r="N107">
        <f t="shared" si="10"/>
        <v>1</v>
      </c>
      <c r="O107">
        <f t="shared" si="11"/>
        <v>0.3</v>
      </c>
    </row>
    <row r="108" spans="1:15">
      <c r="A108" s="61" t="s">
        <v>134</v>
      </c>
      <c r="B108" s="41">
        <v>1900</v>
      </c>
      <c r="C108" s="43">
        <v>7.0728653000000002E-2</v>
      </c>
      <c r="D108" s="42">
        <v>0.23400000000000001</v>
      </c>
      <c r="E108" s="42">
        <v>48.29</v>
      </c>
      <c r="F108" s="42">
        <v>1.2</v>
      </c>
      <c r="G108" s="42">
        <v>7.5999999999999998E-2</v>
      </c>
      <c r="H108" s="41">
        <v>1</v>
      </c>
      <c r="I108" s="42">
        <f t="shared" si="6"/>
        <v>1.2</v>
      </c>
      <c r="J108" s="42">
        <f t="shared" si="7"/>
        <v>7.5999999999999998E-2</v>
      </c>
      <c r="K108" s="42">
        <v>75.8</v>
      </c>
      <c r="L108" s="41">
        <f t="shared" si="8"/>
        <v>6.6601989740715004E-2</v>
      </c>
      <c r="M108">
        <f t="shared" si="9"/>
        <v>82</v>
      </c>
      <c r="N108">
        <f t="shared" si="10"/>
        <v>0</v>
      </c>
      <c r="O108">
        <f t="shared" si="11"/>
        <v>0</v>
      </c>
    </row>
    <row r="109" spans="1:15">
      <c r="A109" s="61" t="s">
        <v>134</v>
      </c>
      <c r="B109" s="41">
        <v>1550</v>
      </c>
      <c r="C109" s="43">
        <v>17.921003546000001</v>
      </c>
      <c r="D109" s="42">
        <v>0.57699999999999996</v>
      </c>
      <c r="E109" s="42">
        <v>48.29</v>
      </c>
      <c r="F109" s="42">
        <v>1.55</v>
      </c>
      <c r="G109" s="42">
        <v>0.15</v>
      </c>
      <c r="H109" s="41">
        <v>1</v>
      </c>
      <c r="I109" s="42">
        <f t="shared" si="6"/>
        <v>1.55</v>
      </c>
      <c r="J109" s="42">
        <f t="shared" si="7"/>
        <v>0.15</v>
      </c>
      <c r="K109" s="42">
        <v>47388.3</v>
      </c>
      <c r="L109" s="41">
        <f t="shared" si="8"/>
        <v>41.61156964444735</v>
      </c>
      <c r="M109">
        <f t="shared" si="9"/>
        <v>51327</v>
      </c>
      <c r="N109">
        <f t="shared" si="10"/>
        <v>175</v>
      </c>
      <c r="O109">
        <f t="shared" si="11"/>
        <v>17</v>
      </c>
    </row>
    <row r="110" spans="1:15">
      <c r="A110" s="61" t="s">
        <v>134</v>
      </c>
      <c r="B110" s="41">
        <v>1550</v>
      </c>
      <c r="C110" s="43">
        <v>1.7673138129999999</v>
      </c>
      <c r="D110" s="42">
        <v>0.60899999999999999</v>
      </c>
      <c r="E110" s="42">
        <v>48.29</v>
      </c>
      <c r="F110" s="42">
        <v>1.55</v>
      </c>
      <c r="G110" s="42">
        <v>0.15</v>
      </c>
      <c r="H110" s="41">
        <v>1</v>
      </c>
      <c r="I110" s="42">
        <f t="shared" si="6"/>
        <v>1.55</v>
      </c>
      <c r="J110" s="42">
        <f t="shared" si="7"/>
        <v>0.15</v>
      </c>
      <c r="K110" s="42">
        <v>4932.5</v>
      </c>
      <c r="L110" s="41">
        <f t="shared" si="8"/>
        <v>4.3311868895108274</v>
      </c>
      <c r="M110">
        <f t="shared" si="9"/>
        <v>5342</v>
      </c>
      <c r="N110">
        <f t="shared" si="10"/>
        <v>18</v>
      </c>
      <c r="O110">
        <f t="shared" si="11"/>
        <v>1.8</v>
      </c>
    </row>
    <row r="111" spans="1:15">
      <c r="A111" s="61" t="s">
        <v>134</v>
      </c>
      <c r="B111" s="41">
        <v>1550</v>
      </c>
      <c r="C111" s="43">
        <v>7.2966151000000007E-2</v>
      </c>
      <c r="D111" s="42">
        <v>0.59299999999999997</v>
      </c>
      <c r="E111" s="42">
        <v>48.29</v>
      </c>
      <c r="F111" s="42">
        <v>1.55</v>
      </c>
      <c r="G111" s="42">
        <v>0.15</v>
      </c>
      <c r="H111" s="41">
        <v>1</v>
      </c>
      <c r="I111" s="42">
        <f t="shared" si="6"/>
        <v>1.55</v>
      </c>
      <c r="J111" s="42">
        <f t="shared" si="7"/>
        <v>0.15</v>
      </c>
      <c r="K111" s="42">
        <v>198.3</v>
      </c>
      <c r="L111" s="41">
        <f t="shared" si="8"/>
        <v>0.17412137592095581</v>
      </c>
      <c r="M111">
        <f t="shared" si="9"/>
        <v>215</v>
      </c>
      <c r="N111">
        <f t="shared" si="10"/>
        <v>1</v>
      </c>
      <c r="O111">
        <f t="shared" si="11"/>
        <v>0.1</v>
      </c>
    </row>
    <row r="112" spans="1:15">
      <c r="A112" s="61" t="s">
        <v>134</v>
      </c>
      <c r="B112" s="41">
        <v>1900</v>
      </c>
      <c r="C112" s="43">
        <v>0.62452707100000004</v>
      </c>
      <c r="D112" s="42">
        <v>0.23400000000000001</v>
      </c>
      <c r="E112" s="42">
        <v>48.29</v>
      </c>
      <c r="F112" s="42">
        <v>1.2</v>
      </c>
      <c r="G112" s="42">
        <v>7.5999999999999998E-2</v>
      </c>
      <c r="H112" s="41">
        <v>1</v>
      </c>
      <c r="I112" s="42">
        <f t="shared" si="6"/>
        <v>1.2</v>
      </c>
      <c r="J112" s="42">
        <f t="shared" si="7"/>
        <v>7.5999999999999998E-2</v>
      </c>
      <c r="K112" s="42">
        <v>669.7</v>
      </c>
      <c r="L112" s="41">
        <f t="shared" si="8"/>
        <v>0.58808903904250509</v>
      </c>
      <c r="M112">
        <f t="shared" si="9"/>
        <v>725</v>
      </c>
      <c r="N112">
        <f t="shared" si="10"/>
        <v>2</v>
      </c>
      <c r="O112">
        <f t="shared" si="11"/>
        <v>0.1</v>
      </c>
    </row>
    <row r="113" spans="1:15">
      <c r="A113" s="61" t="s">
        <v>134</v>
      </c>
      <c r="B113" s="41">
        <v>1900</v>
      </c>
      <c r="C113" s="43">
        <v>3.0644648029999999</v>
      </c>
      <c r="D113" s="42">
        <v>0.193</v>
      </c>
      <c r="E113" s="42">
        <v>48.29</v>
      </c>
      <c r="F113" s="42">
        <v>1.2</v>
      </c>
      <c r="G113" s="42">
        <v>7.5999999999999998E-2</v>
      </c>
      <c r="H113" s="41">
        <v>1</v>
      </c>
      <c r="I113" s="42">
        <f t="shared" si="6"/>
        <v>1.2</v>
      </c>
      <c r="J113" s="42">
        <f t="shared" si="7"/>
        <v>7.5999999999999998E-2</v>
      </c>
      <c r="K113" s="42">
        <v>2710.5</v>
      </c>
      <c r="L113" s="41">
        <f t="shared" si="8"/>
        <v>2.3800600025013257</v>
      </c>
      <c r="M113">
        <f t="shared" si="9"/>
        <v>2936</v>
      </c>
      <c r="N113">
        <f t="shared" si="10"/>
        <v>8</v>
      </c>
      <c r="O113">
        <f t="shared" si="11"/>
        <v>0.5</v>
      </c>
    </row>
    <row r="114" spans="1:15">
      <c r="A114" s="61" t="s">
        <v>134</v>
      </c>
      <c r="B114" s="41">
        <v>1900</v>
      </c>
      <c r="C114" s="43">
        <v>1.9471814549999999</v>
      </c>
      <c r="D114" s="42">
        <v>0.23400000000000001</v>
      </c>
      <c r="E114" s="42">
        <v>48.29</v>
      </c>
      <c r="F114" s="42">
        <v>1.2</v>
      </c>
      <c r="G114" s="42">
        <v>7.5999999999999998E-2</v>
      </c>
      <c r="H114" s="41">
        <v>1</v>
      </c>
      <c r="I114" s="42">
        <f t="shared" si="6"/>
        <v>1.2</v>
      </c>
      <c r="J114" s="42">
        <f t="shared" si="7"/>
        <v>7.5999999999999998E-2</v>
      </c>
      <c r="K114" s="42">
        <v>2088.1</v>
      </c>
      <c r="L114" s="41">
        <f t="shared" si="8"/>
        <v>1.833573153008025</v>
      </c>
      <c r="M114">
        <f t="shared" si="9"/>
        <v>2262</v>
      </c>
      <c r="N114">
        <f t="shared" si="10"/>
        <v>6</v>
      </c>
      <c r="O114">
        <f t="shared" si="11"/>
        <v>0.4</v>
      </c>
    </row>
    <row r="115" spans="1:15">
      <c r="A115" s="61" t="s">
        <v>134</v>
      </c>
      <c r="B115" s="41">
        <v>1900</v>
      </c>
      <c r="C115" s="43">
        <v>2.2687248329999998</v>
      </c>
      <c r="D115" s="42">
        <v>0.193</v>
      </c>
      <c r="E115" s="42">
        <v>48.29</v>
      </c>
      <c r="F115" s="42">
        <v>1.2</v>
      </c>
      <c r="G115" s="42">
        <v>7.5999999999999998E-2</v>
      </c>
      <c r="H115" s="41">
        <v>1</v>
      </c>
      <c r="I115" s="42">
        <f t="shared" si="6"/>
        <v>1.2</v>
      </c>
      <c r="J115" s="42">
        <f t="shared" si="7"/>
        <v>7.5999999999999998E-2</v>
      </c>
      <c r="K115" s="42">
        <v>2006.7</v>
      </c>
      <c r="L115" s="41">
        <f t="shared" si="8"/>
        <v>1.7620372818179175</v>
      </c>
      <c r="M115">
        <f t="shared" si="9"/>
        <v>2173</v>
      </c>
      <c r="N115">
        <f t="shared" si="10"/>
        <v>6</v>
      </c>
      <c r="O115">
        <f t="shared" si="11"/>
        <v>0.4</v>
      </c>
    </row>
    <row r="116" spans="1:15">
      <c r="A116" s="61" t="s">
        <v>134</v>
      </c>
      <c r="B116" s="41">
        <v>1900</v>
      </c>
      <c r="C116" s="43">
        <v>0.202699251</v>
      </c>
      <c r="D116" s="42">
        <v>0.193</v>
      </c>
      <c r="E116" s="42">
        <v>48.29</v>
      </c>
      <c r="F116" s="42">
        <v>1.2</v>
      </c>
      <c r="G116" s="42">
        <v>7.5999999999999998E-2</v>
      </c>
      <c r="H116" s="41">
        <v>1</v>
      </c>
      <c r="I116" s="42">
        <f t="shared" si="6"/>
        <v>1.2</v>
      </c>
      <c r="J116" s="42">
        <f t="shared" si="7"/>
        <v>7.5999999999999998E-2</v>
      </c>
      <c r="K116" s="42">
        <v>179.3</v>
      </c>
      <c r="L116" s="41">
        <f t="shared" si="8"/>
        <v>0.15742924486187249</v>
      </c>
      <c r="M116">
        <f t="shared" si="9"/>
        <v>194</v>
      </c>
      <c r="N116">
        <f t="shared" si="10"/>
        <v>1</v>
      </c>
      <c r="O116">
        <f t="shared" si="11"/>
        <v>0</v>
      </c>
    </row>
    <row r="117" spans="1:15">
      <c r="A117" s="61" t="s">
        <v>134</v>
      </c>
      <c r="B117" s="41">
        <v>1900</v>
      </c>
      <c r="C117" s="43">
        <v>1.11774784</v>
      </c>
      <c r="D117" s="42">
        <v>0.193</v>
      </c>
      <c r="E117" s="42">
        <v>48.29</v>
      </c>
      <c r="F117" s="42">
        <v>1.2</v>
      </c>
      <c r="G117" s="42">
        <v>7.5999999999999998E-2</v>
      </c>
      <c r="H117" s="41">
        <v>1</v>
      </c>
      <c r="I117" s="42">
        <f t="shared" si="6"/>
        <v>1.2</v>
      </c>
      <c r="J117" s="42">
        <f t="shared" si="7"/>
        <v>7.5999999999999998E-2</v>
      </c>
      <c r="K117" s="42">
        <v>4781.6000000000004</v>
      </c>
      <c r="L117" s="41">
        <f t="shared" si="8"/>
        <v>0.8681146946970667</v>
      </c>
      <c r="M117">
        <f t="shared" si="9"/>
        <v>1071</v>
      </c>
      <c r="N117">
        <f t="shared" si="10"/>
        <v>3</v>
      </c>
      <c r="O117">
        <f t="shared" si="11"/>
        <v>0.2</v>
      </c>
    </row>
    <row r="118" spans="1:15">
      <c r="A118" s="61" t="s">
        <v>134</v>
      </c>
      <c r="B118" s="41">
        <v>1900</v>
      </c>
      <c r="C118" s="43">
        <v>2.7457064E-2</v>
      </c>
      <c r="D118" s="42">
        <v>0.23400000000000001</v>
      </c>
      <c r="E118" s="42">
        <v>48.29</v>
      </c>
      <c r="F118" s="42">
        <v>1.2</v>
      </c>
      <c r="G118" s="42">
        <v>7.5999999999999998E-2</v>
      </c>
      <c r="H118" s="41">
        <v>1</v>
      </c>
      <c r="I118" s="42">
        <f t="shared" si="6"/>
        <v>1.2</v>
      </c>
      <c r="J118" s="42">
        <f t="shared" si="7"/>
        <v>7.5999999999999998E-2</v>
      </c>
      <c r="K118" s="42">
        <v>29.4</v>
      </c>
      <c r="L118" s="41">
        <f t="shared" si="8"/>
        <v>2.585508160092E-2</v>
      </c>
      <c r="M118">
        <f t="shared" si="9"/>
        <v>32</v>
      </c>
      <c r="N118">
        <f t="shared" si="10"/>
        <v>0</v>
      </c>
      <c r="O118">
        <f t="shared" si="11"/>
        <v>0</v>
      </c>
    </row>
    <row r="119" spans="1:15">
      <c r="A119" s="61" t="s">
        <v>134</v>
      </c>
      <c r="B119" s="41">
        <v>1900</v>
      </c>
      <c r="C119" s="43">
        <v>0.39214670000000001</v>
      </c>
      <c r="D119" s="42">
        <v>0.193</v>
      </c>
      <c r="E119" s="42">
        <v>48.29</v>
      </c>
      <c r="F119" s="42">
        <v>1.2</v>
      </c>
      <c r="G119" s="42">
        <v>7.5999999999999998E-2</v>
      </c>
      <c r="H119" s="41">
        <v>1</v>
      </c>
      <c r="I119" s="42">
        <f t="shared" si="6"/>
        <v>1.2</v>
      </c>
      <c r="J119" s="42">
        <f t="shared" si="7"/>
        <v>7.5999999999999998E-2</v>
      </c>
      <c r="K119" s="42">
        <v>346.8</v>
      </c>
      <c r="L119" s="41">
        <f t="shared" si="8"/>
        <v>0.30456628996658336</v>
      </c>
      <c r="M119">
        <f t="shared" si="9"/>
        <v>376</v>
      </c>
      <c r="N119">
        <f t="shared" si="10"/>
        <v>1</v>
      </c>
      <c r="O119">
        <f t="shared" si="11"/>
        <v>0.1</v>
      </c>
    </row>
    <row r="120" spans="1:15">
      <c r="A120" s="61" t="s">
        <v>134</v>
      </c>
      <c r="B120" s="41">
        <v>1900</v>
      </c>
      <c r="C120" s="43">
        <v>0.14184308500000001</v>
      </c>
      <c r="D120" s="42">
        <v>0.193</v>
      </c>
      <c r="E120" s="42">
        <v>48.29</v>
      </c>
      <c r="F120" s="42">
        <v>1.2</v>
      </c>
      <c r="G120" s="42">
        <v>7.5999999999999998E-2</v>
      </c>
      <c r="H120" s="41">
        <v>1</v>
      </c>
      <c r="I120" s="42">
        <f t="shared" si="6"/>
        <v>1.2</v>
      </c>
      <c r="J120" s="42">
        <f t="shared" si="7"/>
        <v>7.5999999999999998E-2</v>
      </c>
      <c r="K120" s="42">
        <v>125.5</v>
      </c>
      <c r="L120" s="41">
        <f t="shared" si="8"/>
        <v>0.11016444140895416</v>
      </c>
      <c r="M120">
        <f t="shared" si="9"/>
        <v>136</v>
      </c>
      <c r="N120">
        <f t="shared" si="10"/>
        <v>0</v>
      </c>
      <c r="O120">
        <f t="shared" si="11"/>
        <v>0</v>
      </c>
    </row>
    <row r="121" spans="1:15">
      <c r="A121" s="61" t="s">
        <v>134</v>
      </c>
      <c r="B121" s="41">
        <v>1900</v>
      </c>
      <c r="C121" s="43">
        <v>1.767444459</v>
      </c>
      <c r="D121" s="42">
        <v>0.193</v>
      </c>
      <c r="E121" s="42">
        <v>48.29</v>
      </c>
      <c r="F121" s="42">
        <v>1.2</v>
      </c>
      <c r="G121" s="42">
        <v>7.5999999999999998E-2</v>
      </c>
      <c r="H121" s="41">
        <v>1</v>
      </c>
      <c r="I121" s="42">
        <f t="shared" si="6"/>
        <v>1.2</v>
      </c>
      <c r="J121" s="42">
        <f t="shared" si="7"/>
        <v>7.5999999999999998E-2</v>
      </c>
      <c r="K121" s="42">
        <v>2564.3000000000002</v>
      </c>
      <c r="L121" s="41">
        <f t="shared" si="8"/>
        <v>1.3727107778788525</v>
      </c>
      <c r="M121">
        <f t="shared" si="9"/>
        <v>1693</v>
      </c>
      <c r="N121">
        <f t="shared" si="10"/>
        <v>4</v>
      </c>
      <c r="O121">
        <f t="shared" si="11"/>
        <v>0.3</v>
      </c>
    </row>
    <row r="122" spans="1:15">
      <c r="A122" s="61" t="s">
        <v>134</v>
      </c>
      <c r="B122" s="41">
        <v>1550</v>
      </c>
      <c r="C122" s="43">
        <v>7.4260247880000003</v>
      </c>
      <c r="D122" s="42">
        <v>0.60899999999999999</v>
      </c>
      <c r="E122" s="42">
        <v>48.29</v>
      </c>
      <c r="F122" s="42">
        <v>1.55</v>
      </c>
      <c r="G122" s="42">
        <v>0.15</v>
      </c>
      <c r="H122" s="41">
        <v>1</v>
      </c>
      <c r="I122" s="42">
        <f t="shared" si="6"/>
        <v>1.55</v>
      </c>
      <c r="J122" s="42">
        <f t="shared" si="7"/>
        <v>0.15</v>
      </c>
      <c r="K122" s="42">
        <v>20725.5</v>
      </c>
      <c r="L122" s="41">
        <f t="shared" si="8"/>
        <v>18.199088903385391</v>
      </c>
      <c r="M122">
        <f t="shared" si="9"/>
        <v>22448</v>
      </c>
      <c r="N122">
        <f t="shared" si="10"/>
        <v>77</v>
      </c>
      <c r="O122">
        <f t="shared" si="11"/>
        <v>7.4</v>
      </c>
    </row>
    <row r="123" spans="1:15">
      <c r="A123" s="61" t="s">
        <v>134</v>
      </c>
      <c r="B123" s="41">
        <v>1900</v>
      </c>
      <c r="C123" s="43">
        <v>1.2511380489999999</v>
      </c>
      <c r="D123" s="42">
        <v>0.23400000000000001</v>
      </c>
      <c r="E123" s="42">
        <v>48.29</v>
      </c>
      <c r="F123" s="42">
        <v>1.2</v>
      </c>
      <c r="G123" s="42">
        <v>7.5999999999999998E-2</v>
      </c>
      <c r="H123" s="41">
        <v>1</v>
      </c>
      <c r="I123" s="42">
        <f t="shared" si="6"/>
        <v>1.2</v>
      </c>
      <c r="J123" s="42">
        <f t="shared" si="7"/>
        <v>7.5999999999999998E-2</v>
      </c>
      <c r="K123" s="42">
        <v>1341.7</v>
      </c>
      <c r="L123" s="41">
        <f t="shared" si="8"/>
        <v>1.1781403995310951</v>
      </c>
      <c r="M123">
        <f t="shared" si="9"/>
        <v>1453</v>
      </c>
      <c r="N123">
        <f t="shared" si="10"/>
        <v>4</v>
      </c>
      <c r="O123">
        <f t="shared" si="11"/>
        <v>0.2</v>
      </c>
    </row>
    <row r="124" spans="1:15">
      <c r="A124" s="61" t="s">
        <v>134</v>
      </c>
      <c r="B124" s="41">
        <v>8140</v>
      </c>
      <c r="C124" s="43">
        <v>1.243044469</v>
      </c>
      <c r="D124" s="42">
        <v>0.63</v>
      </c>
      <c r="E124" s="42">
        <v>48.29</v>
      </c>
      <c r="F124" s="42">
        <v>1.2</v>
      </c>
      <c r="G124" s="42">
        <v>0.48</v>
      </c>
      <c r="H124" s="41">
        <v>1</v>
      </c>
      <c r="I124" s="42">
        <f t="shared" si="6"/>
        <v>1.2</v>
      </c>
      <c r="J124" s="42">
        <f t="shared" si="7"/>
        <v>0.48</v>
      </c>
      <c r="K124" s="42">
        <v>10316.9</v>
      </c>
      <c r="L124" s="41">
        <f t="shared" si="8"/>
        <v>3.1513974139205252</v>
      </c>
      <c r="M124">
        <f t="shared" si="9"/>
        <v>3887</v>
      </c>
      <c r="N124">
        <f t="shared" si="10"/>
        <v>10</v>
      </c>
      <c r="O124">
        <f t="shared" si="11"/>
        <v>4.0999999999999996</v>
      </c>
    </row>
    <row r="125" spans="1:15">
      <c r="A125" s="61" t="s">
        <v>134</v>
      </c>
      <c r="B125" s="41">
        <v>1900</v>
      </c>
      <c r="C125" s="43">
        <v>0.16783358400000001</v>
      </c>
      <c r="D125" s="42">
        <v>0.23400000000000001</v>
      </c>
      <c r="E125" s="42">
        <v>48.29</v>
      </c>
      <c r="F125" s="42">
        <v>1.2</v>
      </c>
      <c r="G125" s="42">
        <v>7.5999999999999998E-2</v>
      </c>
      <c r="H125" s="41">
        <v>1</v>
      </c>
      <c r="I125" s="42">
        <f t="shared" si="6"/>
        <v>1.2</v>
      </c>
      <c r="J125" s="42">
        <f t="shared" si="7"/>
        <v>7.5999999999999998E-2</v>
      </c>
      <c r="K125" s="42">
        <v>180</v>
      </c>
      <c r="L125" s="41">
        <f t="shared" si="8"/>
        <v>0.15804133354152003</v>
      </c>
      <c r="M125">
        <f t="shared" si="9"/>
        <v>195</v>
      </c>
      <c r="N125">
        <f t="shared" si="10"/>
        <v>1</v>
      </c>
      <c r="O125">
        <f t="shared" si="11"/>
        <v>0</v>
      </c>
    </row>
    <row r="126" spans="1:15">
      <c r="A126" s="61" t="s">
        <v>134</v>
      </c>
      <c r="B126" s="41">
        <v>1900</v>
      </c>
      <c r="C126" s="43">
        <v>9.2244383999999999E-2</v>
      </c>
      <c r="D126" s="42">
        <v>0.23400000000000001</v>
      </c>
      <c r="E126" s="42">
        <v>48.29</v>
      </c>
      <c r="F126" s="42">
        <v>1.2</v>
      </c>
      <c r="G126" s="42">
        <v>7.5999999999999998E-2</v>
      </c>
      <c r="H126" s="41">
        <v>1</v>
      </c>
      <c r="I126" s="42">
        <f t="shared" si="6"/>
        <v>1.2</v>
      </c>
      <c r="J126" s="42">
        <f t="shared" si="7"/>
        <v>7.5999999999999998E-2</v>
      </c>
      <c r="K126" s="42">
        <v>98.9</v>
      </c>
      <c r="L126" s="41">
        <f t="shared" si="8"/>
        <v>8.6862385415520008E-2</v>
      </c>
      <c r="M126">
        <f t="shared" si="9"/>
        <v>107</v>
      </c>
      <c r="N126">
        <f t="shared" si="10"/>
        <v>0</v>
      </c>
      <c r="O126">
        <f t="shared" si="11"/>
        <v>0</v>
      </c>
    </row>
    <row r="127" spans="1:15">
      <c r="A127" s="61" t="s">
        <v>134</v>
      </c>
      <c r="B127" s="41">
        <v>1900</v>
      </c>
      <c r="C127" s="43">
        <v>0.53458740699999996</v>
      </c>
      <c r="D127" s="42">
        <v>0.23400000000000001</v>
      </c>
      <c r="E127" s="42">
        <v>48.29</v>
      </c>
      <c r="F127" s="42">
        <v>1.2</v>
      </c>
      <c r="G127" s="42">
        <v>7.5999999999999998E-2</v>
      </c>
      <c r="H127" s="41">
        <v>1</v>
      </c>
      <c r="I127" s="42">
        <f t="shared" si="6"/>
        <v>1.2</v>
      </c>
      <c r="J127" s="42">
        <f t="shared" si="7"/>
        <v>7.5999999999999998E-2</v>
      </c>
      <c r="K127" s="42">
        <v>573.29999999999995</v>
      </c>
      <c r="L127" s="41">
        <f t="shared" si="8"/>
        <v>0.503396904738585</v>
      </c>
      <c r="M127">
        <f t="shared" si="9"/>
        <v>621</v>
      </c>
      <c r="N127">
        <f t="shared" si="10"/>
        <v>2</v>
      </c>
      <c r="O127">
        <f t="shared" si="11"/>
        <v>0.1</v>
      </c>
    </row>
    <row r="128" spans="1:15">
      <c r="A128" s="61" t="s">
        <v>134</v>
      </c>
      <c r="B128" s="41">
        <v>1900</v>
      </c>
      <c r="C128" s="43">
        <v>4.0538528999999997E-2</v>
      </c>
      <c r="D128" s="42">
        <v>0.193</v>
      </c>
      <c r="E128" s="42">
        <v>48.29</v>
      </c>
      <c r="F128" s="42">
        <v>1.2</v>
      </c>
      <c r="G128" s="42">
        <v>7.5999999999999998E-2</v>
      </c>
      <c r="H128" s="41">
        <v>1</v>
      </c>
      <c r="I128" s="42">
        <f t="shared" si="6"/>
        <v>1.2</v>
      </c>
      <c r="J128" s="42">
        <f t="shared" si="7"/>
        <v>7.5999999999999998E-2</v>
      </c>
      <c r="K128" s="42">
        <v>35.9</v>
      </c>
      <c r="L128" s="41">
        <f t="shared" si="8"/>
        <v>3.1484822843677499E-2</v>
      </c>
      <c r="M128">
        <f t="shared" si="9"/>
        <v>39</v>
      </c>
      <c r="N128">
        <f t="shared" si="10"/>
        <v>0</v>
      </c>
      <c r="O128">
        <f t="shared" si="11"/>
        <v>0</v>
      </c>
    </row>
    <row r="129" spans="1:15">
      <c r="A129" s="61" t="s">
        <v>134</v>
      </c>
      <c r="B129" s="41">
        <v>1900</v>
      </c>
      <c r="C129" s="43">
        <v>0.16582514400000001</v>
      </c>
      <c r="D129" s="42">
        <v>0.193</v>
      </c>
      <c r="E129" s="42">
        <v>48.29</v>
      </c>
      <c r="F129" s="42">
        <v>1.2</v>
      </c>
      <c r="G129" s="42">
        <v>7.5999999999999998E-2</v>
      </c>
      <c r="H129" s="41">
        <v>1</v>
      </c>
      <c r="I129" s="42">
        <f t="shared" si="6"/>
        <v>1.2</v>
      </c>
      <c r="J129" s="42">
        <f t="shared" si="7"/>
        <v>7.5999999999999998E-2</v>
      </c>
      <c r="K129" s="42">
        <v>146.69999999999999</v>
      </c>
      <c r="L129" s="41">
        <f t="shared" si="8"/>
        <v>0.12879044727714001</v>
      </c>
      <c r="M129">
        <f t="shared" si="9"/>
        <v>159</v>
      </c>
      <c r="N129">
        <f t="shared" si="10"/>
        <v>0</v>
      </c>
      <c r="O129">
        <f t="shared" si="11"/>
        <v>0</v>
      </c>
    </row>
    <row r="130" spans="1:15">
      <c r="A130" s="61" t="s">
        <v>134</v>
      </c>
      <c r="B130" s="41">
        <v>1550</v>
      </c>
      <c r="C130" s="43">
        <v>0.46889457299999998</v>
      </c>
      <c r="D130" s="42">
        <v>0.57699999999999996</v>
      </c>
      <c r="E130" s="42">
        <v>48.29</v>
      </c>
      <c r="F130" s="42">
        <v>1.55</v>
      </c>
      <c r="G130" s="42">
        <v>0.15</v>
      </c>
      <c r="H130" s="41">
        <v>1</v>
      </c>
      <c r="I130" s="42">
        <f t="shared" si="6"/>
        <v>1.55</v>
      </c>
      <c r="J130" s="42">
        <f t="shared" si="7"/>
        <v>0.15</v>
      </c>
      <c r="K130" s="42">
        <v>1239.9000000000001</v>
      </c>
      <c r="L130" s="41">
        <f t="shared" si="8"/>
        <v>1.0887470185590074</v>
      </c>
      <c r="M130">
        <f t="shared" si="9"/>
        <v>1343</v>
      </c>
      <c r="N130">
        <f t="shared" si="10"/>
        <v>5</v>
      </c>
      <c r="O130">
        <f t="shared" si="11"/>
        <v>0.4</v>
      </c>
    </row>
    <row r="131" spans="1:15">
      <c r="A131" s="61" t="s">
        <v>134</v>
      </c>
      <c r="B131" s="41">
        <v>1550</v>
      </c>
      <c r="C131" s="43">
        <v>7.4983538669999996</v>
      </c>
      <c r="D131" s="42">
        <v>0.60899999999999999</v>
      </c>
      <c r="E131" s="42">
        <v>48.29</v>
      </c>
      <c r="F131" s="42">
        <v>1.55</v>
      </c>
      <c r="G131" s="42">
        <v>0.15</v>
      </c>
      <c r="H131" s="41">
        <v>1</v>
      </c>
      <c r="I131" s="42">
        <f t="shared" ref="I131:I194" si="12">F131</f>
        <v>1.55</v>
      </c>
      <c r="J131" s="42">
        <f t="shared" ref="J131:J194" si="13">G131</f>
        <v>0.15</v>
      </c>
      <c r="K131" s="42">
        <v>20927.3</v>
      </c>
      <c r="L131" s="41">
        <f t="shared" ref="L131:L194" si="14">E131*D131*C131/12</f>
        <v>18.37634704304957</v>
      </c>
      <c r="M131">
        <f t="shared" ref="M131:M194" si="15">ROUND(E131*D131*C131*102.79,0)</f>
        <v>22667</v>
      </c>
      <c r="N131">
        <f t="shared" ref="N131:N194" si="16">ROUND(I131*M131*0.002205,0)</f>
        <v>77</v>
      </c>
      <c r="O131">
        <f t="shared" ref="O131:O194" si="17">ROUND(J131*M131*0.002205,1)</f>
        <v>7.5</v>
      </c>
    </row>
    <row r="132" spans="1:15">
      <c r="A132" s="61" t="s">
        <v>134</v>
      </c>
      <c r="B132" s="41">
        <v>1550</v>
      </c>
      <c r="C132" s="43">
        <v>0.69335722300000002</v>
      </c>
      <c r="D132" s="42">
        <v>0.60899999999999999</v>
      </c>
      <c r="E132" s="42">
        <v>48.29</v>
      </c>
      <c r="F132" s="42">
        <v>1.55</v>
      </c>
      <c r="G132" s="42">
        <v>0.15</v>
      </c>
      <c r="H132" s="41">
        <v>1</v>
      </c>
      <c r="I132" s="42">
        <f t="shared" si="12"/>
        <v>1.55</v>
      </c>
      <c r="J132" s="42">
        <f t="shared" si="13"/>
        <v>0.15</v>
      </c>
      <c r="K132" s="42">
        <v>1935.1</v>
      </c>
      <c r="L132" s="41">
        <f t="shared" si="14"/>
        <v>1.6992226801575026</v>
      </c>
      <c r="M132">
        <f t="shared" si="15"/>
        <v>2096</v>
      </c>
      <c r="N132">
        <f t="shared" si="16"/>
        <v>7</v>
      </c>
      <c r="O132">
        <f t="shared" si="17"/>
        <v>0.7</v>
      </c>
    </row>
    <row r="133" spans="1:15">
      <c r="A133" s="61" t="s">
        <v>134</v>
      </c>
      <c r="B133" s="41">
        <v>1550</v>
      </c>
      <c r="C133" s="43">
        <v>6.0608817290000001</v>
      </c>
      <c r="D133" s="42">
        <v>0.64200000000000002</v>
      </c>
      <c r="E133" s="42">
        <v>48.29</v>
      </c>
      <c r="F133" s="42">
        <v>1.55</v>
      </c>
      <c r="G133" s="42">
        <v>0.15</v>
      </c>
      <c r="H133" s="41">
        <v>1</v>
      </c>
      <c r="I133" s="42">
        <f t="shared" si="12"/>
        <v>1.55</v>
      </c>
      <c r="J133" s="42">
        <f t="shared" si="13"/>
        <v>0.15</v>
      </c>
      <c r="K133" s="42">
        <v>17832.099999999999</v>
      </c>
      <c r="L133" s="41">
        <f t="shared" si="14"/>
        <v>15.658378860097436</v>
      </c>
      <c r="M133">
        <f t="shared" si="15"/>
        <v>19314</v>
      </c>
      <c r="N133">
        <f t="shared" si="16"/>
        <v>66</v>
      </c>
      <c r="O133">
        <f t="shared" si="17"/>
        <v>6.4</v>
      </c>
    </row>
    <row r="134" spans="1:15">
      <c r="A134" s="61" t="s">
        <v>134</v>
      </c>
      <c r="B134" s="41">
        <v>1200</v>
      </c>
      <c r="C134" s="43">
        <v>0.656239185</v>
      </c>
      <c r="D134" s="42">
        <v>0.38900000000000001</v>
      </c>
      <c r="E134" s="42">
        <v>48.29</v>
      </c>
      <c r="F134" s="42">
        <v>2.23</v>
      </c>
      <c r="G134" s="42">
        <v>0.316</v>
      </c>
      <c r="H134" s="41">
        <v>1</v>
      </c>
      <c r="I134" s="42">
        <f t="shared" si="12"/>
        <v>2.23</v>
      </c>
      <c r="J134" s="42">
        <f t="shared" si="13"/>
        <v>0.316</v>
      </c>
      <c r="K134" s="42">
        <v>1169.9000000000001</v>
      </c>
      <c r="L134" s="41">
        <f t="shared" si="14"/>
        <v>1.0272773670649875</v>
      </c>
      <c r="M134">
        <f t="shared" si="15"/>
        <v>1267</v>
      </c>
      <c r="N134">
        <f t="shared" si="16"/>
        <v>6</v>
      </c>
      <c r="O134">
        <f t="shared" si="17"/>
        <v>0.9</v>
      </c>
    </row>
    <row r="135" spans="1:15">
      <c r="A135" s="61" t="s">
        <v>134</v>
      </c>
      <c r="B135" s="41">
        <v>1900</v>
      </c>
      <c r="C135" s="43">
        <v>1.5629625000000001E-2</v>
      </c>
      <c r="D135" s="42">
        <v>0.23400000000000001</v>
      </c>
      <c r="E135" s="42">
        <v>48.29</v>
      </c>
      <c r="F135" s="42">
        <v>1.2</v>
      </c>
      <c r="G135" s="42">
        <v>7.5999999999999998E-2</v>
      </c>
      <c r="H135" s="41">
        <v>1</v>
      </c>
      <c r="I135" s="42">
        <f t="shared" si="12"/>
        <v>1.2</v>
      </c>
      <c r="J135" s="42">
        <f t="shared" si="13"/>
        <v>7.5999999999999998E-2</v>
      </c>
      <c r="K135" s="42">
        <v>246.6</v>
      </c>
      <c r="L135" s="41">
        <f t="shared" si="14"/>
        <v>1.4717714529375002E-2</v>
      </c>
      <c r="M135">
        <f t="shared" si="15"/>
        <v>18</v>
      </c>
      <c r="N135">
        <f t="shared" si="16"/>
        <v>0</v>
      </c>
      <c r="O135">
        <f t="shared" si="17"/>
        <v>0</v>
      </c>
    </row>
    <row r="136" spans="1:15">
      <c r="A136" s="61" t="s">
        <v>134</v>
      </c>
      <c r="B136" s="41">
        <v>4340</v>
      </c>
      <c r="C136" s="43">
        <v>3.3171271000000002E-2</v>
      </c>
      <c r="D136" s="42">
        <v>0.10199999999999999</v>
      </c>
      <c r="E136" s="42">
        <v>48.29</v>
      </c>
      <c r="F136" s="42">
        <v>0.7</v>
      </c>
      <c r="G136" s="42">
        <v>0.09</v>
      </c>
      <c r="H136" s="41">
        <v>1</v>
      </c>
      <c r="I136" s="42">
        <f t="shared" si="12"/>
        <v>0.7</v>
      </c>
      <c r="J136" s="42">
        <f t="shared" si="13"/>
        <v>0.09</v>
      </c>
      <c r="K136" s="42">
        <v>15.5</v>
      </c>
      <c r="L136" s="41">
        <f t="shared" si="14"/>
        <v>1.3615645751014998E-2</v>
      </c>
      <c r="M136">
        <f t="shared" si="15"/>
        <v>17</v>
      </c>
      <c r="N136">
        <f t="shared" si="16"/>
        <v>0</v>
      </c>
      <c r="O136">
        <f t="shared" si="17"/>
        <v>0</v>
      </c>
    </row>
    <row r="137" spans="1:15">
      <c r="A137" s="61" t="s">
        <v>134</v>
      </c>
      <c r="B137" s="41">
        <v>4340</v>
      </c>
      <c r="C137" s="43">
        <v>0.51345012700000003</v>
      </c>
      <c r="D137" s="42">
        <v>0.10199999999999999</v>
      </c>
      <c r="E137" s="42">
        <v>48.29</v>
      </c>
      <c r="F137" s="42">
        <v>0.7</v>
      </c>
      <c r="G137" s="42">
        <v>0.09</v>
      </c>
      <c r="H137" s="41">
        <v>1</v>
      </c>
      <c r="I137" s="42">
        <f t="shared" si="12"/>
        <v>0.7</v>
      </c>
      <c r="J137" s="42">
        <f t="shared" si="13"/>
        <v>0.09</v>
      </c>
      <c r="K137" s="42">
        <v>240</v>
      </c>
      <c r="L137" s="41">
        <f t="shared" si="14"/>
        <v>0.21075330637905498</v>
      </c>
      <c r="M137">
        <f t="shared" si="15"/>
        <v>260</v>
      </c>
      <c r="N137">
        <f t="shared" si="16"/>
        <v>0</v>
      </c>
      <c r="O137">
        <f t="shared" si="17"/>
        <v>0.1</v>
      </c>
    </row>
    <row r="138" spans="1:15">
      <c r="A138" s="61" t="s">
        <v>134</v>
      </c>
      <c r="B138" s="41">
        <v>4340</v>
      </c>
      <c r="C138" s="43">
        <v>0.22911375</v>
      </c>
      <c r="D138" s="42">
        <v>0.10199999999999999</v>
      </c>
      <c r="E138" s="42">
        <v>48.29</v>
      </c>
      <c r="F138" s="42">
        <v>0.7</v>
      </c>
      <c r="G138" s="42">
        <v>0.09</v>
      </c>
      <c r="H138" s="41">
        <v>1</v>
      </c>
      <c r="I138" s="42">
        <f t="shared" si="12"/>
        <v>0.7</v>
      </c>
      <c r="J138" s="42">
        <f t="shared" si="13"/>
        <v>0.09</v>
      </c>
      <c r="K138" s="42">
        <v>107.1</v>
      </c>
      <c r="L138" s="41">
        <f t="shared" si="14"/>
        <v>9.4043175393749998E-2</v>
      </c>
      <c r="M138">
        <f t="shared" si="15"/>
        <v>116</v>
      </c>
      <c r="N138">
        <f t="shared" si="16"/>
        <v>0</v>
      </c>
      <c r="O138">
        <f t="shared" si="17"/>
        <v>0</v>
      </c>
    </row>
    <row r="139" spans="1:15">
      <c r="A139" s="61" t="s">
        <v>134</v>
      </c>
      <c r="B139" s="41">
        <v>4340</v>
      </c>
      <c r="C139" s="43">
        <v>2.9070804849999998</v>
      </c>
      <c r="D139" s="42">
        <v>0.309</v>
      </c>
      <c r="E139" s="42">
        <v>48.29</v>
      </c>
      <c r="F139" s="42">
        <v>0.7</v>
      </c>
      <c r="G139" s="42">
        <v>0.09</v>
      </c>
      <c r="H139" s="41">
        <v>1</v>
      </c>
      <c r="I139" s="42">
        <f t="shared" si="12"/>
        <v>0.7</v>
      </c>
      <c r="J139" s="42">
        <f t="shared" si="13"/>
        <v>0.09</v>
      </c>
      <c r="K139" s="42">
        <v>4116.7</v>
      </c>
      <c r="L139" s="41">
        <f t="shared" si="14"/>
        <v>3.6148601029817371</v>
      </c>
      <c r="M139">
        <f t="shared" si="15"/>
        <v>4459</v>
      </c>
      <c r="N139">
        <f t="shared" si="16"/>
        <v>7</v>
      </c>
      <c r="O139">
        <f t="shared" si="17"/>
        <v>0.9</v>
      </c>
    </row>
    <row r="140" spans="1:15">
      <c r="A140" s="61" t="s">
        <v>134</v>
      </c>
      <c r="B140" s="41">
        <v>4340</v>
      </c>
      <c r="C140" s="43">
        <v>8.1113578000000006E-2</v>
      </c>
      <c r="D140" s="42">
        <v>0.309</v>
      </c>
      <c r="E140" s="42">
        <v>48.29</v>
      </c>
      <c r="F140" s="42">
        <v>0.7</v>
      </c>
      <c r="G140" s="42">
        <v>0.09</v>
      </c>
      <c r="H140" s="41">
        <v>1</v>
      </c>
      <c r="I140" s="42">
        <f t="shared" si="12"/>
        <v>0.7</v>
      </c>
      <c r="J140" s="42">
        <f t="shared" si="13"/>
        <v>0.09</v>
      </c>
      <c r="K140" s="42">
        <v>114.9</v>
      </c>
      <c r="L140" s="41">
        <f t="shared" si="14"/>
        <v>0.10086209805171499</v>
      </c>
      <c r="M140">
        <f t="shared" si="15"/>
        <v>124</v>
      </c>
      <c r="N140">
        <f t="shared" si="16"/>
        <v>0</v>
      </c>
      <c r="O140">
        <f t="shared" si="17"/>
        <v>0</v>
      </c>
    </row>
    <row r="141" spans="1:15">
      <c r="A141" s="61" t="s">
        <v>134</v>
      </c>
      <c r="B141" s="41">
        <v>4340</v>
      </c>
      <c r="C141" s="43">
        <v>4.0354516999999999E-2</v>
      </c>
      <c r="D141" s="42">
        <v>0.309</v>
      </c>
      <c r="E141" s="42">
        <v>48.29</v>
      </c>
      <c r="F141" s="42">
        <v>0.7</v>
      </c>
      <c r="G141" s="42">
        <v>0.09</v>
      </c>
      <c r="H141" s="41">
        <v>1</v>
      </c>
      <c r="I141" s="42">
        <f t="shared" si="12"/>
        <v>0.7</v>
      </c>
      <c r="J141" s="42">
        <f t="shared" si="13"/>
        <v>0.09</v>
      </c>
      <c r="K141" s="42">
        <v>57.1</v>
      </c>
      <c r="L141" s="41">
        <f t="shared" si="14"/>
        <v>5.017953036769749E-2</v>
      </c>
      <c r="M141">
        <f t="shared" si="15"/>
        <v>62</v>
      </c>
      <c r="N141">
        <f t="shared" si="16"/>
        <v>0</v>
      </c>
      <c r="O141">
        <f t="shared" si="17"/>
        <v>0</v>
      </c>
    </row>
    <row r="142" spans="1:15">
      <c r="A142" s="61" t="s">
        <v>134</v>
      </c>
      <c r="B142" s="41">
        <v>1200</v>
      </c>
      <c r="C142" s="43">
        <v>6.6031730729999998</v>
      </c>
      <c r="D142" s="42">
        <v>0.38900000000000001</v>
      </c>
      <c r="E142" s="42">
        <v>48.29</v>
      </c>
      <c r="F142" s="42">
        <v>2.23</v>
      </c>
      <c r="G142" s="42">
        <v>0.316</v>
      </c>
      <c r="H142" s="41">
        <v>1</v>
      </c>
      <c r="I142" s="42">
        <f t="shared" si="12"/>
        <v>2.23</v>
      </c>
      <c r="J142" s="42">
        <f t="shared" si="13"/>
        <v>0.316</v>
      </c>
      <c r="K142" s="42">
        <v>12648.1</v>
      </c>
      <c r="L142" s="41">
        <f t="shared" si="14"/>
        <v>10.336612631118427</v>
      </c>
      <c r="M142">
        <f t="shared" si="15"/>
        <v>12750</v>
      </c>
      <c r="N142">
        <f t="shared" si="16"/>
        <v>63</v>
      </c>
      <c r="O142">
        <f t="shared" si="17"/>
        <v>8.9</v>
      </c>
    </row>
    <row r="143" spans="1:15">
      <c r="A143" s="61" t="s">
        <v>134</v>
      </c>
      <c r="B143" s="41">
        <v>4340</v>
      </c>
      <c r="C143" s="43">
        <v>0.24997873800000001</v>
      </c>
      <c r="D143" s="42">
        <v>0.309</v>
      </c>
      <c r="E143" s="42">
        <v>48.29</v>
      </c>
      <c r="F143" s="42">
        <v>0.7</v>
      </c>
      <c r="G143" s="42">
        <v>0.09</v>
      </c>
      <c r="H143" s="41">
        <v>1</v>
      </c>
      <c r="I143" s="42">
        <f t="shared" si="12"/>
        <v>0.7</v>
      </c>
      <c r="J143" s="42">
        <f t="shared" si="13"/>
        <v>0.09</v>
      </c>
      <c r="K143" s="42">
        <v>354</v>
      </c>
      <c r="L143" s="41">
        <f t="shared" si="14"/>
        <v>0.31084043639401499</v>
      </c>
      <c r="M143">
        <f t="shared" si="15"/>
        <v>383</v>
      </c>
      <c r="N143">
        <f t="shared" si="16"/>
        <v>1</v>
      </c>
      <c r="O143">
        <f t="shared" si="17"/>
        <v>0.1</v>
      </c>
    </row>
    <row r="144" spans="1:15">
      <c r="A144" s="61" t="s">
        <v>134</v>
      </c>
      <c r="B144" s="41">
        <v>4340</v>
      </c>
      <c r="C144" s="43">
        <v>0.113422483</v>
      </c>
      <c r="D144" s="42">
        <v>0.309</v>
      </c>
      <c r="E144" s="42">
        <v>48.29</v>
      </c>
      <c r="F144" s="42">
        <v>0.7</v>
      </c>
      <c r="G144" s="42">
        <v>0.09</v>
      </c>
      <c r="H144" s="41">
        <v>1</v>
      </c>
      <c r="I144" s="42">
        <f t="shared" si="12"/>
        <v>0.7</v>
      </c>
      <c r="J144" s="42">
        <f t="shared" si="13"/>
        <v>0.09</v>
      </c>
      <c r="K144" s="42">
        <v>160.6</v>
      </c>
      <c r="L144" s="41">
        <f t="shared" si="14"/>
        <v>0.14103717137980251</v>
      </c>
      <c r="M144">
        <f t="shared" si="15"/>
        <v>174</v>
      </c>
      <c r="N144">
        <f t="shared" si="16"/>
        <v>0</v>
      </c>
      <c r="O144">
        <f t="shared" si="17"/>
        <v>0</v>
      </c>
    </row>
    <row r="145" spans="1:15">
      <c r="A145" s="61" t="s">
        <v>134</v>
      </c>
      <c r="B145" s="41">
        <v>1900</v>
      </c>
      <c r="C145" s="43">
        <v>0.216385837</v>
      </c>
      <c r="D145" s="42">
        <v>0.193</v>
      </c>
      <c r="E145" s="42">
        <v>48.29</v>
      </c>
      <c r="F145" s="42">
        <v>1.2</v>
      </c>
      <c r="G145" s="42">
        <v>7.5999999999999998E-2</v>
      </c>
      <c r="H145" s="41">
        <v>1</v>
      </c>
      <c r="I145" s="42">
        <f t="shared" si="12"/>
        <v>1.2</v>
      </c>
      <c r="J145" s="42">
        <f t="shared" si="13"/>
        <v>7.5999999999999998E-2</v>
      </c>
      <c r="K145" s="42">
        <v>191.4</v>
      </c>
      <c r="L145" s="41">
        <f t="shared" si="14"/>
        <v>0.16805912577207416</v>
      </c>
      <c r="M145">
        <f t="shared" si="15"/>
        <v>207</v>
      </c>
      <c r="N145">
        <f t="shared" si="16"/>
        <v>1</v>
      </c>
      <c r="O145">
        <f t="shared" si="17"/>
        <v>0</v>
      </c>
    </row>
    <row r="146" spans="1:15">
      <c r="A146" s="61" t="s">
        <v>134</v>
      </c>
      <c r="B146" s="41">
        <v>1550</v>
      </c>
      <c r="C146" s="43">
        <v>4.6660733000000003E-2</v>
      </c>
      <c r="D146" s="42">
        <v>0.57699999999999996</v>
      </c>
      <c r="E146" s="42">
        <v>48.29</v>
      </c>
      <c r="F146" s="42">
        <v>1.55</v>
      </c>
      <c r="G146" s="42">
        <v>0.15</v>
      </c>
      <c r="H146" s="41">
        <v>1</v>
      </c>
      <c r="I146" s="42">
        <f t="shared" si="12"/>
        <v>1.55</v>
      </c>
      <c r="J146" s="42">
        <f t="shared" si="13"/>
        <v>0.15</v>
      </c>
      <c r="K146" s="42">
        <v>123.4</v>
      </c>
      <c r="L146" s="41">
        <f t="shared" si="14"/>
        <v>0.10834361680174083</v>
      </c>
      <c r="M146">
        <f t="shared" si="15"/>
        <v>134</v>
      </c>
      <c r="N146">
        <f t="shared" si="16"/>
        <v>0</v>
      </c>
      <c r="O146">
        <f t="shared" si="17"/>
        <v>0</v>
      </c>
    </row>
    <row r="147" spans="1:15">
      <c r="A147" s="61" t="s">
        <v>134</v>
      </c>
      <c r="B147" s="41">
        <v>4340</v>
      </c>
      <c r="C147" s="43">
        <v>8.2108787299999992</v>
      </c>
      <c r="D147" s="42">
        <v>0.309</v>
      </c>
      <c r="E147" s="42">
        <v>48.29</v>
      </c>
      <c r="F147" s="42">
        <v>0.7</v>
      </c>
      <c r="G147" s="42">
        <v>0.09</v>
      </c>
      <c r="H147" s="41">
        <v>1</v>
      </c>
      <c r="I147" s="42">
        <f t="shared" si="12"/>
        <v>0.7</v>
      </c>
      <c r="J147" s="42">
        <f t="shared" si="13"/>
        <v>0.09</v>
      </c>
      <c r="K147" s="42">
        <v>11627.4</v>
      </c>
      <c r="L147" s="41">
        <f t="shared" si="14"/>
        <v>10.209960847196273</v>
      </c>
      <c r="M147">
        <f t="shared" si="15"/>
        <v>12594</v>
      </c>
      <c r="N147">
        <f t="shared" si="16"/>
        <v>19</v>
      </c>
      <c r="O147">
        <f t="shared" si="17"/>
        <v>2.5</v>
      </c>
    </row>
    <row r="148" spans="1:15">
      <c r="A148" s="61" t="s">
        <v>134</v>
      </c>
      <c r="B148" s="41">
        <v>8320</v>
      </c>
      <c r="C148" s="43">
        <v>0.89807007299999997</v>
      </c>
      <c r="D148" s="42">
        <v>0.182</v>
      </c>
      <c r="E148" s="42">
        <v>48.29</v>
      </c>
      <c r="F148" s="42">
        <v>1.25</v>
      </c>
      <c r="G148" s="42">
        <v>7.5999999999999998E-2</v>
      </c>
      <c r="H148" s="41">
        <v>1</v>
      </c>
      <c r="I148" s="42">
        <f t="shared" si="12"/>
        <v>1.25</v>
      </c>
      <c r="J148" s="42">
        <f t="shared" si="13"/>
        <v>7.5999999999999998E-2</v>
      </c>
      <c r="K148" s="42">
        <v>927.9</v>
      </c>
      <c r="L148" s="41">
        <f t="shared" si="14"/>
        <v>0.65774502468174489</v>
      </c>
      <c r="M148">
        <f t="shared" si="15"/>
        <v>811</v>
      </c>
      <c r="N148">
        <f t="shared" si="16"/>
        <v>2</v>
      </c>
      <c r="O148">
        <f t="shared" si="17"/>
        <v>0.1</v>
      </c>
    </row>
    <row r="149" spans="1:15">
      <c r="A149" s="61" t="s">
        <v>134</v>
      </c>
      <c r="B149" s="41">
        <v>8320</v>
      </c>
      <c r="C149" s="43">
        <v>0.71270736400000001</v>
      </c>
      <c r="D149" s="42">
        <v>0.21</v>
      </c>
      <c r="E149" s="42">
        <v>48.29</v>
      </c>
      <c r="F149" s="42">
        <v>1.25</v>
      </c>
      <c r="G149" s="42">
        <v>7.5999999999999998E-2</v>
      </c>
      <c r="H149" s="41">
        <v>1</v>
      </c>
      <c r="I149" s="42">
        <f t="shared" si="12"/>
        <v>1.25</v>
      </c>
      <c r="J149" s="42">
        <f t="shared" si="13"/>
        <v>7.5999999999999998E-2</v>
      </c>
      <c r="K149" s="42">
        <v>685.9</v>
      </c>
      <c r="L149" s="41">
        <f t="shared" si="14"/>
        <v>0.60229117563230006</v>
      </c>
      <c r="M149">
        <f t="shared" si="15"/>
        <v>743</v>
      </c>
      <c r="N149">
        <f t="shared" si="16"/>
        <v>2</v>
      </c>
      <c r="O149">
        <f t="shared" si="17"/>
        <v>0.1</v>
      </c>
    </row>
    <row r="150" spans="1:15">
      <c r="A150" s="61" t="s">
        <v>134</v>
      </c>
      <c r="B150" s="41">
        <v>8320</v>
      </c>
      <c r="C150" s="43">
        <v>9.7750677999999994E-2</v>
      </c>
      <c r="D150" s="42">
        <v>0.21</v>
      </c>
      <c r="E150" s="42">
        <v>48.29</v>
      </c>
      <c r="F150" s="42">
        <v>1.25</v>
      </c>
      <c r="G150" s="42">
        <v>7.5999999999999998E-2</v>
      </c>
      <c r="H150" s="41">
        <v>1</v>
      </c>
      <c r="I150" s="42">
        <f t="shared" si="12"/>
        <v>1.25</v>
      </c>
      <c r="J150" s="42">
        <f t="shared" si="13"/>
        <v>7.5999999999999998E-2</v>
      </c>
      <c r="K150" s="42">
        <v>94.1</v>
      </c>
      <c r="L150" s="41">
        <f t="shared" si="14"/>
        <v>8.2606654210849992E-2</v>
      </c>
      <c r="M150">
        <f t="shared" si="15"/>
        <v>102</v>
      </c>
      <c r="N150">
        <f t="shared" si="16"/>
        <v>0</v>
      </c>
      <c r="O150">
        <f t="shared" si="17"/>
        <v>0</v>
      </c>
    </row>
    <row r="151" spans="1:15">
      <c r="A151" s="61" t="s">
        <v>134</v>
      </c>
      <c r="B151" s="41">
        <v>8320</v>
      </c>
      <c r="C151" s="43">
        <v>0.53097732900000005</v>
      </c>
      <c r="D151" s="42">
        <v>0.182</v>
      </c>
      <c r="E151" s="42">
        <v>48.29</v>
      </c>
      <c r="F151" s="42">
        <v>1.25</v>
      </c>
      <c r="G151" s="42">
        <v>7.5999999999999998E-2</v>
      </c>
      <c r="H151" s="41">
        <v>1</v>
      </c>
      <c r="I151" s="42">
        <f t="shared" si="12"/>
        <v>1.25</v>
      </c>
      <c r="J151" s="42">
        <f t="shared" si="13"/>
        <v>7.5999999999999998E-2</v>
      </c>
      <c r="K151" s="42">
        <v>442.9</v>
      </c>
      <c r="L151" s="41">
        <f t="shared" si="14"/>
        <v>0.38888691079738497</v>
      </c>
      <c r="M151">
        <f t="shared" si="15"/>
        <v>480</v>
      </c>
      <c r="N151">
        <f t="shared" si="16"/>
        <v>1</v>
      </c>
      <c r="O151">
        <f t="shared" si="17"/>
        <v>0.1</v>
      </c>
    </row>
    <row r="152" spans="1:15">
      <c r="A152" s="61" t="s">
        <v>134</v>
      </c>
      <c r="B152" s="41">
        <v>1800</v>
      </c>
      <c r="C152" s="43">
        <v>0.429397058</v>
      </c>
      <c r="D152" s="42">
        <v>0.182</v>
      </c>
      <c r="E152" s="42">
        <v>48.29</v>
      </c>
      <c r="F152" s="42">
        <v>1.25</v>
      </c>
      <c r="G152" s="42">
        <v>7.5999999999999998E-2</v>
      </c>
      <c r="H152" s="41">
        <v>1</v>
      </c>
      <c r="I152" s="42">
        <f t="shared" si="12"/>
        <v>1.25</v>
      </c>
      <c r="J152" s="42">
        <f t="shared" si="13"/>
        <v>7.5999999999999998E-2</v>
      </c>
      <c r="K152" s="42">
        <v>358.1</v>
      </c>
      <c r="L152" s="41">
        <f t="shared" si="14"/>
        <v>0.31448968961743662</v>
      </c>
      <c r="M152">
        <f t="shared" si="15"/>
        <v>388</v>
      </c>
      <c r="N152">
        <f t="shared" si="16"/>
        <v>1</v>
      </c>
      <c r="O152">
        <f t="shared" si="17"/>
        <v>0.1</v>
      </c>
    </row>
    <row r="153" spans="1:15">
      <c r="A153" s="61" t="s">
        <v>134</v>
      </c>
      <c r="B153" s="41">
        <v>1800</v>
      </c>
      <c r="C153" s="43">
        <v>8.9434866000000002E-2</v>
      </c>
      <c r="D153" s="42">
        <v>0.183</v>
      </c>
      <c r="E153" s="42">
        <v>48.29</v>
      </c>
      <c r="F153" s="42">
        <v>1.25</v>
      </c>
      <c r="G153" s="42">
        <v>7.5999999999999998E-2</v>
      </c>
      <c r="H153" s="41">
        <v>1</v>
      </c>
      <c r="I153" s="42">
        <f t="shared" si="12"/>
        <v>1.25</v>
      </c>
      <c r="J153" s="42">
        <f t="shared" si="13"/>
        <v>7.5999999999999998E-2</v>
      </c>
      <c r="K153" s="42">
        <v>75</v>
      </c>
      <c r="L153" s="41">
        <f t="shared" si="14"/>
        <v>6.5861847606885002E-2</v>
      </c>
      <c r="M153">
        <f t="shared" si="15"/>
        <v>81</v>
      </c>
      <c r="N153">
        <f t="shared" si="16"/>
        <v>0</v>
      </c>
      <c r="O153">
        <f t="shared" si="17"/>
        <v>0</v>
      </c>
    </row>
    <row r="154" spans="1:15">
      <c r="A154" s="61" t="s">
        <v>134</v>
      </c>
      <c r="B154" s="41">
        <v>1800</v>
      </c>
      <c r="C154" s="43">
        <v>0.29586303600000002</v>
      </c>
      <c r="D154" s="42">
        <v>0.21</v>
      </c>
      <c r="E154" s="42">
        <v>48.29</v>
      </c>
      <c r="F154" s="42">
        <v>1.25</v>
      </c>
      <c r="G154" s="42">
        <v>7.5999999999999998E-2</v>
      </c>
      <c r="H154" s="41">
        <v>1</v>
      </c>
      <c r="I154" s="42">
        <f t="shared" si="12"/>
        <v>1.25</v>
      </c>
      <c r="J154" s="42">
        <f t="shared" si="13"/>
        <v>7.5999999999999998E-2</v>
      </c>
      <c r="K154" s="42">
        <v>284.8</v>
      </c>
      <c r="L154" s="41">
        <f t="shared" si="14"/>
        <v>0.2500264551477</v>
      </c>
      <c r="M154">
        <f t="shared" si="15"/>
        <v>308</v>
      </c>
      <c r="N154">
        <f t="shared" si="16"/>
        <v>1</v>
      </c>
      <c r="O154">
        <f t="shared" si="17"/>
        <v>0.1</v>
      </c>
    </row>
    <row r="155" spans="1:15">
      <c r="A155" s="61" t="s">
        <v>134</v>
      </c>
      <c r="B155" s="41">
        <v>8320</v>
      </c>
      <c r="C155" s="43">
        <v>0.123052575</v>
      </c>
      <c r="D155" s="42">
        <v>0.21</v>
      </c>
      <c r="E155" s="42">
        <v>48.29</v>
      </c>
      <c r="F155" s="42">
        <v>1.25</v>
      </c>
      <c r="G155" s="42">
        <v>7.5999999999999998E-2</v>
      </c>
      <c r="H155" s="41">
        <v>1</v>
      </c>
      <c r="I155" s="42">
        <f t="shared" si="12"/>
        <v>1.25</v>
      </c>
      <c r="J155" s="42">
        <f t="shared" si="13"/>
        <v>7.5999999999999998E-2</v>
      </c>
      <c r="K155" s="42">
        <v>118.4</v>
      </c>
      <c r="L155" s="41">
        <f t="shared" si="14"/>
        <v>0.10398865481812501</v>
      </c>
      <c r="M155">
        <f t="shared" si="15"/>
        <v>128</v>
      </c>
      <c r="N155">
        <f t="shared" si="16"/>
        <v>0</v>
      </c>
      <c r="O155">
        <f t="shared" si="17"/>
        <v>0</v>
      </c>
    </row>
    <row r="156" spans="1:15">
      <c r="A156" s="61" t="s">
        <v>134</v>
      </c>
      <c r="B156" s="41">
        <v>1800</v>
      </c>
      <c r="C156" s="43">
        <v>2.0558824040000001</v>
      </c>
      <c r="D156" s="42">
        <v>0.182</v>
      </c>
      <c r="E156" s="42">
        <v>48.29</v>
      </c>
      <c r="F156" s="42">
        <v>1.25</v>
      </c>
      <c r="G156" s="42">
        <v>7.5999999999999998E-2</v>
      </c>
      <c r="H156" s="41">
        <v>1</v>
      </c>
      <c r="I156" s="42">
        <f t="shared" si="12"/>
        <v>1.25</v>
      </c>
      <c r="J156" s="42">
        <f t="shared" si="13"/>
        <v>7.5999999999999998E-2</v>
      </c>
      <c r="K156" s="42">
        <v>1714.7</v>
      </c>
      <c r="L156" s="41">
        <f t="shared" si="14"/>
        <v>1.5057248462189265</v>
      </c>
      <c r="M156">
        <f t="shared" si="15"/>
        <v>1857</v>
      </c>
      <c r="N156">
        <f t="shared" si="16"/>
        <v>5</v>
      </c>
      <c r="O156">
        <f t="shared" si="17"/>
        <v>0.3</v>
      </c>
    </row>
    <row r="157" spans="1:15">
      <c r="A157" s="61" t="s">
        <v>134</v>
      </c>
      <c r="B157" s="41">
        <v>1800</v>
      </c>
      <c r="C157" s="43">
        <v>3.3552312560000002</v>
      </c>
      <c r="D157" s="42">
        <v>0.183</v>
      </c>
      <c r="E157" s="42">
        <v>48.29</v>
      </c>
      <c r="F157" s="42">
        <v>1.25</v>
      </c>
      <c r="G157" s="42">
        <v>7.5999999999999998E-2</v>
      </c>
      <c r="H157" s="41">
        <v>1</v>
      </c>
      <c r="I157" s="42">
        <f t="shared" si="12"/>
        <v>1.25</v>
      </c>
      <c r="J157" s="42">
        <f t="shared" si="13"/>
        <v>7.5999999999999998E-2</v>
      </c>
      <c r="K157" s="42">
        <v>2813.9</v>
      </c>
      <c r="L157" s="41">
        <f t="shared" si="14"/>
        <v>2.4708677896216598</v>
      </c>
      <c r="M157">
        <f t="shared" si="15"/>
        <v>3048</v>
      </c>
      <c r="N157">
        <f t="shared" si="16"/>
        <v>8</v>
      </c>
      <c r="O157">
        <f t="shared" si="17"/>
        <v>0.5</v>
      </c>
    </row>
    <row r="158" spans="1:15">
      <c r="A158" s="61" t="s">
        <v>134</v>
      </c>
      <c r="B158" s="41">
        <v>1800</v>
      </c>
      <c r="C158" s="43">
        <v>1.896499146</v>
      </c>
      <c r="D158" s="42">
        <v>0.21</v>
      </c>
      <c r="E158" s="42">
        <v>48.29</v>
      </c>
      <c r="F158" s="42">
        <v>1.25</v>
      </c>
      <c r="G158" s="42">
        <v>7.5999999999999998E-2</v>
      </c>
      <c r="H158" s="41">
        <v>1</v>
      </c>
      <c r="I158" s="42">
        <f t="shared" si="12"/>
        <v>1.25</v>
      </c>
      <c r="J158" s="42">
        <f t="shared" si="13"/>
        <v>7.5999999999999998E-2</v>
      </c>
      <c r="K158" s="42">
        <v>1825.2</v>
      </c>
      <c r="L158" s="41">
        <f t="shared" si="14"/>
        <v>1.6026840158059501</v>
      </c>
      <c r="M158">
        <f t="shared" si="15"/>
        <v>1977</v>
      </c>
      <c r="N158">
        <f t="shared" si="16"/>
        <v>5</v>
      </c>
      <c r="O158">
        <f t="shared" si="17"/>
        <v>0.3</v>
      </c>
    </row>
    <row r="159" spans="1:15">
      <c r="A159" s="61" t="s">
        <v>134</v>
      </c>
      <c r="B159" s="41">
        <v>4340</v>
      </c>
      <c r="C159" s="43">
        <v>4.5464154999999999E-2</v>
      </c>
      <c r="D159" s="42">
        <v>0.309</v>
      </c>
      <c r="E159" s="42">
        <v>48.29</v>
      </c>
      <c r="F159" s="42">
        <v>0.7</v>
      </c>
      <c r="G159" s="42">
        <v>0.09</v>
      </c>
      <c r="H159" s="41">
        <v>1</v>
      </c>
      <c r="I159" s="42">
        <f t="shared" si="12"/>
        <v>0.7</v>
      </c>
      <c r="J159" s="42">
        <f t="shared" si="13"/>
        <v>0.09</v>
      </c>
      <c r="K159" s="42">
        <v>64.400000000000006</v>
      </c>
      <c r="L159" s="41">
        <f t="shared" si="14"/>
        <v>5.6533199157462494E-2</v>
      </c>
      <c r="M159">
        <f t="shared" si="15"/>
        <v>70</v>
      </c>
      <c r="N159">
        <f t="shared" si="16"/>
        <v>0</v>
      </c>
      <c r="O159">
        <f t="shared" si="17"/>
        <v>0</v>
      </c>
    </row>
    <row r="160" spans="1:15">
      <c r="A160" s="61" t="s">
        <v>134</v>
      </c>
      <c r="B160" s="41">
        <v>4340</v>
      </c>
      <c r="C160" s="43">
        <v>9.6748860000000006E-3</v>
      </c>
      <c r="D160" s="42">
        <v>0.309</v>
      </c>
      <c r="E160" s="42">
        <v>48.29</v>
      </c>
      <c r="F160" s="42">
        <v>0.7</v>
      </c>
      <c r="G160" s="42">
        <v>0.09</v>
      </c>
      <c r="H160" s="41">
        <v>1</v>
      </c>
      <c r="I160" s="42">
        <f t="shared" si="12"/>
        <v>0.7</v>
      </c>
      <c r="J160" s="42">
        <f t="shared" si="13"/>
        <v>0.09</v>
      </c>
      <c r="K160" s="42">
        <v>13.7</v>
      </c>
      <c r="L160" s="41">
        <f t="shared" si="14"/>
        <v>1.2030406307205E-2</v>
      </c>
      <c r="M160">
        <f t="shared" si="15"/>
        <v>15</v>
      </c>
      <c r="N160">
        <f t="shared" si="16"/>
        <v>0</v>
      </c>
      <c r="O160">
        <f t="shared" si="17"/>
        <v>0</v>
      </c>
    </row>
    <row r="161" spans="1:15">
      <c r="A161" s="61" t="s">
        <v>134</v>
      </c>
      <c r="B161" s="41">
        <v>1550</v>
      </c>
      <c r="C161" s="43">
        <v>1.3121840339999999</v>
      </c>
      <c r="D161" s="42">
        <v>0.60899999999999999</v>
      </c>
      <c r="E161" s="42">
        <v>48.29</v>
      </c>
      <c r="F161" s="42">
        <v>1.55</v>
      </c>
      <c r="G161" s="42">
        <v>0.15</v>
      </c>
      <c r="H161" s="41">
        <v>1</v>
      </c>
      <c r="I161" s="42">
        <f t="shared" si="12"/>
        <v>1.55</v>
      </c>
      <c r="J161" s="42">
        <f t="shared" si="13"/>
        <v>0.15</v>
      </c>
      <c r="K161" s="42">
        <v>3688.1</v>
      </c>
      <c r="L161" s="41">
        <f t="shared" si="14"/>
        <v>3.2157923753443947</v>
      </c>
      <c r="M161">
        <f t="shared" si="15"/>
        <v>3967</v>
      </c>
      <c r="N161">
        <f t="shared" si="16"/>
        <v>14</v>
      </c>
      <c r="O161">
        <f t="shared" si="17"/>
        <v>1.3</v>
      </c>
    </row>
    <row r="162" spans="1:15">
      <c r="A162" s="61" t="s">
        <v>134</v>
      </c>
      <c r="B162" s="41">
        <v>1550</v>
      </c>
      <c r="C162" s="43">
        <v>9.7467190810000002</v>
      </c>
      <c r="D162" s="42">
        <v>0.57699999999999996</v>
      </c>
      <c r="E162" s="42">
        <v>48.29</v>
      </c>
      <c r="F162" s="42">
        <v>1.55</v>
      </c>
      <c r="G162" s="42">
        <v>0.15</v>
      </c>
      <c r="H162" s="41">
        <v>1</v>
      </c>
      <c r="I162" s="42">
        <f t="shared" si="12"/>
        <v>1.55</v>
      </c>
      <c r="J162" s="42">
        <f t="shared" si="13"/>
        <v>0.15</v>
      </c>
      <c r="K162" s="42">
        <v>30840.799999999999</v>
      </c>
      <c r="L162" s="41">
        <f t="shared" si="14"/>
        <v>22.631337514266644</v>
      </c>
      <c r="M162">
        <f t="shared" si="15"/>
        <v>27915</v>
      </c>
      <c r="N162">
        <f t="shared" si="16"/>
        <v>95</v>
      </c>
      <c r="O162">
        <f t="shared" si="17"/>
        <v>9.1999999999999993</v>
      </c>
    </row>
    <row r="163" spans="1:15">
      <c r="A163" s="61" t="s">
        <v>134</v>
      </c>
      <c r="B163" s="41">
        <v>1900</v>
      </c>
      <c r="C163" s="43">
        <v>1.008081585</v>
      </c>
      <c r="D163" s="42">
        <v>0.193</v>
      </c>
      <c r="E163" s="42">
        <v>48.29</v>
      </c>
      <c r="F163" s="42">
        <v>1.2</v>
      </c>
      <c r="G163" s="42">
        <v>7.5999999999999998E-2</v>
      </c>
      <c r="H163" s="41">
        <v>1</v>
      </c>
      <c r="I163" s="42">
        <f t="shared" si="12"/>
        <v>1.2</v>
      </c>
      <c r="J163" s="42">
        <f t="shared" si="13"/>
        <v>7.5999999999999998E-2</v>
      </c>
      <c r="K163" s="42">
        <v>891.6</v>
      </c>
      <c r="L163" s="41">
        <f t="shared" si="14"/>
        <v>0.78294084414603748</v>
      </c>
      <c r="M163">
        <f t="shared" si="15"/>
        <v>966</v>
      </c>
      <c r="N163">
        <f t="shared" si="16"/>
        <v>3</v>
      </c>
      <c r="O163">
        <f t="shared" si="17"/>
        <v>0.2</v>
      </c>
    </row>
    <row r="164" spans="1:15">
      <c r="A164" s="61" t="s">
        <v>134</v>
      </c>
      <c r="B164" s="41">
        <v>1900</v>
      </c>
      <c r="C164" s="43">
        <v>1.8666240569999999</v>
      </c>
      <c r="D164" s="42">
        <v>0.193</v>
      </c>
      <c r="E164" s="42">
        <v>48.29</v>
      </c>
      <c r="F164" s="42">
        <v>1.2</v>
      </c>
      <c r="G164" s="42">
        <v>7.5999999999999998E-2</v>
      </c>
      <c r="H164" s="41">
        <v>1</v>
      </c>
      <c r="I164" s="42">
        <f t="shared" si="12"/>
        <v>1.2</v>
      </c>
      <c r="J164" s="42">
        <f t="shared" si="13"/>
        <v>7.5999999999999998E-2</v>
      </c>
      <c r="K164" s="42">
        <v>1651</v>
      </c>
      <c r="L164" s="41">
        <f t="shared" si="14"/>
        <v>1.4497400177098572</v>
      </c>
      <c r="M164">
        <f t="shared" si="15"/>
        <v>1788</v>
      </c>
      <c r="N164">
        <f t="shared" si="16"/>
        <v>5</v>
      </c>
      <c r="O164">
        <f t="shared" si="17"/>
        <v>0.3</v>
      </c>
    </row>
    <row r="165" spans="1:15">
      <c r="A165" s="61" t="s">
        <v>134</v>
      </c>
      <c r="B165" s="41">
        <v>1900</v>
      </c>
      <c r="C165" s="43">
        <v>3.7539351650000001</v>
      </c>
      <c r="D165" s="42">
        <v>0.23400000000000001</v>
      </c>
      <c r="E165" s="42">
        <v>48.29</v>
      </c>
      <c r="F165" s="42">
        <v>1.2</v>
      </c>
      <c r="G165" s="42">
        <v>7.5999999999999998E-2</v>
      </c>
      <c r="H165" s="41">
        <v>1</v>
      </c>
      <c r="I165" s="42">
        <f t="shared" si="12"/>
        <v>1.2</v>
      </c>
      <c r="J165" s="42">
        <f t="shared" si="13"/>
        <v>7.5999999999999998E-2</v>
      </c>
      <c r="K165" s="42">
        <v>4025.7</v>
      </c>
      <c r="L165" s="41">
        <f t="shared" si="14"/>
        <v>3.5349118177980756</v>
      </c>
      <c r="M165">
        <f t="shared" si="15"/>
        <v>4360</v>
      </c>
      <c r="N165">
        <f t="shared" si="16"/>
        <v>12</v>
      </c>
      <c r="O165">
        <f t="shared" si="17"/>
        <v>0.7</v>
      </c>
    </row>
    <row r="166" spans="1:15">
      <c r="A166" s="61" t="s">
        <v>134</v>
      </c>
      <c r="B166" s="41">
        <v>6410</v>
      </c>
      <c r="C166" s="43">
        <v>0.81569972400000001</v>
      </c>
      <c r="D166" s="42">
        <v>0.30299999999999999</v>
      </c>
      <c r="E166" s="42">
        <v>48.29</v>
      </c>
      <c r="F166" s="42">
        <v>0</v>
      </c>
      <c r="G166" s="42">
        <v>0</v>
      </c>
      <c r="H166" s="41">
        <v>1</v>
      </c>
      <c r="I166" s="42">
        <f t="shared" si="12"/>
        <v>0</v>
      </c>
      <c r="J166" s="42">
        <f t="shared" si="13"/>
        <v>0</v>
      </c>
      <c r="K166" s="42">
        <v>1132.7</v>
      </c>
      <c r="L166" s="41">
        <f t="shared" si="14"/>
        <v>0.99460102671698991</v>
      </c>
      <c r="M166">
        <f t="shared" si="15"/>
        <v>1227</v>
      </c>
      <c r="N166">
        <f t="shared" si="16"/>
        <v>0</v>
      </c>
      <c r="O166">
        <f t="shared" si="17"/>
        <v>0</v>
      </c>
    </row>
    <row r="167" spans="1:15">
      <c r="A167" s="61" t="s">
        <v>134</v>
      </c>
      <c r="B167" s="41">
        <v>6430</v>
      </c>
      <c r="C167" s="43">
        <v>0.78351451599999999</v>
      </c>
      <c r="D167" s="42">
        <v>0.30299999999999999</v>
      </c>
      <c r="E167" s="42">
        <v>48.29</v>
      </c>
      <c r="F167" s="42">
        <v>0</v>
      </c>
      <c r="G167" s="42">
        <v>0</v>
      </c>
      <c r="H167" s="41">
        <v>1</v>
      </c>
      <c r="I167" s="42">
        <f t="shared" si="12"/>
        <v>0</v>
      </c>
      <c r="J167" s="42">
        <f t="shared" si="13"/>
        <v>0</v>
      </c>
      <c r="K167" s="42">
        <v>1088</v>
      </c>
      <c r="L167" s="41">
        <f t="shared" si="14"/>
        <v>0.95535687843540995</v>
      </c>
      <c r="M167">
        <f t="shared" si="15"/>
        <v>1178</v>
      </c>
      <c r="N167">
        <f t="shared" si="16"/>
        <v>0</v>
      </c>
      <c r="O167">
        <f t="shared" si="17"/>
        <v>0</v>
      </c>
    </row>
    <row r="168" spans="1:15">
      <c r="A168" s="61" t="s">
        <v>134</v>
      </c>
      <c r="B168" s="41">
        <v>1550</v>
      </c>
      <c r="C168" s="43">
        <v>2.9310409050000001</v>
      </c>
      <c r="D168" s="42">
        <v>0.60899999999999999</v>
      </c>
      <c r="E168" s="42">
        <v>48.29</v>
      </c>
      <c r="F168" s="42">
        <v>1.55</v>
      </c>
      <c r="G168" s="42">
        <v>0.15</v>
      </c>
      <c r="H168" s="41">
        <v>1</v>
      </c>
      <c r="I168" s="42">
        <f t="shared" si="12"/>
        <v>1.55</v>
      </c>
      <c r="J168" s="42">
        <f t="shared" si="13"/>
        <v>0.15</v>
      </c>
      <c r="K168" s="42">
        <v>31454.799999999999</v>
      </c>
      <c r="L168" s="41">
        <f t="shared" si="14"/>
        <v>7.1831532390993376</v>
      </c>
      <c r="M168">
        <f t="shared" si="15"/>
        <v>8860</v>
      </c>
      <c r="N168">
        <f t="shared" si="16"/>
        <v>30</v>
      </c>
      <c r="O168">
        <f t="shared" si="17"/>
        <v>2.9</v>
      </c>
    </row>
    <row r="169" spans="1:15">
      <c r="A169" s="61" t="s">
        <v>134</v>
      </c>
      <c r="B169" s="41">
        <v>1900</v>
      </c>
      <c r="C169" s="43">
        <v>4.4869E-5</v>
      </c>
      <c r="D169" s="42">
        <v>0.23400000000000001</v>
      </c>
      <c r="E169" s="42">
        <v>48.29</v>
      </c>
      <c r="F169" s="42">
        <v>1.2</v>
      </c>
      <c r="G169" s="42">
        <v>7.5999999999999998E-2</v>
      </c>
      <c r="H169" s="41">
        <v>1</v>
      </c>
      <c r="I169" s="42">
        <f t="shared" si="12"/>
        <v>1.2</v>
      </c>
      <c r="J169" s="42">
        <f t="shared" si="13"/>
        <v>7.5999999999999998E-2</v>
      </c>
      <c r="K169" s="42">
        <v>261.5</v>
      </c>
      <c r="L169" s="41">
        <f t="shared" si="14"/>
        <v>4.2251118195000004E-5</v>
      </c>
      <c r="M169">
        <f t="shared" si="15"/>
        <v>0</v>
      </c>
      <c r="N169">
        <f t="shared" si="16"/>
        <v>0</v>
      </c>
      <c r="O169">
        <f t="shared" si="17"/>
        <v>0</v>
      </c>
    </row>
    <row r="170" spans="1:15">
      <c r="A170" s="61" t="s">
        <v>134</v>
      </c>
      <c r="B170" s="41">
        <v>1200</v>
      </c>
      <c r="C170" s="43">
        <v>12.721121562</v>
      </c>
      <c r="D170" s="42">
        <v>0.38900000000000001</v>
      </c>
      <c r="E170" s="42">
        <v>48.29</v>
      </c>
      <c r="F170" s="42">
        <v>2.23</v>
      </c>
      <c r="G170" s="42">
        <v>0.316</v>
      </c>
      <c r="H170" s="41">
        <v>1</v>
      </c>
      <c r="I170" s="42">
        <f t="shared" si="12"/>
        <v>2.23</v>
      </c>
      <c r="J170" s="42">
        <f t="shared" si="13"/>
        <v>0.316</v>
      </c>
      <c r="K170" s="42">
        <v>22678.2</v>
      </c>
      <c r="L170" s="41">
        <f t="shared" si="14"/>
        <v>19.913654294089437</v>
      </c>
      <c r="M170">
        <f t="shared" si="15"/>
        <v>24563</v>
      </c>
      <c r="N170">
        <f t="shared" si="16"/>
        <v>121</v>
      </c>
      <c r="O170">
        <f t="shared" si="17"/>
        <v>17.100000000000001</v>
      </c>
    </row>
    <row r="171" spans="1:15">
      <c r="A171" s="61" t="s">
        <v>134</v>
      </c>
      <c r="B171" s="41">
        <v>4340</v>
      </c>
      <c r="C171" s="43">
        <v>7.1154581999999994E-2</v>
      </c>
      <c r="D171" s="42">
        <v>0.309</v>
      </c>
      <c r="E171" s="42">
        <v>48.29</v>
      </c>
      <c r="F171" s="42">
        <v>0.7</v>
      </c>
      <c r="G171" s="42">
        <v>0.09</v>
      </c>
      <c r="H171" s="41">
        <v>1</v>
      </c>
      <c r="I171" s="42">
        <f t="shared" si="12"/>
        <v>0.7</v>
      </c>
      <c r="J171" s="42">
        <f t="shared" si="13"/>
        <v>0.09</v>
      </c>
      <c r="K171" s="42">
        <v>100.8</v>
      </c>
      <c r="L171" s="41">
        <f t="shared" si="14"/>
        <v>8.8478410193084986E-2</v>
      </c>
      <c r="M171">
        <f t="shared" si="15"/>
        <v>109</v>
      </c>
      <c r="N171">
        <f t="shared" si="16"/>
        <v>0</v>
      </c>
      <c r="O171">
        <f t="shared" si="17"/>
        <v>0</v>
      </c>
    </row>
    <row r="172" spans="1:15">
      <c r="A172" s="61" t="s">
        <v>134</v>
      </c>
      <c r="B172" s="41">
        <v>4340</v>
      </c>
      <c r="C172" s="43">
        <v>0.13331437400000001</v>
      </c>
      <c r="D172" s="42">
        <v>0.309</v>
      </c>
      <c r="E172" s="42">
        <v>48.29</v>
      </c>
      <c r="F172" s="42">
        <v>0.7</v>
      </c>
      <c r="G172" s="42">
        <v>0.09</v>
      </c>
      <c r="H172" s="41">
        <v>1</v>
      </c>
      <c r="I172" s="42">
        <f t="shared" si="12"/>
        <v>0.7</v>
      </c>
      <c r="J172" s="42">
        <f t="shared" si="13"/>
        <v>0.09</v>
      </c>
      <c r="K172" s="42">
        <v>188.8</v>
      </c>
      <c r="L172" s="41">
        <f t="shared" si="14"/>
        <v>0.16577209135184501</v>
      </c>
      <c r="M172">
        <f t="shared" si="15"/>
        <v>204</v>
      </c>
      <c r="N172">
        <f t="shared" si="16"/>
        <v>0</v>
      </c>
      <c r="O172">
        <f t="shared" si="17"/>
        <v>0</v>
      </c>
    </row>
    <row r="173" spans="1:15">
      <c r="A173" s="61" t="s">
        <v>134</v>
      </c>
      <c r="B173" s="41">
        <v>4340</v>
      </c>
      <c r="C173" s="43">
        <v>0.102448469</v>
      </c>
      <c r="D173" s="42">
        <v>0.309</v>
      </c>
      <c r="E173" s="42">
        <v>48.29</v>
      </c>
      <c r="F173" s="42">
        <v>0.7</v>
      </c>
      <c r="G173" s="42">
        <v>0.09</v>
      </c>
      <c r="H173" s="41">
        <v>1</v>
      </c>
      <c r="I173" s="42">
        <f t="shared" si="12"/>
        <v>0.7</v>
      </c>
      <c r="J173" s="42">
        <f t="shared" si="13"/>
        <v>0.09</v>
      </c>
      <c r="K173" s="42">
        <v>145.1</v>
      </c>
      <c r="L173" s="41">
        <f t="shared" si="14"/>
        <v>0.12739134162625751</v>
      </c>
      <c r="M173">
        <f t="shared" si="15"/>
        <v>157</v>
      </c>
      <c r="N173">
        <f t="shared" si="16"/>
        <v>0</v>
      </c>
      <c r="O173">
        <f t="shared" si="17"/>
        <v>0</v>
      </c>
    </row>
    <row r="174" spans="1:15">
      <c r="A174" s="61" t="s">
        <v>134</v>
      </c>
      <c r="B174" s="41">
        <v>1200</v>
      </c>
      <c r="C174" s="43">
        <v>7.408197199</v>
      </c>
      <c r="D174" s="42">
        <v>0.38900000000000001</v>
      </c>
      <c r="E174" s="42">
        <v>48.29</v>
      </c>
      <c r="F174" s="42">
        <v>2.23</v>
      </c>
      <c r="G174" s="42">
        <v>0.316</v>
      </c>
      <c r="H174" s="41">
        <v>1</v>
      </c>
      <c r="I174" s="42">
        <f t="shared" si="12"/>
        <v>2.23</v>
      </c>
      <c r="J174" s="42">
        <f t="shared" si="13"/>
        <v>0.316</v>
      </c>
      <c r="K174" s="42">
        <v>27429.1</v>
      </c>
      <c r="L174" s="41">
        <f t="shared" si="14"/>
        <v>11.596798068812268</v>
      </c>
      <c r="M174">
        <f t="shared" si="15"/>
        <v>14304</v>
      </c>
      <c r="N174">
        <f t="shared" si="16"/>
        <v>70</v>
      </c>
      <c r="O174">
        <f t="shared" si="17"/>
        <v>10</v>
      </c>
    </row>
    <row r="175" spans="1:15">
      <c r="A175" s="61" t="s">
        <v>134</v>
      </c>
      <c r="B175" s="41">
        <v>6410</v>
      </c>
      <c r="C175" s="43">
        <v>0.16987129200000001</v>
      </c>
      <c r="D175" s="42">
        <v>0.191</v>
      </c>
      <c r="E175" s="42">
        <v>48.29</v>
      </c>
      <c r="F175" s="42">
        <v>0</v>
      </c>
      <c r="G175" s="42">
        <v>0</v>
      </c>
      <c r="H175" s="41">
        <v>1</v>
      </c>
      <c r="I175" s="42">
        <f t="shared" si="12"/>
        <v>0</v>
      </c>
      <c r="J175" s="42">
        <f t="shared" si="13"/>
        <v>0</v>
      </c>
      <c r="K175" s="42">
        <v>148.69999999999999</v>
      </c>
      <c r="L175" s="41">
        <f t="shared" si="14"/>
        <v>0.13056576465999001</v>
      </c>
      <c r="M175">
        <f t="shared" si="15"/>
        <v>161</v>
      </c>
      <c r="N175">
        <f t="shared" si="16"/>
        <v>0</v>
      </c>
      <c r="O175">
        <f t="shared" si="17"/>
        <v>0</v>
      </c>
    </row>
    <row r="176" spans="1:15">
      <c r="A176" s="61" t="s">
        <v>134</v>
      </c>
      <c r="B176" s="41">
        <v>6410</v>
      </c>
      <c r="C176" s="43">
        <v>0.15335542799999999</v>
      </c>
      <c r="D176" s="42">
        <v>0.191</v>
      </c>
      <c r="E176" s="42">
        <v>48.29</v>
      </c>
      <c r="F176" s="42">
        <v>0</v>
      </c>
      <c r="G176" s="42">
        <v>0</v>
      </c>
      <c r="H176" s="41">
        <v>1</v>
      </c>
      <c r="I176" s="42">
        <f t="shared" si="12"/>
        <v>0</v>
      </c>
      <c r="J176" s="42">
        <f t="shared" si="13"/>
        <v>0</v>
      </c>
      <c r="K176" s="42">
        <v>134.19999999999999</v>
      </c>
      <c r="L176" s="41">
        <f t="shared" si="14"/>
        <v>0.11787141008841</v>
      </c>
      <c r="M176">
        <f t="shared" si="15"/>
        <v>145</v>
      </c>
      <c r="N176">
        <f t="shared" si="16"/>
        <v>0</v>
      </c>
      <c r="O176">
        <f t="shared" si="17"/>
        <v>0</v>
      </c>
    </row>
    <row r="177" spans="1:15">
      <c r="A177" s="61" t="s">
        <v>134</v>
      </c>
      <c r="B177" s="41">
        <v>1200</v>
      </c>
      <c r="C177" s="43">
        <v>3.3742680000000001E-3</v>
      </c>
      <c r="D177" s="42">
        <v>0.30399999999999999</v>
      </c>
      <c r="E177" s="42">
        <v>48.29</v>
      </c>
      <c r="F177" s="42">
        <v>2.23</v>
      </c>
      <c r="G177" s="42">
        <v>0.316</v>
      </c>
      <c r="H177" s="41">
        <v>1</v>
      </c>
      <c r="I177" s="42">
        <f t="shared" si="12"/>
        <v>2.23</v>
      </c>
      <c r="J177" s="42">
        <f t="shared" si="13"/>
        <v>0.316</v>
      </c>
      <c r="K177" s="42">
        <v>4.7</v>
      </c>
      <c r="L177" s="41">
        <f t="shared" si="14"/>
        <v>4.1278995102399995E-3</v>
      </c>
      <c r="M177">
        <f t="shared" si="15"/>
        <v>5</v>
      </c>
      <c r="N177">
        <f t="shared" si="16"/>
        <v>0</v>
      </c>
      <c r="O177">
        <f t="shared" si="17"/>
        <v>0</v>
      </c>
    </row>
    <row r="178" spans="1:15">
      <c r="A178" s="61" t="s">
        <v>134</v>
      </c>
      <c r="B178" s="41">
        <v>6410</v>
      </c>
      <c r="C178" s="43">
        <v>0.67312823200000005</v>
      </c>
      <c r="D178" s="42">
        <v>0.26600000000000001</v>
      </c>
      <c r="E178" s="42">
        <v>48.29</v>
      </c>
      <c r="F178" s="42">
        <v>0</v>
      </c>
      <c r="G178" s="42">
        <v>0</v>
      </c>
      <c r="H178" s="41">
        <v>1</v>
      </c>
      <c r="I178" s="42">
        <f t="shared" si="12"/>
        <v>0</v>
      </c>
      <c r="J178" s="42">
        <f t="shared" si="13"/>
        <v>0</v>
      </c>
      <c r="K178" s="42">
        <v>820.6</v>
      </c>
      <c r="L178" s="41">
        <f t="shared" si="14"/>
        <v>0.72053553149937344</v>
      </c>
      <c r="M178">
        <f t="shared" si="15"/>
        <v>889</v>
      </c>
      <c r="N178">
        <f t="shared" si="16"/>
        <v>0</v>
      </c>
      <c r="O178">
        <f t="shared" si="17"/>
        <v>0</v>
      </c>
    </row>
    <row r="179" spans="1:15">
      <c r="A179" s="61" t="s">
        <v>134</v>
      </c>
      <c r="B179" s="41">
        <v>1550</v>
      </c>
      <c r="C179" s="43">
        <v>5.1103461000000003E-2</v>
      </c>
      <c r="D179" s="42">
        <v>0.60899999999999999</v>
      </c>
      <c r="E179" s="42">
        <v>48.29</v>
      </c>
      <c r="F179" s="42">
        <v>1.55</v>
      </c>
      <c r="G179" s="42">
        <v>0.15</v>
      </c>
      <c r="H179" s="41">
        <v>1</v>
      </c>
      <c r="I179" s="42">
        <f t="shared" si="12"/>
        <v>1.55</v>
      </c>
      <c r="J179" s="42">
        <f t="shared" si="13"/>
        <v>0.15</v>
      </c>
      <c r="K179" s="42">
        <v>142.6</v>
      </c>
      <c r="L179" s="41">
        <f t="shared" si="14"/>
        <v>0.12524014618326751</v>
      </c>
      <c r="M179">
        <f t="shared" si="15"/>
        <v>154</v>
      </c>
      <c r="N179">
        <f t="shared" si="16"/>
        <v>1</v>
      </c>
      <c r="O179">
        <f t="shared" si="17"/>
        <v>0.1</v>
      </c>
    </row>
    <row r="180" spans="1:15">
      <c r="A180" s="61" t="s">
        <v>134</v>
      </c>
      <c r="B180" s="41">
        <v>6410</v>
      </c>
      <c r="C180" s="43">
        <v>6.6049932000000006E-2</v>
      </c>
      <c r="D180" s="42">
        <v>0.26600000000000001</v>
      </c>
      <c r="E180" s="42">
        <v>48.29</v>
      </c>
      <c r="F180" s="42">
        <v>0</v>
      </c>
      <c r="G180" s="42">
        <v>0</v>
      </c>
      <c r="H180" s="41">
        <v>1</v>
      </c>
      <c r="I180" s="42">
        <f t="shared" si="12"/>
        <v>0</v>
      </c>
      <c r="J180" s="42">
        <f t="shared" si="13"/>
        <v>0</v>
      </c>
      <c r="K180" s="42">
        <v>80.5</v>
      </c>
      <c r="L180" s="41">
        <f t="shared" si="14"/>
        <v>7.0701718627540003E-2</v>
      </c>
      <c r="M180">
        <f t="shared" si="15"/>
        <v>87</v>
      </c>
      <c r="N180">
        <f t="shared" si="16"/>
        <v>0</v>
      </c>
      <c r="O180">
        <f t="shared" si="17"/>
        <v>0</v>
      </c>
    </row>
    <row r="181" spans="1:15">
      <c r="A181" s="61" t="s">
        <v>134</v>
      </c>
      <c r="B181" s="41">
        <v>1550</v>
      </c>
      <c r="C181" s="43">
        <v>4.0986332660000002</v>
      </c>
      <c r="D181" s="42">
        <v>0.60899999999999999</v>
      </c>
      <c r="E181" s="42">
        <v>48.29</v>
      </c>
      <c r="F181" s="42">
        <v>1.55</v>
      </c>
      <c r="G181" s="42">
        <v>0.15</v>
      </c>
      <c r="H181" s="41">
        <v>1</v>
      </c>
      <c r="I181" s="42">
        <f t="shared" si="12"/>
        <v>1.55</v>
      </c>
      <c r="J181" s="42">
        <f t="shared" si="13"/>
        <v>0.15</v>
      </c>
      <c r="K181" s="42">
        <v>12516.4</v>
      </c>
      <c r="L181" s="41">
        <f t="shared" si="14"/>
        <v>10.044592271068355</v>
      </c>
      <c r="M181">
        <f t="shared" si="15"/>
        <v>12390</v>
      </c>
      <c r="N181">
        <f t="shared" si="16"/>
        <v>42</v>
      </c>
      <c r="O181">
        <f t="shared" si="17"/>
        <v>4.0999999999999996</v>
      </c>
    </row>
    <row r="182" spans="1:15">
      <c r="A182" s="61" t="s">
        <v>134</v>
      </c>
      <c r="B182" s="41">
        <v>6410</v>
      </c>
      <c r="C182" s="43">
        <v>1.254439E-3</v>
      </c>
      <c r="D182" s="42">
        <v>0.26600000000000001</v>
      </c>
      <c r="E182" s="42">
        <v>48.29</v>
      </c>
      <c r="F182" s="42">
        <v>0</v>
      </c>
      <c r="G182" s="42">
        <v>0</v>
      </c>
      <c r="H182" s="41">
        <v>1</v>
      </c>
      <c r="I182" s="42">
        <f t="shared" si="12"/>
        <v>0</v>
      </c>
      <c r="J182" s="42">
        <f t="shared" si="13"/>
        <v>0</v>
      </c>
      <c r="K182" s="42">
        <v>1.5</v>
      </c>
      <c r="L182" s="41">
        <f t="shared" si="14"/>
        <v>1.3427870480383335E-3</v>
      </c>
      <c r="M182">
        <f t="shared" si="15"/>
        <v>2</v>
      </c>
      <c r="N182">
        <f t="shared" si="16"/>
        <v>0</v>
      </c>
      <c r="O182">
        <f t="shared" si="17"/>
        <v>0</v>
      </c>
    </row>
    <row r="183" spans="1:15">
      <c r="A183" s="61" t="s">
        <v>134</v>
      </c>
      <c r="B183" s="41">
        <v>1900</v>
      </c>
      <c r="C183" s="43">
        <v>0.33688504400000002</v>
      </c>
      <c r="D183" s="42">
        <v>0.23400000000000001</v>
      </c>
      <c r="E183" s="42">
        <v>48.29</v>
      </c>
      <c r="F183" s="42">
        <v>1.2</v>
      </c>
      <c r="G183" s="42">
        <v>7.5999999999999998E-2</v>
      </c>
      <c r="H183" s="41">
        <v>1</v>
      </c>
      <c r="I183" s="42">
        <f t="shared" si="12"/>
        <v>1.2</v>
      </c>
      <c r="J183" s="42">
        <f t="shared" si="13"/>
        <v>7.5999999999999998E-2</v>
      </c>
      <c r="K183" s="42">
        <v>8730.1</v>
      </c>
      <c r="L183" s="41">
        <f t="shared" si="14"/>
        <v>0.31722948610782004</v>
      </c>
      <c r="M183">
        <f t="shared" si="15"/>
        <v>391</v>
      </c>
      <c r="N183">
        <f t="shared" si="16"/>
        <v>1</v>
      </c>
      <c r="O183">
        <f t="shared" si="17"/>
        <v>0.1</v>
      </c>
    </row>
    <row r="184" spans="1:15">
      <c r="A184" s="61" t="s">
        <v>134</v>
      </c>
      <c r="B184" s="41">
        <v>1900</v>
      </c>
      <c r="C184" s="43">
        <v>0.21738839800000001</v>
      </c>
      <c r="D184" s="42">
        <v>0.193</v>
      </c>
      <c r="E184" s="42">
        <v>48.29</v>
      </c>
      <c r="F184" s="42">
        <v>1.2</v>
      </c>
      <c r="G184" s="42">
        <v>7.5999999999999998E-2</v>
      </c>
      <c r="H184" s="41">
        <v>1</v>
      </c>
      <c r="I184" s="42">
        <f t="shared" si="12"/>
        <v>1.2</v>
      </c>
      <c r="J184" s="42">
        <f t="shared" si="13"/>
        <v>7.5999999999999998E-2</v>
      </c>
      <c r="K184" s="42">
        <v>1532</v>
      </c>
      <c r="L184" s="41">
        <f t="shared" si="14"/>
        <v>0.16883777897567168</v>
      </c>
      <c r="M184">
        <f t="shared" si="15"/>
        <v>208</v>
      </c>
      <c r="N184">
        <f t="shared" si="16"/>
        <v>1</v>
      </c>
      <c r="O184">
        <f t="shared" si="17"/>
        <v>0</v>
      </c>
    </row>
    <row r="185" spans="1:15">
      <c r="A185" s="61" t="s">
        <v>134</v>
      </c>
      <c r="B185" s="41">
        <v>1800</v>
      </c>
      <c r="C185" s="43">
        <v>9.5442995000000003E-2</v>
      </c>
      <c r="D185" s="42">
        <v>0.182</v>
      </c>
      <c r="E185" s="42">
        <v>48.29</v>
      </c>
      <c r="F185" s="42">
        <v>1.25</v>
      </c>
      <c r="G185" s="42">
        <v>7.5999999999999998E-2</v>
      </c>
      <c r="H185" s="41">
        <v>1</v>
      </c>
      <c r="I185" s="42">
        <f t="shared" si="12"/>
        <v>1.25</v>
      </c>
      <c r="J185" s="42">
        <f t="shared" si="13"/>
        <v>7.5999999999999998E-2</v>
      </c>
      <c r="K185" s="42">
        <v>85.4</v>
      </c>
      <c r="L185" s="41">
        <f t="shared" si="14"/>
        <v>6.9902290466341666E-2</v>
      </c>
      <c r="M185">
        <f t="shared" si="15"/>
        <v>86</v>
      </c>
      <c r="N185">
        <f t="shared" si="16"/>
        <v>0</v>
      </c>
      <c r="O185">
        <f t="shared" si="17"/>
        <v>0</v>
      </c>
    </row>
    <row r="186" spans="1:15">
      <c r="A186" s="61" t="s">
        <v>134</v>
      </c>
      <c r="B186" s="41">
        <v>1800</v>
      </c>
      <c r="C186" s="43">
        <v>0.23351401299999999</v>
      </c>
      <c r="D186" s="42">
        <v>0.183</v>
      </c>
      <c r="E186" s="42">
        <v>48.29</v>
      </c>
      <c r="F186" s="42">
        <v>1.25</v>
      </c>
      <c r="G186" s="42">
        <v>7.5999999999999998E-2</v>
      </c>
      <c r="H186" s="41">
        <v>1</v>
      </c>
      <c r="I186" s="42">
        <f t="shared" si="12"/>
        <v>1.25</v>
      </c>
      <c r="J186" s="42">
        <f t="shared" si="13"/>
        <v>7.5999999999999998E-2</v>
      </c>
      <c r="K186" s="42">
        <v>197.4</v>
      </c>
      <c r="L186" s="41">
        <f t="shared" si="14"/>
        <v>0.17196497323849247</v>
      </c>
      <c r="M186">
        <f t="shared" si="15"/>
        <v>212</v>
      </c>
      <c r="N186">
        <f t="shared" si="16"/>
        <v>1</v>
      </c>
      <c r="O186">
        <f t="shared" si="17"/>
        <v>0</v>
      </c>
    </row>
    <row r="187" spans="1:15">
      <c r="A187" s="61" t="s">
        <v>134</v>
      </c>
      <c r="B187" s="41">
        <v>4340</v>
      </c>
      <c r="C187" s="43">
        <v>8.9377807000000004E-2</v>
      </c>
      <c r="D187" s="42">
        <v>0.309</v>
      </c>
      <c r="E187" s="42">
        <v>48.29</v>
      </c>
      <c r="F187" s="42">
        <v>0.7</v>
      </c>
      <c r="G187" s="42">
        <v>0.09</v>
      </c>
      <c r="H187" s="41">
        <v>1</v>
      </c>
      <c r="I187" s="42">
        <f t="shared" si="12"/>
        <v>0.7</v>
      </c>
      <c r="J187" s="42">
        <f t="shared" si="13"/>
        <v>0.09</v>
      </c>
      <c r="K187" s="42">
        <v>126.6</v>
      </c>
      <c r="L187" s="41">
        <f t="shared" si="14"/>
        <v>0.1111383982257725</v>
      </c>
      <c r="M187">
        <f t="shared" si="15"/>
        <v>137</v>
      </c>
      <c r="N187">
        <f t="shared" si="16"/>
        <v>0</v>
      </c>
      <c r="O187">
        <f t="shared" si="17"/>
        <v>0</v>
      </c>
    </row>
    <row r="188" spans="1:15">
      <c r="A188" s="61" t="s">
        <v>134</v>
      </c>
      <c r="B188" s="41">
        <v>4340</v>
      </c>
      <c r="C188" s="43">
        <v>0.17011106300000001</v>
      </c>
      <c r="D188" s="42">
        <v>0.309</v>
      </c>
      <c r="E188" s="42">
        <v>48.29</v>
      </c>
      <c r="F188" s="42">
        <v>0.7</v>
      </c>
      <c r="G188" s="42">
        <v>0.09</v>
      </c>
      <c r="H188" s="41">
        <v>1</v>
      </c>
      <c r="I188" s="42">
        <f t="shared" si="12"/>
        <v>0.7</v>
      </c>
      <c r="J188" s="42">
        <f t="shared" si="13"/>
        <v>0.09</v>
      </c>
      <c r="K188" s="42">
        <v>240.9</v>
      </c>
      <c r="L188" s="41">
        <f t="shared" si="14"/>
        <v>0.2115275782309525</v>
      </c>
      <c r="M188">
        <f t="shared" si="15"/>
        <v>261</v>
      </c>
      <c r="N188">
        <f t="shared" si="16"/>
        <v>0</v>
      </c>
      <c r="O188">
        <f t="shared" si="17"/>
        <v>0.1</v>
      </c>
    </row>
    <row r="189" spans="1:15">
      <c r="A189" s="61" t="s">
        <v>134</v>
      </c>
      <c r="B189" s="41">
        <v>6410</v>
      </c>
      <c r="C189" s="43">
        <v>0.13879424200000001</v>
      </c>
      <c r="D189" s="42">
        <v>0.191</v>
      </c>
      <c r="E189" s="42">
        <v>48.29</v>
      </c>
      <c r="F189" s="42">
        <v>0</v>
      </c>
      <c r="G189" s="42">
        <v>0</v>
      </c>
      <c r="H189" s="41">
        <v>1</v>
      </c>
      <c r="I189" s="42">
        <f t="shared" si="12"/>
        <v>0</v>
      </c>
      <c r="J189" s="42">
        <f t="shared" si="13"/>
        <v>0</v>
      </c>
      <c r="K189" s="42">
        <v>121.5</v>
      </c>
      <c r="L189" s="41">
        <f t="shared" si="14"/>
        <v>0.10667945197669836</v>
      </c>
      <c r="M189">
        <f t="shared" si="15"/>
        <v>132</v>
      </c>
      <c r="N189">
        <f t="shared" si="16"/>
        <v>0</v>
      </c>
      <c r="O189">
        <f t="shared" si="17"/>
        <v>0</v>
      </c>
    </row>
    <row r="190" spans="1:15">
      <c r="A190" s="61" t="s">
        <v>134</v>
      </c>
      <c r="B190" s="41">
        <v>4340</v>
      </c>
      <c r="C190" s="43">
        <v>6.7420758999999997E-2</v>
      </c>
      <c r="D190" s="42">
        <v>0.309</v>
      </c>
      <c r="E190" s="42">
        <v>48.29</v>
      </c>
      <c r="F190" s="42">
        <v>0.7</v>
      </c>
      <c r="G190" s="42">
        <v>0.09</v>
      </c>
      <c r="H190" s="41">
        <v>1</v>
      </c>
      <c r="I190" s="42">
        <f t="shared" si="12"/>
        <v>0.7</v>
      </c>
      <c r="J190" s="42">
        <f t="shared" si="13"/>
        <v>0.09</v>
      </c>
      <c r="K190" s="42">
        <v>95.5</v>
      </c>
      <c r="L190" s="41">
        <f t="shared" si="14"/>
        <v>8.3835522641832486E-2</v>
      </c>
      <c r="M190">
        <f t="shared" si="15"/>
        <v>103</v>
      </c>
      <c r="N190">
        <f t="shared" si="16"/>
        <v>0</v>
      </c>
      <c r="O190">
        <f t="shared" si="17"/>
        <v>0</v>
      </c>
    </row>
    <row r="191" spans="1:15">
      <c r="A191" s="61" t="s">
        <v>134</v>
      </c>
      <c r="B191" s="41">
        <v>3200</v>
      </c>
      <c r="C191" s="43">
        <v>5.0049323999999999E-2</v>
      </c>
      <c r="D191" s="42">
        <v>0.28699999999999998</v>
      </c>
      <c r="E191" s="42">
        <v>48.29</v>
      </c>
      <c r="F191" s="42">
        <v>1.2</v>
      </c>
      <c r="G191" s="42">
        <v>6.4000000000000001E-2</v>
      </c>
      <c r="H191" s="41">
        <v>1</v>
      </c>
      <c r="I191" s="42">
        <f t="shared" si="12"/>
        <v>1.2</v>
      </c>
      <c r="J191" s="42">
        <f t="shared" si="13"/>
        <v>6.4000000000000001E-2</v>
      </c>
      <c r="K191" s="42">
        <v>65.8</v>
      </c>
      <c r="L191" s="41">
        <f t="shared" si="14"/>
        <v>5.7803757721709988E-2</v>
      </c>
      <c r="M191">
        <f t="shared" si="15"/>
        <v>71</v>
      </c>
      <c r="N191">
        <f t="shared" si="16"/>
        <v>0</v>
      </c>
      <c r="O191">
        <f t="shared" si="17"/>
        <v>0</v>
      </c>
    </row>
    <row r="192" spans="1:15">
      <c r="A192" s="61" t="s">
        <v>134</v>
      </c>
      <c r="B192" s="41">
        <v>3200</v>
      </c>
      <c r="C192" s="43">
        <v>1.187399002</v>
      </c>
      <c r="D192" s="42">
        <v>0.28699999999999998</v>
      </c>
      <c r="E192" s="42">
        <v>48.29</v>
      </c>
      <c r="F192" s="42">
        <v>1.2</v>
      </c>
      <c r="G192" s="42">
        <v>6.4000000000000001E-2</v>
      </c>
      <c r="H192" s="41">
        <v>1</v>
      </c>
      <c r="I192" s="42">
        <f t="shared" si="12"/>
        <v>1.2</v>
      </c>
      <c r="J192" s="42">
        <f t="shared" si="13"/>
        <v>6.4000000000000001E-2</v>
      </c>
      <c r="K192" s="42">
        <v>1561.7</v>
      </c>
      <c r="L192" s="41">
        <f t="shared" si="14"/>
        <v>1.3713696558740383</v>
      </c>
      <c r="M192">
        <f t="shared" si="15"/>
        <v>1692</v>
      </c>
      <c r="N192">
        <f t="shared" si="16"/>
        <v>4</v>
      </c>
      <c r="O192">
        <f t="shared" si="17"/>
        <v>0.2</v>
      </c>
    </row>
    <row r="193" spans="1:15">
      <c r="A193" s="61" t="s">
        <v>134</v>
      </c>
      <c r="B193" s="41">
        <v>1200</v>
      </c>
      <c r="C193" s="43">
        <v>2.5456684410000001</v>
      </c>
      <c r="D193" s="42">
        <v>0.30399999999999999</v>
      </c>
      <c r="E193" s="42">
        <v>48.29</v>
      </c>
      <c r="F193" s="42">
        <v>2.23</v>
      </c>
      <c r="G193" s="42">
        <v>0.316</v>
      </c>
      <c r="H193" s="41">
        <v>1</v>
      </c>
      <c r="I193" s="42">
        <f t="shared" si="12"/>
        <v>2.23</v>
      </c>
      <c r="J193" s="42">
        <f t="shared" si="13"/>
        <v>0.316</v>
      </c>
      <c r="K193" s="42">
        <v>10023.200000000001</v>
      </c>
      <c r="L193" s="41">
        <f t="shared" si="14"/>
        <v>3.1142350017358797</v>
      </c>
      <c r="M193">
        <f t="shared" si="15"/>
        <v>3841</v>
      </c>
      <c r="N193">
        <f t="shared" si="16"/>
        <v>19</v>
      </c>
      <c r="O193">
        <f t="shared" si="17"/>
        <v>2.7</v>
      </c>
    </row>
    <row r="194" spans="1:15">
      <c r="A194" s="61" t="s">
        <v>134</v>
      </c>
      <c r="B194" s="41">
        <v>3200</v>
      </c>
      <c r="C194" s="43">
        <v>2.7911550200000002</v>
      </c>
      <c r="D194" s="42">
        <v>0.28699999999999998</v>
      </c>
      <c r="E194" s="42">
        <v>48.29</v>
      </c>
      <c r="F194" s="42">
        <v>1.2</v>
      </c>
      <c r="G194" s="42">
        <v>6.4000000000000001E-2</v>
      </c>
      <c r="H194" s="41">
        <v>1</v>
      </c>
      <c r="I194" s="42">
        <f t="shared" si="12"/>
        <v>1.2</v>
      </c>
      <c r="J194" s="42">
        <f t="shared" si="13"/>
        <v>6.4000000000000001E-2</v>
      </c>
      <c r="K194" s="42">
        <v>3671.1</v>
      </c>
      <c r="L194" s="41">
        <f t="shared" si="14"/>
        <v>3.2236049489862162</v>
      </c>
      <c r="M194">
        <f t="shared" si="15"/>
        <v>3976</v>
      </c>
      <c r="N194">
        <f t="shared" si="16"/>
        <v>11</v>
      </c>
      <c r="O194">
        <f t="shared" si="17"/>
        <v>0.6</v>
      </c>
    </row>
    <row r="195" spans="1:15">
      <c r="A195" s="61" t="s">
        <v>134</v>
      </c>
      <c r="B195" s="41">
        <v>6410</v>
      </c>
      <c r="C195" s="43">
        <v>1.62115E-4</v>
      </c>
      <c r="D195" s="42">
        <v>0.191</v>
      </c>
      <c r="E195" s="42">
        <v>48.29</v>
      </c>
      <c r="F195" s="42">
        <v>0</v>
      </c>
      <c r="G195" s="42">
        <v>0</v>
      </c>
      <c r="H195" s="41">
        <v>1</v>
      </c>
      <c r="I195" s="42">
        <f t="shared" ref="I195:I227" si="18">F195</f>
        <v>0</v>
      </c>
      <c r="J195" s="42">
        <f t="shared" ref="J195:J227" si="19">G195</f>
        <v>0</v>
      </c>
      <c r="K195" s="42">
        <v>0.1</v>
      </c>
      <c r="L195" s="41">
        <f t="shared" ref="L195:L258" si="20">E195*D195*C195/12</f>
        <v>1.2460415582083334E-4</v>
      </c>
      <c r="M195">
        <f t="shared" ref="M195:M258" si="21">ROUND(E195*D195*C195*102.79,0)</f>
        <v>0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61" t="s">
        <v>134</v>
      </c>
      <c r="B196" s="41">
        <v>6410</v>
      </c>
      <c r="C196" s="43">
        <v>0.24922830100000001</v>
      </c>
      <c r="D196" s="42">
        <v>0.30299999999999999</v>
      </c>
      <c r="E196" s="42">
        <v>48.29</v>
      </c>
      <c r="F196" s="42">
        <v>0</v>
      </c>
      <c r="G196" s="42">
        <v>0</v>
      </c>
      <c r="H196" s="41">
        <v>1</v>
      </c>
      <c r="I196" s="42">
        <f t="shared" si="18"/>
        <v>0</v>
      </c>
      <c r="J196" s="42">
        <f t="shared" si="19"/>
        <v>0</v>
      </c>
      <c r="K196" s="42">
        <v>346.1</v>
      </c>
      <c r="L196" s="41">
        <f t="shared" si="20"/>
        <v>0.3038896750460725</v>
      </c>
      <c r="M196">
        <f t="shared" si="21"/>
        <v>375</v>
      </c>
      <c r="N196">
        <f t="shared" si="22"/>
        <v>0</v>
      </c>
      <c r="O196">
        <f t="shared" si="23"/>
        <v>0</v>
      </c>
    </row>
    <row r="197" spans="1:15">
      <c r="A197" s="61" t="s">
        <v>134</v>
      </c>
      <c r="B197" s="41">
        <v>6410</v>
      </c>
      <c r="C197" s="43">
        <v>1.0650150000000001E-3</v>
      </c>
      <c r="D197" s="42">
        <v>0.30299999999999999</v>
      </c>
      <c r="E197" s="42">
        <v>48.29</v>
      </c>
      <c r="F197" s="42">
        <v>0</v>
      </c>
      <c r="G197" s="42">
        <v>0</v>
      </c>
      <c r="H197" s="41">
        <v>1</v>
      </c>
      <c r="I197" s="42">
        <f t="shared" si="18"/>
        <v>0</v>
      </c>
      <c r="J197" s="42">
        <f t="shared" si="19"/>
        <v>0</v>
      </c>
      <c r="K197" s="42">
        <v>1.5</v>
      </c>
      <c r="L197" s="41">
        <f t="shared" si="20"/>
        <v>1.2985967523375002E-3</v>
      </c>
      <c r="M197">
        <f t="shared" si="21"/>
        <v>2</v>
      </c>
      <c r="N197">
        <f t="shared" si="22"/>
        <v>0</v>
      </c>
      <c r="O197">
        <f t="shared" si="23"/>
        <v>0</v>
      </c>
    </row>
    <row r="198" spans="1:15">
      <c r="A198" s="61" t="s">
        <v>134</v>
      </c>
      <c r="B198" s="41">
        <v>8140</v>
      </c>
      <c r="C198" s="43">
        <v>0.56111244199999999</v>
      </c>
      <c r="D198" s="42">
        <v>0.70299999999999996</v>
      </c>
      <c r="E198" s="42">
        <v>48.29</v>
      </c>
      <c r="F198" s="42">
        <v>1.2</v>
      </c>
      <c r="G198" s="42">
        <v>0.48</v>
      </c>
      <c r="H198" s="41">
        <v>1</v>
      </c>
      <c r="I198" s="42">
        <f t="shared" si="18"/>
        <v>1.2</v>
      </c>
      <c r="J198" s="42">
        <f t="shared" si="19"/>
        <v>0.48</v>
      </c>
      <c r="K198" s="42">
        <v>7377.8</v>
      </c>
      <c r="L198" s="41">
        <f t="shared" si="20"/>
        <v>1.5873810196998781</v>
      </c>
      <c r="M198">
        <f t="shared" si="21"/>
        <v>1958</v>
      </c>
      <c r="N198">
        <f t="shared" si="22"/>
        <v>5</v>
      </c>
      <c r="O198">
        <f t="shared" si="23"/>
        <v>2.1</v>
      </c>
    </row>
    <row r="199" spans="1:15">
      <c r="A199" s="61" t="s">
        <v>134</v>
      </c>
      <c r="B199" s="41">
        <v>3200</v>
      </c>
      <c r="C199" s="43">
        <v>1.5739536199999999</v>
      </c>
      <c r="D199" s="42">
        <v>0.4</v>
      </c>
      <c r="E199" s="42">
        <v>48.29</v>
      </c>
      <c r="F199" s="42">
        <v>1.2</v>
      </c>
      <c r="G199" s="42">
        <v>6.4000000000000001E-2</v>
      </c>
      <c r="H199" s="41">
        <v>1</v>
      </c>
      <c r="I199" s="42">
        <f t="shared" si="18"/>
        <v>1.2</v>
      </c>
      <c r="J199" s="42">
        <f t="shared" si="19"/>
        <v>6.4000000000000001E-2</v>
      </c>
      <c r="K199" s="42">
        <v>2885.2</v>
      </c>
      <c r="L199" s="41">
        <f t="shared" si="20"/>
        <v>2.5335406769933333</v>
      </c>
      <c r="M199">
        <f t="shared" si="21"/>
        <v>3125</v>
      </c>
      <c r="N199">
        <f t="shared" si="22"/>
        <v>8</v>
      </c>
      <c r="O199">
        <f t="shared" si="23"/>
        <v>0.4</v>
      </c>
    </row>
    <row r="200" spans="1:15">
      <c r="A200" s="61" t="s">
        <v>134</v>
      </c>
      <c r="B200" s="41">
        <v>4340</v>
      </c>
      <c r="C200" s="43">
        <v>5.0245667000000001E-2</v>
      </c>
      <c r="D200" s="42">
        <v>0.309</v>
      </c>
      <c r="E200" s="42">
        <v>48.29</v>
      </c>
      <c r="F200" s="42">
        <v>0.7</v>
      </c>
      <c r="G200" s="42">
        <v>0.09</v>
      </c>
      <c r="H200" s="41">
        <v>1</v>
      </c>
      <c r="I200" s="42">
        <f t="shared" si="18"/>
        <v>0.7</v>
      </c>
      <c r="J200" s="42">
        <f t="shared" si="19"/>
        <v>0.09</v>
      </c>
      <c r="K200" s="42">
        <v>71.2</v>
      </c>
      <c r="L200" s="41">
        <f t="shared" si="20"/>
        <v>6.2478853930322494E-2</v>
      </c>
      <c r="M200">
        <f t="shared" si="21"/>
        <v>77</v>
      </c>
      <c r="N200">
        <f t="shared" si="22"/>
        <v>0</v>
      </c>
      <c r="O200">
        <f t="shared" si="23"/>
        <v>0</v>
      </c>
    </row>
    <row r="201" spans="1:15">
      <c r="A201" s="61" t="s">
        <v>134</v>
      </c>
      <c r="B201" s="41">
        <v>1200</v>
      </c>
      <c r="C201" s="43">
        <v>2.0102132000000002E-2</v>
      </c>
      <c r="D201" s="42">
        <v>0.38900000000000001</v>
      </c>
      <c r="E201" s="42">
        <v>48.29</v>
      </c>
      <c r="F201" s="42">
        <v>2.23</v>
      </c>
      <c r="G201" s="42">
        <v>0.316</v>
      </c>
      <c r="H201" s="41">
        <v>1</v>
      </c>
      <c r="I201" s="42">
        <f t="shared" si="18"/>
        <v>2.23</v>
      </c>
      <c r="J201" s="42">
        <f t="shared" si="19"/>
        <v>0.316</v>
      </c>
      <c r="K201" s="42">
        <v>35.799999999999997</v>
      </c>
      <c r="L201" s="41">
        <f t="shared" si="20"/>
        <v>3.146789418457667E-2</v>
      </c>
      <c r="M201">
        <f t="shared" si="21"/>
        <v>39</v>
      </c>
      <c r="N201">
        <f t="shared" si="22"/>
        <v>0</v>
      </c>
      <c r="O201">
        <f t="shared" si="23"/>
        <v>0</v>
      </c>
    </row>
    <row r="202" spans="1:15">
      <c r="A202" s="61" t="s">
        <v>134</v>
      </c>
      <c r="B202" s="41">
        <v>6410</v>
      </c>
      <c r="C202" s="43">
        <v>9.4537159999999992E-3</v>
      </c>
      <c r="D202" s="42">
        <v>0.30299999999999999</v>
      </c>
      <c r="E202" s="42">
        <v>48.29</v>
      </c>
      <c r="F202" s="42">
        <v>0</v>
      </c>
      <c r="G202" s="42">
        <v>0</v>
      </c>
      <c r="H202" s="41">
        <v>1</v>
      </c>
      <c r="I202" s="42">
        <f t="shared" si="18"/>
        <v>0</v>
      </c>
      <c r="J202" s="42">
        <f t="shared" si="19"/>
        <v>0</v>
      </c>
      <c r="K202" s="42">
        <v>13.1</v>
      </c>
      <c r="L202" s="41">
        <f t="shared" si="20"/>
        <v>1.1527128627409998E-2</v>
      </c>
      <c r="M202">
        <f t="shared" si="21"/>
        <v>14</v>
      </c>
      <c r="N202">
        <f t="shared" si="22"/>
        <v>0</v>
      </c>
      <c r="O202">
        <f t="shared" si="23"/>
        <v>0</v>
      </c>
    </row>
    <row r="203" spans="1:15">
      <c r="A203" s="61" t="s">
        <v>134</v>
      </c>
      <c r="B203" s="41">
        <v>4340</v>
      </c>
      <c r="C203" s="43">
        <v>1.1437926009999999</v>
      </c>
      <c r="D203" s="42">
        <v>0.41299999999999998</v>
      </c>
      <c r="E203" s="42">
        <v>48.29</v>
      </c>
      <c r="F203" s="42">
        <v>0.7</v>
      </c>
      <c r="G203" s="42">
        <v>0.09</v>
      </c>
      <c r="H203" s="41">
        <v>1</v>
      </c>
      <c r="I203" s="42">
        <f t="shared" si="18"/>
        <v>0.7</v>
      </c>
      <c r="J203" s="42">
        <f t="shared" si="19"/>
        <v>0.09</v>
      </c>
      <c r="K203" s="42">
        <v>2164.8000000000002</v>
      </c>
      <c r="L203" s="41">
        <f t="shared" si="20"/>
        <v>1.9009613801704806</v>
      </c>
      <c r="M203">
        <f t="shared" si="21"/>
        <v>2345</v>
      </c>
      <c r="N203">
        <f t="shared" si="22"/>
        <v>4</v>
      </c>
      <c r="O203">
        <f t="shared" si="23"/>
        <v>0.5</v>
      </c>
    </row>
    <row r="204" spans="1:15">
      <c r="A204" s="61" t="s">
        <v>134</v>
      </c>
      <c r="B204" s="41">
        <v>3200</v>
      </c>
      <c r="C204" s="43">
        <v>3.5990234000000003E-2</v>
      </c>
      <c r="D204" s="42">
        <v>0.28699999999999998</v>
      </c>
      <c r="E204" s="42">
        <v>48.29</v>
      </c>
      <c r="F204" s="42">
        <v>1.2</v>
      </c>
      <c r="G204" s="42">
        <v>6.4000000000000001E-2</v>
      </c>
      <c r="H204" s="41">
        <v>1</v>
      </c>
      <c r="I204" s="42">
        <f t="shared" si="18"/>
        <v>1.2</v>
      </c>
      <c r="J204" s="42">
        <f t="shared" si="19"/>
        <v>6.4000000000000001E-2</v>
      </c>
      <c r="K204" s="42">
        <v>47.3</v>
      </c>
      <c r="L204" s="41">
        <f t="shared" si="20"/>
        <v>4.1566410896651661E-2</v>
      </c>
      <c r="M204">
        <f t="shared" si="21"/>
        <v>51</v>
      </c>
      <c r="N204">
        <f t="shared" si="22"/>
        <v>0</v>
      </c>
      <c r="O204">
        <f t="shared" si="23"/>
        <v>0</v>
      </c>
    </row>
    <row r="205" spans="1:15">
      <c r="A205" s="61" t="s">
        <v>134</v>
      </c>
      <c r="B205" s="41">
        <v>3200</v>
      </c>
      <c r="C205" s="43">
        <v>0.99349439399999995</v>
      </c>
      <c r="D205" s="42">
        <v>0.4</v>
      </c>
      <c r="E205" s="42">
        <v>48.29</v>
      </c>
      <c r="F205" s="42">
        <v>1.2</v>
      </c>
      <c r="G205" s="42">
        <v>6.4000000000000001E-2</v>
      </c>
      <c r="H205" s="41">
        <v>1</v>
      </c>
      <c r="I205" s="42">
        <f t="shared" si="18"/>
        <v>1.2</v>
      </c>
      <c r="J205" s="42">
        <f t="shared" si="19"/>
        <v>6.4000000000000001E-2</v>
      </c>
      <c r="K205" s="42">
        <v>1821.2</v>
      </c>
      <c r="L205" s="41">
        <f t="shared" si="20"/>
        <v>1.5991948095420001</v>
      </c>
      <c r="M205">
        <f t="shared" si="21"/>
        <v>1973</v>
      </c>
      <c r="N205">
        <f t="shared" si="22"/>
        <v>5</v>
      </c>
      <c r="O205">
        <f t="shared" si="23"/>
        <v>0.3</v>
      </c>
    </row>
    <row r="206" spans="1:15">
      <c r="A206" s="61" t="s">
        <v>134</v>
      </c>
      <c r="B206" s="41">
        <v>1200</v>
      </c>
      <c r="C206" s="43">
        <v>27.708113518000001</v>
      </c>
      <c r="D206" s="42">
        <v>0.22</v>
      </c>
      <c r="E206" s="42">
        <v>48.29</v>
      </c>
      <c r="F206" s="42">
        <v>2.23</v>
      </c>
      <c r="G206" s="42">
        <v>0.316</v>
      </c>
      <c r="H206" s="41">
        <v>1</v>
      </c>
      <c r="I206" s="42">
        <f t="shared" si="18"/>
        <v>2.23</v>
      </c>
      <c r="J206" s="42">
        <f t="shared" si="19"/>
        <v>0.316</v>
      </c>
      <c r="K206" s="42">
        <v>80315.5</v>
      </c>
      <c r="L206" s="41">
        <f t="shared" si="20"/>
        <v>24.530454699377369</v>
      </c>
      <c r="M206">
        <f t="shared" si="21"/>
        <v>30258</v>
      </c>
      <c r="N206">
        <f t="shared" si="22"/>
        <v>149</v>
      </c>
      <c r="O206">
        <f t="shared" si="23"/>
        <v>21.1</v>
      </c>
    </row>
    <row r="207" spans="1:15">
      <c r="A207" s="61" t="s">
        <v>134</v>
      </c>
      <c r="B207" s="41">
        <v>1200</v>
      </c>
      <c r="C207" s="43">
        <v>1.573149109</v>
      </c>
      <c r="D207" s="42">
        <v>0.30399999999999999</v>
      </c>
      <c r="E207" s="42">
        <v>48.29</v>
      </c>
      <c r="F207" s="42">
        <v>2.23</v>
      </c>
      <c r="G207" s="42">
        <v>0.316</v>
      </c>
      <c r="H207" s="41">
        <v>1</v>
      </c>
      <c r="I207" s="42">
        <f t="shared" si="18"/>
        <v>2.23</v>
      </c>
      <c r="J207" s="42">
        <f t="shared" si="19"/>
        <v>0.316</v>
      </c>
      <c r="K207" s="42">
        <v>2191.6999999999998</v>
      </c>
      <c r="L207" s="41">
        <f t="shared" si="20"/>
        <v>1.9245067186647866</v>
      </c>
      <c r="M207">
        <f t="shared" si="21"/>
        <v>2374</v>
      </c>
      <c r="N207">
        <f t="shared" si="22"/>
        <v>12</v>
      </c>
      <c r="O207">
        <f t="shared" si="23"/>
        <v>1.7</v>
      </c>
    </row>
    <row r="208" spans="1:15">
      <c r="A208" s="61" t="s">
        <v>134</v>
      </c>
      <c r="B208" s="41">
        <v>4340</v>
      </c>
      <c r="C208" s="43">
        <v>2.12513E-4</v>
      </c>
      <c r="D208" s="42">
        <v>0.10199999999999999</v>
      </c>
      <c r="E208" s="42">
        <v>48.29</v>
      </c>
      <c r="F208" s="42">
        <v>0.7</v>
      </c>
      <c r="G208" s="42">
        <v>0.09</v>
      </c>
      <c r="H208" s="41">
        <v>1</v>
      </c>
      <c r="I208" s="42">
        <f t="shared" si="18"/>
        <v>0.7</v>
      </c>
      <c r="J208" s="42">
        <f t="shared" si="19"/>
        <v>0.09</v>
      </c>
      <c r="K208" s="42">
        <v>0.1</v>
      </c>
      <c r="L208" s="41">
        <f t="shared" si="20"/>
        <v>8.7229148544999991E-5</v>
      </c>
      <c r="M208">
        <f t="shared" si="21"/>
        <v>0</v>
      </c>
      <c r="N208">
        <f t="shared" si="22"/>
        <v>0</v>
      </c>
      <c r="O208">
        <f t="shared" si="23"/>
        <v>0</v>
      </c>
    </row>
    <row r="209" spans="1:15">
      <c r="A209" s="61" t="s">
        <v>134</v>
      </c>
      <c r="B209" s="41">
        <v>3200</v>
      </c>
      <c r="C209" s="43">
        <v>5.9073872999999999E-2</v>
      </c>
      <c r="D209" s="42">
        <v>0.4</v>
      </c>
      <c r="E209" s="42">
        <v>48.29</v>
      </c>
      <c r="F209" s="42">
        <v>1.2</v>
      </c>
      <c r="G209" s="42">
        <v>6.4000000000000001E-2</v>
      </c>
      <c r="H209" s="41">
        <v>1</v>
      </c>
      <c r="I209" s="42">
        <f t="shared" si="18"/>
        <v>1.2</v>
      </c>
      <c r="J209" s="42">
        <f t="shared" si="19"/>
        <v>6.4000000000000001E-2</v>
      </c>
      <c r="K209" s="42">
        <v>108.3</v>
      </c>
      <c r="L209" s="41">
        <f t="shared" si="20"/>
        <v>9.5089244239000004E-2</v>
      </c>
      <c r="M209">
        <f t="shared" si="21"/>
        <v>117</v>
      </c>
      <c r="N209">
        <f t="shared" si="22"/>
        <v>0</v>
      </c>
      <c r="O209">
        <f t="shared" si="23"/>
        <v>0</v>
      </c>
    </row>
    <row r="210" spans="1:15">
      <c r="A210" s="61" t="s">
        <v>134</v>
      </c>
      <c r="B210" s="41">
        <v>4340</v>
      </c>
      <c r="C210" s="43">
        <v>3.4805830000000002E-3</v>
      </c>
      <c r="D210" s="42">
        <v>0.41299999999999998</v>
      </c>
      <c r="E210" s="42">
        <v>48.29</v>
      </c>
      <c r="F210" s="42">
        <v>0.7</v>
      </c>
      <c r="G210" s="42">
        <v>0.09</v>
      </c>
      <c r="H210" s="41">
        <v>1</v>
      </c>
      <c r="I210" s="42">
        <f t="shared" si="18"/>
        <v>0.7</v>
      </c>
      <c r="J210" s="42">
        <f t="shared" si="19"/>
        <v>0.09</v>
      </c>
      <c r="K210" s="42">
        <v>6.6</v>
      </c>
      <c r="L210" s="41">
        <f t="shared" si="20"/>
        <v>5.7846622348258327E-3</v>
      </c>
      <c r="M210">
        <f t="shared" si="21"/>
        <v>7</v>
      </c>
      <c r="N210">
        <f t="shared" si="22"/>
        <v>0</v>
      </c>
      <c r="O210">
        <f t="shared" si="23"/>
        <v>0</v>
      </c>
    </row>
    <row r="211" spans="1:15">
      <c r="A211" s="61" t="s">
        <v>134</v>
      </c>
      <c r="B211" s="41">
        <v>4340</v>
      </c>
      <c r="C211" s="43">
        <v>6.4015720999999998E-2</v>
      </c>
      <c r="D211" s="42">
        <v>0.10199999999999999</v>
      </c>
      <c r="E211" s="42">
        <v>48.29</v>
      </c>
      <c r="F211" s="42">
        <v>0.7</v>
      </c>
      <c r="G211" s="42">
        <v>0.09</v>
      </c>
      <c r="H211" s="41">
        <v>1</v>
      </c>
      <c r="I211" s="42">
        <f t="shared" si="18"/>
        <v>0.7</v>
      </c>
      <c r="J211" s="42">
        <f t="shared" si="19"/>
        <v>0.09</v>
      </c>
      <c r="K211" s="42">
        <v>29.9</v>
      </c>
      <c r="L211" s="41">
        <f t="shared" si="20"/>
        <v>2.6276212920264996E-2</v>
      </c>
      <c r="M211">
        <f t="shared" si="21"/>
        <v>32</v>
      </c>
      <c r="N211">
        <f t="shared" si="22"/>
        <v>0</v>
      </c>
      <c r="O211">
        <f t="shared" si="23"/>
        <v>0</v>
      </c>
    </row>
    <row r="212" spans="1:15">
      <c r="A212" s="61" t="s">
        <v>134</v>
      </c>
      <c r="B212" s="41">
        <v>4340</v>
      </c>
      <c r="C212" s="43">
        <v>0.17664113200000001</v>
      </c>
      <c r="D212" s="42">
        <v>0.10199999999999999</v>
      </c>
      <c r="E212" s="42">
        <v>48.29</v>
      </c>
      <c r="F212" s="42">
        <v>0.7</v>
      </c>
      <c r="G212" s="42">
        <v>0.09</v>
      </c>
      <c r="H212" s="41">
        <v>1</v>
      </c>
      <c r="I212" s="42">
        <f t="shared" si="18"/>
        <v>0.7</v>
      </c>
      <c r="J212" s="42">
        <f t="shared" si="19"/>
        <v>0.09</v>
      </c>
      <c r="K212" s="42">
        <v>82.6</v>
      </c>
      <c r="L212" s="41">
        <f t="shared" si="20"/>
        <v>7.2505002246379999E-2</v>
      </c>
      <c r="M212">
        <f t="shared" si="21"/>
        <v>89</v>
      </c>
      <c r="N212">
        <f t="shared" si="22"/>
        <v>0</v>
      </c>
      <c r="O212">
        <f t="shared" si="23"/>
        <v>0</v>
      </c>
    </row>
    <row r="213" spans="1:15">
      <c r="A213" s="61" t="s">
        <v>134</v>
      </c>
      <c r="B213" s="41">
        <v>3200</v>
      </c>
      <c r="C213" s="43">
        <v>3.5564437999999997E-2</v>
      </c>
      <c r="D213" s="42">
        <v>0.4</v>
      </c>
      <c r="E213" s="42">
        <v>48.29</v>
      </c>
      <c r="F213" s="42">
        <v>1.2</v>
      </c>
      <c r="G213" s="42">
        <v>6.4000000000000001E-2</v>
      </c>
      <c r="H213" s="41">
        <v>1</v>
      </c>
      <c r="I213" s="42">
        <f t="shared" si="18"/>
        <v>1.2</v>
      </c>
      <c r="J213" s="42">
        <f t="shared" si="19"/>
        <v>6.4000000000000001E-2</v>
      </c>
      <c r="K213" s="42">
        <v>65.2</v>
      </c>
      <c r="L213" s="41">
        <f t="shared" si="20"/>
        <v>5.7246890367333332E-2</v>
      </c>
      <c r="M213">
        <f t="shared" si="21"/>
        <v>71</v>
      </c>
      <c r="N213">
        <f t="shared" si="22"/>
        <v>0</v>
      </c>
      <c r="O213">
        <f t="shared" si="23"/>
        <v>0</v>
      </c>
    </row>
    <row r="214" spans="1:15">
      <c r="A214" s="61" t="s">
        <v>134</v>
      </c>
      <c r="B214" s="41">
        <v>4340</v>
      </c>
      <c r="C214" s="43">
        <v>1.6524668999999999E-2</v>
      </c>
      <c r="D214" s="42">
        <v>0.41299999999999998</v>
      </c>
      <c r="E214" s="42">
        <v>48.29</v>
      </c>
      <c r="F214" s="42">
        <v>0.7</v>
      </c>
      <c r="G214" s="42">
        <v>0.09</v>
      </c>
      <c r="H214" s="41">
        <v>1</v>
      </c>
      <c r="I214" s="42">
        <f t="shared" si="18"/>
        <v>0.7</v>
      </c>
      <c r="J214" s="42">
        <f t="shared" si="19"/>
        <v>0.09</v>
      </c>
      <c r="K214" s="42">
        <v>31.3</v>
      </c>
      <c r="L214" s="41">
        <f t="shared" si="20"/>
        <v>2.7463683155177495E-2</v>
      </c>
      <c r="M214">
        <f t="shared" si="21"/>
        <v>34</v>
      </c>
      <c r="N214">
        <f t="shared" si="22"/>
        <v>0</v>
      </c>
      <c r="O214">
        <f t="shared" si="23"/>
        <v>0</v>
      </c>
    </row>
    <row r="215" spans="1:15">
      <c r="A215" s="61" t="s">
        <v>134</v>
      </c>
      <c r="B215" s="41">
        <v>4340</v>
      </c>
      <c r="C215" s="43">
        <v>0.13062615</v>
      </c>
      <c r="D215" s="42">
        <v>0.10199999999999999</v>
      </c>
      <c r="E215" s="42">
        <v>48.29</v>
      </c>
      <c r="F215" s="42">
        <v>0.7</v>
      </c>
      <c r="G215" s="42">
        <v>0.09</v>
      </c>
      <c r="H215" s="41">
        <v>1</v>
      </c>
      <c r="I215" s="42">
        <f t="shared" si="18"/>
        <v>0.7</v>
      </c>
      <c r="J215" s="42">
        <f t="shared" si="19"/>
        <v>0.09</v>
      </c>
      <c r="K215" s="42">
        <v>61.1</v>
      </c>
      <c r="L215" s="41">
        <f t="shared" si="20"/>
        <v>5.3617462659749988E-2</v>
      </c>
      <c r="M215">
        <f t="shared" si="21"/>
        <v>66</v>
      </c>
      <c r="N215">
        <f t="shared" si="22"/>
        <v>0</v>
      </c>
      <c r="O215">
        <f t="shared" si="23"/>
        <v>0</v>
      </c>
    </row>
    <row r="216" spans="1:15">
      <c r="A216" s="61" t="s">
        <v>134</v>
      </c>
      <c r="B216" s="41">
        <v>4340</v>
      </c>
      <c r="C216" s="43">
        <v>1.0651716E-2</v>
      </c>
      <c r="D216" s="42">
        <v>0.10199999999999999</v>
      </c>
      <c r="E216" s="42">
        <v>48.29</v>
      </c>
      <c r="F216" s="42">
        <v>0.7</v>
      </c>
      <c r="G216" s="42">
        <v>0.09</v>
      </c>
      <c r="H216" s="41">
        <v>1</v>
      </c>
      <c r="I216" s="42">
        <f t="shared" si="18"/>
        <v>0.7</v>
      </c>
      <c r="J216" s="42">
        <f t="shared" si="19"/>
        <v>0.09</v>
      </c>
      <c r="K216" s="42">
        <v>5</v>
      </c>
      <c r="L216" s="41">
        <f t="shared" si="20"/>
        <v>4.3721566079399999E-3</v>
      </c>
      <c r="M216">
        <f t="shared" si="21"/>
        <v>5</v>
      </c>
      <c r="N216">
        <f t="shared" si="22"/>
        <v>0</v>
      </c>
      <c r="O216">
        <f t="shared" si="23"/>
        <v>0</v>
      </c>
    </row>
    <row r="217" spans="1:15">
      <c r="A217" s="61" t="s">
        <v>134</v>
      </c>
      <c r="B217" s="41">
        <v>1200</v>
      </c>
      <c r="C217" s="43">
        <v>7.3813555319999997</v>
      </c>
      <c r="D217" s="42">
        <v>0.47299999999999998</v>
      </c>
      <c r="E217" s="42">
        <v>48.29</v>
      </c>
      <c r="F217" s="42">
        <v>2.23</v>
      </c>
      <c r="G217" s="42">
        <v>0.316</v>
      </c>
      <c r="H217" s="41">
        <v>1</v>
      </c>
      <c r="I217" s="42">
        <f t="shared" si="18"/>
        <v>2.23</v>
      </c>
      <c r="J217" s="42">
        <f t="shared" si="19"/>
        <v>0.316</v>
      </c>
      <c r="K217" s="42">
        <v>16000.4</v>
      </c>
      <c r="L217" s="41">
        <f t="shared" si="20"/>
        <v>14.04989971140437</v>
      </c>
      <c r="M217">
        <f t="shared" si="21"/>
        <v>17330</v>
      </c>
      <c r="N217">
        <f t="shared" si="22"/>
        <v>85</v>
      </c>
      <c r="O217">
        <f t="shared" si="23"/>
        <v>12.1</v>
      </c>
    </row>
    <row r="218" spans="1:15">
      <c r="A218" s="61" t="s">
        <v>134</v>
      </c>
      <c r="B218" s="41">
        <v>1200</v>
      </c>
      <c r="C218" s="43">
        <v>4.930551E-3</v>
      </c>
      <c r="D218" s="42">
        <v>0.30399999999999999</v>
      </c>
      <c r="E218" s="42">
        <v>48.29</v>
      </c>
      <c r="F218" s="42">
        <v>2.23</v>
      </c>
      <c r="G218" s="42">
        <v>0.316</v>
      </c>
      <c r="H218" s="41">
        <v>1</v>
      </c>
      <c r="I218" s="42">
        <f t="shared" si="18"/>
        <v>2.23</v>
      </c>
      <c r="J218" s="42">
        <f t="shared" si="19"/>
        <v>0.316</v>
      </c>
      <c r="K218" s="42">
        <v>6.9</v>
      </c>
      <c r="L218" s="41">
        <f t="shared" si="20"/>
        <v>6.0317731306799996E-3</v>
      </c>
      <c r="M218">
        <f t="shared" si="21"/>
        <v>7</v>
      </c>
      <c r="N218">
        <f t="shared" si="22"/>
        <v>0</v>
      </c>
      <c r="O218">
        <f t="shared" si="23"/>
        <v>0</v>
      </c>
    </row>
    <row r="219" spans="1:15">
      <c r="A219" s="61" t="s">
        <v>134</v>
      </c>
      <c r="B219" s="41">
        <v>1200</v>
      </c>
      <c r="C219" s="43">
        <v>8.3425760360000005</v>
      </c>
      <c r="D219" s="42">
        <v>0.30399999999999999</v>
      </c>
      <c r="E219" s="42">
        <v>48.29</v>
      </c>
      <c r="F219" s="42">
        <v>2.23</v>
      </c>
      <c r="G219" s="42">
        <v>0.316</v>
      </c>
      <c r="H219" s="41">
        <v>1</v>
      </c>
      <c r="I219" s="42">
        <f t="shared" si="18"/>
        <v>2.23</v>
      </c>
      <c r="J219" s="42">
        <f t="shared" si="19"/>
        <v>0.316</v>
      </c>
      <c r="K219" s="42">
        <v>19666.099999999999</v>
      </c>
      <c r="L219" s="41">
        <f t="shared" si="20"/>
        <v>10.205862585053813</v>
      </c>
      <c r="M219">
        <f t="shared" si="21"/>
        <v>12589</v>
      </c>
      <c r="N219">
        <f t="shared" si="22"/>
        <v>62</v>
      </c>
      <c r="O219">
        <f t="shared" si="23"/>
        <v>8.8000000000000007</v>
      </c>
    </row>
    <row r="220" spans="1:15">
      <c r="A220" s="61" t="s">
        <v>134</v>
      </c>
      <c r="B220" s="41">
        <v>3200</v>
      </c>
      <c r="C220" s="43">
        <v>5.1741517000000001E-2</v>
      </c>
      <c r="D220" s="42">
        <v>0.06</v>
      </c>
      <c r="E220" s="42">
        <v>48.29</v>
      </c>
      <c r="F220" s="42">
        <v>1.2</v>
      </c>
      <c r="G220" s="42">
        <v>6.4000000000000001E-2</v>
      </c>
      <c r="H220" s="41">
        <v>1</v>
      </c>
      <c r="I220" s="42">
        <f t="shared" si="18"/>
        <v>1.2</v>
      </c>
      <c r="J220" s="42">
        <f t="shared" si="19"/>
        <v>6.4000000000000001E-2</v>
      </c>
      <c r="K220" s="42">
        <v>14.2</v>
      </c>
      <c r="L220" s="41">
        <f t="shared" si="20"/>
        <v>1.2492989279649999E-2</v>
      </c>
      <c r="M220">
        <f t="shared" si="21"/>
        <v>15</v>
      </c>
      <c r="N220">
        <f t="shared" si="22"/>
        <v>0</v>
      </c>
      <c r="O220">
        <f t="shared" si="23"/>
        <v>0</v>
      </c>
    </row>
    <row r="221" spans="1:15">
      <c r="A221" s="61" t="s">
        <v>134</v>
      </c>
      <c r="B221" s="41">
        <v>3200</v>
      </c>
      <c r="C221" s="43">
        <v>3.2598451000000001E-2</v>
      </c>
      <c r="D221" s="42">
        <v>0.06</v>
      </c>
      <c r="E221" s="42">
        <v>48.29</v>
      </c>
      <c r="F221" s="42">
        <v>1.2</v>
      </c>
      <c r="G221" s="42">
        <v>6.4000000000000001E-2</v>
      </c>
      <c r="H221" s="41">
        <v>1</v>
      </c>
      <c r="I221" s="42">
        <f t="shared" si="18"/>
        <v>1.2</v>
      </c>
      <c r="J221" s="42">
        <f t="shared" si="19"/>
        <v>6.4000000000000001E-2</v>
      </c>
      <c r="K221" s="42">
        <v>9</v>
      </c>
      <c r="L221" s="41">
        <f t="shared" si="20"/>
        <v>7.8708959939499997E-3</v>
      </c>
      <c r="M221">
        <f t="shared" si="21"/>
        <v>10</v>
      </c>
      <c r="N221">
        <f t="shared" si="22"/>
        <v>0</v>
      </c>
      <c r="O221">
        <f t="shared" si="23"/>
        <v>0</v>
      </c>
    </row>
    <row r="222" spans="1:15">
      <c r="A222" s="61" t="s">
        <v>134</v>
      </c>
      <c r="B222" s="41">
        <v>1400</v>
      </c>
      <c r="C222" s="43">
        <v>1.7576775870000001</v>
      </c>
      <c r="D222" s="42">
        <v>0.88600000000000001</v>
      </c>
      <c r="E222" s="42">
        <v>48.29</v>
      </c>
      <c r="F222" s="42">
        <v>1.93</v>
      </c>
      <c r="G222" s="42">
        <v>0.497</v>
      </c>
      <c r="H222" s="41">
        <v>1</v>
      </c>
      <c r="I222" s="42">
        <f t="shared" si="18"/>
        <v>1.93</v>
      </c>
      <c r="J222" s="42">
        <f t="shared" si="19"/>
        <v>0.497</v>
      </c>
      <c r="K222" s="42">
        <v>11681.7</v>
      </c>
      <c r="L222" s="41">
        <f t="shared" si="20"/>
        <v>6.2668441749283152</v>
      </c>
      <c r="M222">
        <f t="shared" si="21"/>
        <v>7730</v>
      </c>
      <c r="N222">
        <f t="shared" si="22"/>
        <v>33</v>
      </c>
      <c r="O222">
        <f t="shared" si="23"/>
        <v>8.5</v>
      </c>
    </row>
    <row r="223" spans="1:15">
      <c r="A223" s="61" t="s">
        <v>134</v>
      </c>
      <c r="B223" s="41">
        <v>1700</v>
      </c>
      <c r="C223" s="43">
        <v>0.76428552999999999</v>
      </c>
      <c r="D223" s="42">
        <v>0.69599999999999995</v>
      </c>
      <c r="E223" s="42">
        <v>48.29</v>
      </c>
      <c r="F223" s="42">
        <v>1.8</v>
      </c>
      <c r="G223" s="42">
        <v>0.47799999999999998</v>
      </c>
      <c r="H223" s="41">
        <v>1</v>
      </c>
      <c r="I223" s="42">
        <f t="shared" si="18"/>
        <v>1.8</v>
      </c>
      <c r="J223" s="42">
        <f t="shared" si="19"/>
        <v>0.47799999999999998</v>
      </c>
      <c r="K223" s="42">
        <v>19096.400000000001</v>
      </c>
      <c r="L223" s="41">
        <f t="shared" si="20"/>
        <v>2.1406261981346</v>
      </c>
      <c r="M223">
        <f t="shared" si="21"/>
        <v>2640</v>
      </c>
      <c r="N223">
        <f t="shared" si="22"/>
        <v>10</v>
      </c>
      <c r="O223">
        <f t="shared" si="23"/>
        <v>2.8</v>
      </c>
    </row>
    <row r="224" spans="1:15">
      <c r="A224" s="61" t="s">
        <v>134</v>
      </c>
      <c r="B224" s="41">
        <v>1400</v>
      </c>
      <c r="C224" s="43">
        <v>0.39925032399999999</v>
      </c>
      <c r="D224" s="42">
        <v>0.88700000000000001</v>
      </c>
      <c r="E224" s="42">
        <v>48.29</v>
      </c>
      <c r="F224" s="42">
        <v>1.93</v>
      </c>
      <c r="G224" s="42">
        <v>0.497</v>
      </c>
      <c r="H224" s="41">
        <v>1</v>
      </c>
      <c r="I224" s="42">
        <f t="shared" si="18"/>
        <v>1.93</v>
      </c>
      <c r="J224" s="42">
        <f t="shared" si="19"/>
        <v>0.497</v>
      </c>
      <c r="K224" s="42">
        <v>2210.1</v>
      </c>
      <c r="L224" s="41">
        <f t="shared" si="20"/>
        <v>1.4250984129555435</v>
      </c>
      <c r="M224">
        <f t="shared" si="21"/>
        <v>1758</v>
      </c>
      <c r="N224">
        <f t="shared" si="22"/>
        <v>7</v>
      </c>
      <c r="O224">
        <f t="shared" si="23"/>
        <v>1.9</v>
      </c>
    </row>
    <row r="225" spans="1:15">
      <c r="A225" s="61" t="s">
        <v>134</v>
      </c>
      <c r="B225" s="41">
        <v>1400</v>
      </c>
      <c r="C225" s="43">
        <v>2.1074290999999998E-2</v>
      </c>
      <c r="D225" s="42">
        <v>0.88600000000000001</v>
      </c>
      <c r="E225" s="42">
        <v>48.29</v>
      </c>
      <c r="F225" s="42">
        <v>1.93</v>
      </c>
      <c r="G225" s="42">
        <v>0.497</v>
      </c>
      <c r="H225" s="41">
        <v>1</v>
      </c>
      <c r="I225" s="42">
        <f t="shared" si="18"/>
        <v>1.93</v>
      </c>
      <c r="J225" s="42">
        <f t="shared" si="19"/>
        <v>0.497</v>
      </c>
      <c r="K225" s="42">
        <v>85.6</v>
      </c>
      <c r="L225" s="41">
        <f t="shared" si="20"/>
        <v>7.5138522998128329E-2</v>
      </c>
      <c r="M225">
        <f t="shared" si="21"/>
        <v>93</v>
      </c>
      <c r="N225">
        <f t="shared" si="22"/>
        <v>0</v>
      </c>
      <c r="O225">
        <f t="shared" si="23"/>
        <v>0.1</v>
      </c>
    </row>
    <row r="226" spans="1:15">
      <c r="A226" s="61" t="s">
        <v>134</v>
      </c>
      <c r="B226" s="41">
        <v>4340</v>
      </c>
      <c r="C226" s="43">
        <v>2.7795150000000002E-3</v>
      </c>
      <c r="D226" s="42">
        <v>0.10199999999999999</v>
      </c>
      <c r="E226" s="42">
        <v>48.29</v>
      </c>
      <c r="F226" s="42">
        <v>0.7</v>
      </c>
      <c r="G226" s="42">
        <v>0.09</v>
      </c>
      <c r="H226" s="41">
        <v>1</v>
      </c>
      <c r="I226" s="42">
        <f t="shared" si="18"/>
        <v>0.7</v>
      </c>
      <c r="J226" s="42">
        <f t="shared" si="19"/>
        <v>0.09</v>
      </c>
      <c r="K226" s="42">
        <v>9.6999999999999993</v>
      </c>
      <c r="L226" s="41">
        <f t="shared" si="20"/>
        <v>1.140893624475E-3</v>
      </c>
      <c r="M226">
        <f t="shared" si="21"/>
        <v>1</v>
      </c>
      <c r="N226">
        <f t="shared" si="22"/>
        <v>0</v>
      </c>
      <c r="O226">
        <f t="shared" si="23"/>
        <v>0</v>
      </c>
    </row>
    <row r="227" spans="1:15">
      <c r="A227" s="61" t="s">
        <v>134</v>
      </c>
      <c r="B227" s="41">
        <v>4340</v>
      </c>
      <c r="C227" s="43">
        <v>9.9529700000000002E-4</v>
      </c>
      <c r="D227" s="42">
        <v>0.10199999999999999</v>
      </c>
      <c r="E227" s="42">
        <v>48.29</v>
      </c>
      <c r="F227" s="42">
        <v>0.7</v>
      </c>
      <c r="G227" s="42">
        <v>0.09</v>
      </c>
      <c r="H227" s="41">
        <v>1</v>
      </c>
      <c r="I227" s="42">
        <f t="shared" si="18"/>
        <v>0.7</v>
      </c>
      <c r="J227" s="42">
        <f t="shared" si="19"/>
        <v>0.09</v>
      </c>
      <c r="K227" s="42">
        <v>117.5</v>
      </c>
      <c r="L227" s="41">
        <f t="shared" si="20"/>
        <v>4.0853458310499994E-4</v>
      </c>
      <c r="M227">
        <f t="shared" si="21"/>
        <v>1</v>
      </c>
      <c r="N227">
        <f t="shared" si="22"/>
        <v>0</v>
      </c>
      <c r="O227">
        <f t="shared" si="23"/>
        <v>0</v>
      </c>
    </row>
    <row r="228" spans="1:15">
      <c r="A228" s="61" t="s">
        <v>134</v>
      </c>
      <c r="B228" s="41">
        <v>1550</v>
      </c>
      <c r="C228" s="43">
        <v>1.7763306999999999E-2</v>
      </c>
      <c r="D228" s="42">
        <v>0.54400000000000004</v>
      </c>
      <c r="E228" s="42">
        <v>48.29</v>
      </c>
      <c r="F228" s="42">
        <v>1.55</v>
      </c>
      <c r="G228" s="42">
        <v>0.15</v>
      </c>
      <c r="H228" s="41">
        <v>0</v>
      </c>
      <c r="I228" s="42">
        <f>F228*0.7</f>
        <v>1.085</v>
      </c>
      <c r="J228" s="42">
        <f>G228*0.5</f>
        <v>7.4999999999999997E-2</v>
      </c>
      <c r="K228" s="42">
        <v>162.80000000000001</v>
      </c>
      <c r="L228" s="41">
        <f t="shared" si="20"/>
        <v>3.8886484308026666E-2</v>
      </c>
      <c r="M228">
        <f t="shared" si="21"/>
        <v>48</v>
      </c>
      <c r="N228">
        <f t="shared" si="22"/>
        <v>0</v>
      </c>
      <c r="O228">
        <f t="shared" si="23"/>
        <v>0</v>
      </c>
    </row>
    <row r="229" spans="1:15">
      <c r="A229" s="61" t="s">
        <v>134</v>
      </c>
      <c r="B229" s="41">
        <v>5300</v>
      </c>
      <c r="C229" s="43">
        <v>1.9045129000000001E-2</v>
      </c>
      <c r="D229" s="42">
        <v>0.5</v>
      </c>
      <c r="E229" s="42">
        <v>48.29</v>
      </c>
      <c r="F229" s="42">
        <v>0.6</v>
      </c>
      <c r="G229" s="42">
        <v>0.13500000000000001</v>
      </c>
      <c r="H229" s="41">
        <v>0</v>
      </c>
      <c r="I229" s="42">
        <f t="shared" ref="I229:I292" si="24">F229*0.7</f>
        <v>0.42</v>
      </c>
      <c r="J229" s="42">
        <f t="shared" ref="J229:J292" si="25">G229*0.5</f>
        <v>6.7500000000000004E-2</v>
      </c>
      <c r="K229" s="42">
        <v>2484.6999999999998</v>
      </c>
      <c r="L229" s="41">
        <f t="shared" si="20"/>
        <v>3.8320386642083336E-2</v>
      </c>
      <c r="M229">
        <f t="shared" si="21"/>
        <v>47</v>
      </c>
      <c r="N229">
        <f t="shared" si="22"/>
        <v>0</v>
      </c>
      <c r="O229">
        <f t="shared" si="23"/>
        <v>0</v>
      </c>
    </row>
    <row r="230" spans="1:15">
      <c r="A230" s="61" t="s">
        <v>134</v>
      </c>
      <c r="B230" s="41">
        <v>5300</v>
      </c>
      <c r="C230" s="43">
        <v>7.1963499999999998E-3</v>
      </c>
      <c r="D230" s="42">
        <v>0.5</v>
      </c>
      <c r="E230" s="42">
        <v>48.29</v>
      </c>
      <c r="F230" s="42">
        <v>0.6</v>
      </c>
      <c r="G230" s="42">
        <v>0.13500000000000001</v>
      </c>
      <c r="H230" s="41">
        <v>0</v>
      </c>
      <c r="I230" s="42">
        <f t="shared" si="24"/>
        <v>0.42</v>
      </c>
      <c r="J230" s="42">
        <f t="shared" si="25"/>
        <v>6.7500000000000004E-2</v>
      </c>
      <c r="K230" s="42">
        <v>12.6</v>
      </c>
      <c r="L230" s="41">
        <f t="shared" si="20"/>
        <v>1.4479655895833332E-2</v>
      </c>
      <c r="M230">
        <f t="shared" si="21"/>
        <v>18</v>
      </c>
      <c r="N230">
        <f t="shared" si="22"/>
        <v>0</v>
      </c>
      <c r="O230">
        <f t="shared" si="23"/>
        <v>0</v>
      </c>
    </row>
    <row r="231" spans="1:15">
      <c r="A231" s="61" t="s">
        <v>134</v>
      </c>
      <c r="B231" s="41">
        <v>5300</v>
      </c>
      <c r="C231" s="43">
        <v>2.0532017999999999E-2</v>
      </c>
      <c r="D231" s="42">
        <v>0.5</v>
      </c>
      <c r="E231" s="42">
        <v>48.29</v>
      </c>
      <c r="F231" s="42">
        <v>0.6</v>
      </c>
      <c r="G231" s="42">
        <v>0.13500000000000001</v>
      </c>
      <c r="H231" s="41">
        <v>0</v>
      </c>
      <c r="I231" s="42">
        <f t="shared" si="24"/>
        <v>0.42</v>
      </c>
      <c r="J231" s="42">
        <f t="shared" si="25"/>
        <v>6.7500000000000004E-2</v>
      </c>
      <c r="K231" s="42">
        <v>85.8</v>
      </c>
      <c r="L231" s="41">
        <f t="shared" si="20"/>
        <v>4.1312131217499999E-2</v>
      </c>
      <c r="M231">
        <f t="shared" si="21"/>
        <v>51</v>
      </c>
      <c r="N231">
        <f t="shared" si="22"/>
        <v>0</v>
      </c>
      <c r="O231">
        <f t="shared" si="23"/>
        <v>0</v>
      </c>
    </row>
    <row r="232" spans="1:15">
      <c r="A232" s="61" t="s">
        <v>134</v>
      </c>
      <c r="B232" s="41">
        <v>5300</v>
      </c>
      <c r="C232" s="43">
        <v>8.8565256999999994E-2</v>
      </c>
      <c r="D232" s="42">
        <v>0.5</v>
      </c>
      <c r="E232" s="42">
        <v>48.29</v>
      </c>
      <c r="F232" s="42">
        <v>0.6</v>
      </c>
      <c r="G232" s="42">
        <v>0.13500000000000001</v>
      </c>
      <c r="H232" s="41">
        <v>0</v>
      </c>
      <c r="I232" s="42">
        <f t="shared" si="24"/>
        <v>0.42</v>
      </c>
      <c r="J232" s="42">
        <f t="shared" si="25"/>
        <v>6.7500000000000004E-2</v>
      </c>
      <c r="K232" s="42">
        <v>1035.8</v>
      </c>
      <c r="L232" s="41">
        <f t="shared" si="20"/>
        <v>0.17820067752208332</v>
      </c>
      <c r="M232">
        <f t="shared" si="21"/>
        <v>220</v>
      </c>
      <c r="N232">
        <f t="shared" si="22"/>
        <v>0</v>
      </c>
      <c r="O232">
        <f t="shared" si="23"/>
        <v>0</v>
      </c>
    </row>
    <row r="233" spans="1:15">
      <c r="A233" s="61" t="s">
        <v>134</v>
      </c>
      <c r="B233" s="41">
        <v>5300</v>
      </c>
      <c r="C233" s="43">
        <v>2.2226200000000001E-4</v>
      </c>
      <c r="D233" s="42">
        <v>0.5</v>
      </c>
      <c r="E233" s="42">
        <v>48.29</v>
      </c>
      <c r="F233" s="42">
        <v>0.6</v>
      </c>
      <c r="G233" s="42">
        <v>0.13500000000000001</v>
      </c>
      <c r="H233" s="41">
        <v>0</v>
      </c>
      <c r="I233" s="42">
        <f t="shared" si="24"/>
        <v>0.42</v>
      </c>
      <c r="J233" s="42">
        <f t="shared" si="25"/>
        <v>6.7500000000000004E-2</v>
      </c>
      <c r="K233" s="42">
        <v>0.5</v>
      </c>
      <c r="L233" s="41">
        <f t="shared" si="20"/>
        <v>4.4720966583333335E-4</v>
      </c>
      <c r="M233">
        <f t="shared" si="21"/>
        <v>1</v>
      </c>
      <c r="N233">
        <f t="shared" si="22"/>
        <v>0</v>
      </c>
      <c r="O233">
        <f t="shared" si="23"/>
        <v>0</v>
      </c>
    </row>
    <row r="234" spans="1:15">
      <c r="A234" s="61" t="s">
        <v>134</v>
      </c>
      <c r="B234" s="41">
        <v>1200</v>
      </c>
      <c r="C234" s="43">
        <v>0.24996670800000001</v>
      </c>
      <c r="D234" s="42">
        <v>0.22</v>
      </c>
      <c r="E234" s="42">
        <v>48.29</v>
      </c>
      <c r="F234" s="42">
        <v>2.23</v>
      </c>
      <c r="G234" s="42">
        <v>0.316</v>
      </c>
      <c r="H234" s="41">
        <v>0</v>
      </c>
      <c r="I234" s="42">
        <f t="shared" si="24"/>
        <v>1.5609999999999999</v>
      </c>
      <c r="J234" s="42">
        <f t="shared" si="25"/>
        <v>0.158</v>
      </c>
      <c r="K234" s="42">
        <v>252</v>
      </c>
      <c r="L234" s="41">
        <f t="shared" si="20"/>
        <v>0.2212996927042</v>
      </c>
      <c r="M234">
        <f t="shared" si="21"/>
        <v>273</v>
      </c>
      <c r="N234">
        <f t="shared" si="22"/>
        <v>1</v>
      </c>
      <c r="O234">
        <f t="shared" si="23"/>
        <v>0.1</v>
      </c>
    </row>
    <row r="235" spans="1:15">
      <c r="A235" s="61" t="s">
        <v>134</v>
      </c>
      <c r="B235" s="41">
        <v>5300</v>
      </c>
      <c r="C235" s="43">
        <v>8.9177725999999999E-2</v>
      </c>
      <c r="D235" s="42">
        <v>0.5</v>
      </c>
      <c r="E235" s="42">
        <v>48.29</v>
      </c>
      <c r="F235" s="42">
        <v>0.6</v>
      </c>
      <c r="G235" s="42">
        <v>0.13500000000000001</v>
      </c>
      <c r="H235" s="41">
        <v>0</v>
      </c>
      <c r="I235" s="42">
        <f t="shared" si="24"/>
        <v>0.42</v>
      </c>
      <c r="J235" s="42">
        <f t="shared" si="25"/>
        <v>6.7500000000000004E-2</v>
      </c>
      <c r="K235" s="42">
        <v>4499.1000000000004</v>
      </c>
      <c r="L235" s="41">
        <f t="shared" si="20"/>
        <v>0.17943301618916666</v>
      </c>
      <c r="M235">
        <f t="shared" si="21"/>
        <v>221</v>
      </c>
      <c r="N235">
        <f t="shared" si="22"/>
        <v>0</v>
      </c>
      <c r="O235">
        <f t="shared" si="23"/>
        <v>0</v>
      </c>
    </row>
    <row r="236" spans="1:15">
      <c r="A236" s="61" t="s">
        <v>134</v>
      </c>
      <c r="B236" s="41">
        <v>8140</v>
      </c>
      <c r="C236" s="43">
        <v>1.7312418999999999E-2</v>
      </c>
      <c r="D236" s="42">
        <v>0.63</v>
      </c>
      <c r="E236" s="42">
        <v>48.29</v>
      </c>
      <c r="F236" s="42">
        <v>1.2</v>
      </c>
      <c r="G236" s="42">
        <v>0.48</v>
      </c>
      <c r="H236" s="41">
        <v>0</v>
      </c>
      <c r="I236" s="42">
        <f t="shared" si="24"/>
        <v>0.84</v>
      </c>
      <c r="J236" s="42">
        <f t="shared" si="25"/>
        <v>0.24</v>
      </c>
      <c r="K236" s="42">
        <v>464.9</v>
      </c>
      <c r="L236" s="41">
        <f t="shared" si="20"/>
        <v>4.3890877459274995E-2</v>
      </c>
      <c r="M236">
        <f t="shared" si="21"/>
        <v>54</v>
      </c>
      <c r="N236">
        <f t="shared" si="22"/>
        <v>0</v>
      </c>
      <c r="O236">
        <f t="shared" si="23"/>
        <v>0</v>
      </c>
    </row>
    <row r="237" spans="1:15">
      <c r="A237" s="61" t="s">
        <v>134</v>
      </c>
      <c r="B237" s="41">
        <v>1300</v>
      </c>
      <c r="C237" s="43">
        <v>2.4132184000000001E-2</v>
      </c>
      <c r="D237" s="42">
        <v>0.69199999999999995</v>
      </c>
      <c r="E237" s="42">
        <v>48.29</v>
      </c>
      <c r="F237" s="42">
        <v>2.1</v>
      </c>
      <c r="G237" s="42">
        <v>0.51600000000000001</v>
      </c>
      <c r="H237" s="41">
        <v>0</v>
      </c>
      <c r="I237" s="42">
        <f t="shared" si="24"/>
        <v>1.47</v>
      </c>
      <c r="J237" s="42">
        <f t="shared" si="25"/>
        <v>0.25800000000000001</v>
      </c>
      <c r="K237" s="42">
        <v>161.19999999999999</v>
      </c>
      <c r="L237" s="41">
        <f t="shared" si="20"/>
        <v>6.7201455869093332E-2</v>
      </c>
      <c r="M237">
        <f t="shared" si="21"/>
        <v>83</v>
      </c>
      <c r="N237">
        <f t="shared" si="22"/>
        <v>0</v>
      </c>
      <c r="O237">
        <f t="shared" si="23"/>
        <v>0</v>
      </c>
    </row>
    <row r="238" spans="1:15">
      <c r="A238" s="61" t="s">
        <v>134</v>
      </c>
      <c r="B238" s="41">
        <v>1200</v>
      </c>
      <c r="C238" s="43">
        <v>0.93783529600000004</v>
      </c>
      <c r="D238" s="42">
        <v>0.30399999999999999</v>
      </c>
      <c r="E238" s="42">
        <v>48.29</v>
      </c>
      <c r="F238" s="42">
        <v>2.23</v>
      </c>
      <c r="G238" s="42">
        <v>0.316</v>
      </c>
      <c r="H238" s="41">
        <v>0</v>
      </c>
      <c r="I238" s="42">
        <f t="shared" si="24"/>
        <v>1.5609999999999999</v>
      </c>
      <c r="J238" s="42">
        <f t="shared" si="25"/>
        <v>0.158</v>
      </c>
      <c r="K238" s="42">
        <v>1420.8</v>
      </c>
      <c r="L238" s="41">
        <f t="shared" si="20"/>
        <v>1.1472976832439465</v>
      </c>
      <c r="M238">
        <f t="shared" si="21"/>
        <v>1415</v>
      </c>
      <c r="N238">
        <f t="shared" si="22"/>
        <v>5</v>
      </c>
      <c r="O238">
        <f t="shared" si="23"/>
        <v>0.5</v>
      </c>
    </row>
    <row r="239" spans="1:15">
      <c r="A239" s="61" t="s">
        <v>134</v>
      </c>
      <c r="B239" s="41">
        <v>1200</v>
      </c>
      <c r="C239" s="43">
        <v>0.33109905499999998</v>
      </c>
      <c r="D239" s="42">
        <v>0.38900000000000001</v>
      </c>
      <c r="E239" s="42">
        <v>48.29</v>
      </c>
      <c r="F239" s="42">
        <v>2.23</v>
      </c>
      <c r="G239" s="42">
        <v>0.316</v>
      </c>
      <c r="H239" s="41">
        <v>0</v>
      </c>
      <c r="I239" s="42">
        <f t="shared" si="24"/>
        <v>1.5609999999999999</v>
      </c>
      <c r="J239" s="42">
        <f t="shared" si="25"/>
        <v>0.158</v>
      </c>
      <c r="K239" s="42">
        <v>634.9</v>
      </c>
      <c r="L239" s="41">
        <f t="shared" si="20"/>
        <v>0.51830273661287907</v>
      </c>
      <c r="M239">
        <f t="shared" si="21"/>
        <v>639</v>
      </c>
      <c r="N239">
        <f t="shared" si="22"/>
        <v>2</v>
      </c>
      <c r="O239">
        <f t="shared" si="23"/>
        <v>0.2</v>
      </c>
    </row>
    <row r="240" spans="1:15">
      <c r="A240" s="61" t="s">
        <v>134</v>
      </c>
      <c r="B240" s="41">
        <v>1200</v>
      </c>
      <c r="C240" s="43">
        <v>1.2820052230000001</v>
      </c>
      <c r="D240" s="42">
        <v>0.22</v>
      </c>
      <c r="E240" s="42">
        <v>48.29</v>
      </c>
      <c r="F240" s="42">
        <v>2.23</v>
      </c>
      <c r="G240" s="42">
        <v>0.316</v>
      </c>
      <c r="H240" s="41">
        <v>0</v>
      </c>
      <c r="I240" s="42">
        <f t="shared" si="24"/>
        <v>1.5609999999999999</v>
      </c>
      <c r="J240" s="42">
        <f t="shared" si="25"/>
        <v>0.158</v>
      </c>
      <c r="K240" s="42">
        <v>1410.3</v>
      </c>
      <c r="L240" s="41">
        <f t="shared" si="20"/>
        <v>1.1349805906756167</v>
      </c>
      <c r="M240">
        <f t="shared" si="21"/>
        <v>1400</v>
      </c>
      <c r="N240">
        <f t="shared" si="22"/>
        <v>5</v>
      </c>
      <c r="O240">
        <f t="shared" si="23"/>
        <v>0.5</v>
      </c>
    </row>
    <row r="241" spans="1:15">
      <c r="A241" s="61" t="s">
        <v>134</v>
      </c>
      <c r="B241" s="41">
        <v>1300</v>
      </c>
      <c r="C241" s="43">
        <v>4.8080084000000002E-2</v>
      </c>
      <c r="D241" s="42">
        <v>0.66200000000000003</v>
      </c>
      <c r="E241" s="42">
        <v>48.29</v>
      </c>
      <c r="F241" s="42">
        <v>2.1</v>
      </c>
      <c r="G241" s="42">
        <v>0.51600000000000001</v>
      </c>
      <c r="H241" s="41">
        <v>0</v>
      </c>
      <c r="I241" s="42">
        <f t="shared" si="24"/>
        <v>1.47</v>
      </c>
      <c r="J241" s="42">
        <f t="shared" si="25"/>
        <v>0.25800000000000001</v>
      </c>
      <c r="K241" s="42">
        <v>502.2</v>
      </c>
      <c r="L241" s="41">
        <f t="shared" si="20"/>
        <v>0.12808526364252668</v>
      </c>
      <c r="M241">
        <f t="shared" si="21"/>
        <v>158</v>
      </c>
      <c r="N241">
        <f t="shared" si="22"/>
        <v>1</v>
      </c>
      <c r="O241">
        <f t="shared" si="23"/>
        <v>0.1</v>
      </c>
    </row>
    <row r="242" spans="1:15">
      <c r="A242" s="61" t="s">
        <v>134</v>
      </c>
      <c r="B242" s="41">
        <v>1200</v>
      </c>
      <c r="C242" s="43">
        <v>0.248992939</v>
      </c>
      <c r="D242" s="42">
        <v>0.22</v>
      </c>
      <c r="E242" s="42">
        <v>48.29</v>
      </c>
      <c r="F242" s="42">
        <v>2.23</v>
      </c>
      <c r="G242" s="42">
        <v>0.316</v>
      </c>
      <c r="H242" s="41">
        <v>0</v>
      </c>
      <c r="I242" s="42">
        <f t="shared" si="24"/>
        <v>1.5609999999999999</v>
      </c>
      <c r="J242" s="42">
        <f t="shared" si="25"/>
        <v>0.158</v>
      </c>
      <c r="K242" s="42">
        <v>251</v>
      </c>
      <c r="L242" s="41">
        <f t="shared" si="20"/>
        <v>0.22043759877901667</v>
      </c>
      <c r="M242">
        <f t="shared" si="21"/>
        <v>272</v>
      </c>
      <c r="N242">
        <f t="shared" si="22"/>
        <v>1</v>
      </c>
      <c r="O242">
        <f t="shared" si="23"/>
        <v>0.1</v>
      </c>
    </row>
    <row r="243" spans="1:15">
      <c r="A243" s="61" t="s">
        <v>134</v>
      </c>
      <c r="B243" s="41">
        <v>8140</v>
      </c>
      <c r="C243" s="43">
        <v>9.8579900000000009E-4</v>
      </c>
      <c r="D243" s="42">
        <v>0.63</v>
      </c>
      <c r="E243" s="42">
        <v>48.29</v>
      </c>
      <c r="F243" s="42">
        <v>1.2</v>
      </c>
      <c r="G243" s="42">
        <v>0.48</v>
      </c>
      <c r="H243" s="41">
        <v>0</v>
      </c>
      <c r="I243" s="42">
        <f t="shared" si="24"/>
        <v>0.84</v>
      </c>
      <c r="J243" s="42">
        <f t="shared" si="25"/>
        <v>0.24</v>
      </c>
      <c r="K243" s="42">
        <v>2.8</v>
      </c>
      <c r="L243" s="41">
        <f t="shared" si="20"/>
        <v>2.4992222697750002E-3</v>
      </c>
      <c r="M243">
        <f t="shared" si="21"/>
        <v>3</v>
      </c>
      <c r="N243">
        <f t="shared" si="22"/>
        <v>0</v>
      </c>
      <c r="O243">
        <f t="shared" si="23"/>
        <v>0</v>
      </c>
    </row>
    <row r="244" spans="1:15">
      <c r="A244" s="61" t="s">
        <v>134</v>
      </c>
      <c r="B244" s="41">
        <v>1300</v>
      </c>
      <c r="C244" s="43">
        <v>0.448641446</v>
      </c>
      <c r="D244" s="42">
        <v>0.69199999999999995</v>
      </c>
      <c r="E244" s="42">
        <v>48.29</v>
      </c>
      <c r="F244" s="42">
        <v>2.1</v>
      </c>
      <c r="G244" s="42">
        <v>0.51600000000000001</v>
      </c>
      <c r="H244" s="41">
        <v>0</v>
      </c>
      <c r="I244" s="42">
        <f t="shared" si="24"/>
        <v>1.47</v>
      </c>
      <c r="J244" s="42">
        <f t="shared" si="25"/>
        <v>0.25800000000000001</v>
      </c>
      <c r="K244" s="42">
        <v>1422.8</v>
      </c>
      <c r="L244" s="41">
        <f t="shared" si="20"/>
        <v>1.2493423029766066</v>
      </c>
      <c r="M244">
        <f t="shared" si="21"/>
        <v>1541</v>
      </c>
      <c r="N244">
        <f t="shared" si="22"/>
        <v>5</v>
      </c>
      <c r="O244">
        <f t="shared" si="23"/>
        <v>0.9</v>
      </c>
    </row>
    <row r="245" spans="1:15">
      <c r="A245" s="61" t="s">
        <v>134</v>
      </c>
      <c r="B245" s="41">
        <v>1300</v>
      </c>
      <c r="C245" s="43">
        <v>9.1146058000000002E-2</v>
      </c>
      <c r="D245" s="42">
        <v>0.69199999999999995</v>
      </c>
      <c r="E245" s="42">
        <v>48.29</v>
      </c>
      <c r="F245" s="42">
        <v>2.1</v>
      </c>
      <c r="G245" s="42">
        <v>0.51600000000000001</v>
      </c>
      <c r="H245" s="41">
        <v>0</v>
      </c>
      <c r="I245" s="42">
        <f t="shared" si="24"/>
        <v>1.47</v>
      </c>
      <c r="J245" s="42">
        <f t="shared" si="25"/>
        <v>0.25800000000000001</v>
      </c>
      <c r="K245" s="42">
        <v>289</v>
      </c>
      <c r="L245" s="41">
        <f t="shared" si="20"/>
        <v>0.25381655445395335</v>
      </c>
      <c r="M245">
        <f t="shared" si="21"/>
        <v>313</v>
      </c>
      <c r="N245">
        <f t="shared" si="22"/>
        <v>1</v>
      </c>
      <c r="O245">
        <f t="shared" si="23"/>
        <v>0.2</v>
      </c>
    </row>
    <row r="246" spans="1:15">
      <c r="A246" s="61" t="s">
        <v>134</v>
      </c>
      <c r="B246" s="41">
        <v>1200</v>
      </c>
      <c r="C246" s="43">
        <v>2.094888E-2</v>
      </c>
      <c r="D246" s="42">
        <v>0.38900000000000001</v>
      </c>
      <c r="E246" s="42">
        <v>48.29</v>
      </c>
      <c r="F246" s="42">
        <v>2.23</v>
      </c>
      <c r="G246" s="42">
        <v>0.316</v>
      </c>
      <c r="H246" s="41">
        <v>0</v>
      </c>
      <c r="I246" s="42">
        <f t="shared" si="24"/>
        <v>1.5609999999999999</v>
      </c>
      <c r="J246" s="42">
        <f t="shared" si="25"/>
        <v>0.158</v>
      </c>
      <c r="K246" s="42">
        <v>37.299999999999997</v>
      </c>
      <c r="L246" s="41">
        <f t="shared" si="20"/>
        <v>3.2793394209400001E-2</v>
      </c>
      <c r="M246">
        <f t="shared" si="21"/>
        <v>40</v>
      </c>
      <c r="N246">
        <f t="shared" si="22"/>
        <v>0</v>
      </c>
      <c r="O246">
        <f t="shared" si="23"/>
        <v>0</v>
      </c>
    </row>
    <row r="247" spans="1:15">
      <c r="A247" s="61" t="s">
        <v>134</v>
      </c>
      <c r="B247" s="41">
        <v>1200</v>
      </c>
      <c r="C247" s="43">
        <v>0.105735879</v>
      </c>
      <c r="D247" s="42">
        <v>0.30399999999999999</v>
      </c>
      <c r="E247" s="42">
        <v>48.29</v>
      </c>
      <c r="F247" s="42">
        <v>2.23</v>
      </c>
      <c r="G247" s="42">
        <v>0.316</v>
      </c>
      <c r="H247" s="41">
        <v>0</v>
      </c>
      <c r="I247" s="42">
        <f t="shared" si="24"/>
        <v>1.5609999999999999</v>
      </c>
      <c r="J247" s="42">
        <f t="shared" si="25"/>
        <v>0.158</v>
      </c>
      <c r="K247" s="42">
        <v>147.30000000000001</v>
      </c>
      <c r="L247" s="41">
        <f t="shared" si="20"/>
        <v>0.12935163512171999</v>
      </c>
      <c r="M247">
        <f t="shared" si="21"/>
        <v>160</v>
      </c>
      <c r="N247">
        <f t="shared" si="22"/>
        <v>1</v>
      </c>
      <c r="O247">
        <f t="shared" si="23"/>
        <v>0.1</v>
      </c>
    </row>
    <row r="248" spans="1:15">
      <c r="A248" s="61" t="s">
        <v>134</v>
      </c>
      <c r="B248" s="41">
        <v>8140</v>
      </c>
      <c r="C248" s="43">
        <v>7.4915820000000001E-3</v>
      </c>
      <c r="D248" s="42">
        <v>0.63</v>
      </c>
      <c r="E248" s="42">
        <v>48.29</v>
      </c>
      <c r="F248" s="42">
        <v>1.2</v>
      </c>
      <c r="G248" s="42">
        <v>0.48</v>
      </c>
      <c r="H248" s="41">
        <v>0</v>
      </c>
      <c r="I248" s="42">
        <f t="shared" si="24"/>
        <v>0.84</v>
      </c>
      <c r="J248" s="42">
        <f t="shared" si="25"/>
        <v>0.24</v>
      </c>
      <c r="K248" s="42">
        <v>388.4</v>
      </c>
      <c r="L248" s="41">
        <f t="shared" si="20"/>
        <v>1.8992845975949999E-2</v>
      </c>
      <c r="M248">
        <f t="shared" si="21"/>
        <v>23</v>
      </c>
      <c r="N248">
        <f t="shared" si="22"/>
        <v>0</v>
      </c>
      <c r="O248">
        <f t="shared" si="23"/>
        <v>0</v>
      </c>
    </row>
    <row r="249" spans="1:15">
      <c r="A249" s="61" t="s">
        <v>134</v>
      </c>
      <c r="B249" s="41">
        <v>1550</v>
      </c>
      <c r="C249" s="43">
        <v>0.25851368899999999</v>
      </c>
      <c r="D249" s="42">
        <v>0.57699999999999996</v>
      </c>
      <c r="E249" s="42">
        <v>48.29</v>
      </c>
      <c r="F249" s="42">
        <v>1.55</v>
      </c>
      <c r="G249" s="42">
        <v>0.15</v>
      </c>
      <c r="H249" s="41">
        <v>0</v>
      </c>
      <c r="I249" s="42">
        <f t="shared" si="24"/>
        <v>1.085</v>
      </c>
      <c r="J249" s="42">
        <f t="shared" si="25"/>
        <v>7.4999999999999997E-2</v>
      </c>
      <c r="K249" s="42">
        <v>683.6</v>
      </c>
      <c r="L249" s="41">
        <f t="shared" si="20"/>
        <v>0.60025435217703083</v>
      </c>
      <c r="M249">
        <f t="shared" si="21"/>
        <v>740</v>
      </c>
      <c r="N249">
        <f t="shared" si="22"/>
        <v>2</v>
      </c>
      <c r="O249">
        <f t="shared" si="23"/>
        <v>0.1</v>
      </c>
    </row>
    <row r="250" spans="1:15">
      <c r="A250" s="61" t="s">
        <v>134</v>
      </c>
      <c r="B250" s="41">
        <v>1200</v>
      </c>
      <c r="C250" s="43">
        <v>0.10855387</v>
      </c>
      <c r="D250" s="42">
        <v>0.30399999999999999</v>
      </c>
      <c r="E250" s="42">
        <v>48.29</v>
      </c>
      <c r="F250" s="42">
        <v>2.23</v>
      </c>
      <c r="G250" s="42">
        <v>0.316</v>
      </c>
      <c r="H250" s="41">
        <v>0</v>
      </c>
      <c r="I250" s="42">
        <f t="shared" si="24"/>
        <v>1.5609999999999999</v>
      </c>
      <c r="J250" s="42">
        <f t="shared" si="25"/>
        <v>0.158</v>
      </c>
      <c r="K250" s="42">
        <v>151.19999999999999</v>
      </c>
      <c r="L250" s="41">
        <f t="shared" si="20"/>
        <v>0.13279901501826666</v>
      </c>
      <c r="M250">
        <f t="shared" si="21"/>
        <v>164</v>
      </c>
      <c r="N250">
        <f t="shared" si="22"/>
        <v>1</v>
      </c>
      <c r="O250">
        <f t="shared" si="23"/>
        <v>0.1</v>
      </c>
    </row>
    <row r="251" spans="1:15">
      <c r="A251" s="61" t="s">
        <v>134</v>
      </c>
      <c r="B251" s="41">
        <v>1200</v>
      </c>
      <c r="C251" s="43">
        <v>5.8937494E-2</v>
      </c>
      <c r="D251" s="42">
        <v>0.38900000000000001</v>
      </c>
      <c r="E251" s="42">
        <v>48.29</v>
      </c>
      <c r="F251" s="42">
        <v>2.23</v>
      </c>
      <c r="G251" s="42">
        <v>0.316</v>
      </c>
      <c r="H251" s="41">
        <v>0</v>
      </c>
      <c r="I251" s="42">
        <f t="shared" si="24"/>
        <v>1.5609999999999999</v>
      </c>
      <c r="J251" s="42">
        <f t="shared" si="25"/>
        <v>0.158</v>
      </c>
      <c r="K251" s="42">
        <v>105.1</v>
      </c>
      <c r="L251" s="41">
        <f t="shared" si="20"/>
        <v>9.2260802222178348E-2</v>
      </c>
      <c r="M251">
        <f t="shared" si="21"/>
        <v>114</v>
      </c>
      <c r="N251">
        <f t="shared" si="22"/>
        <v>0</v>
      </c>
      <c r="O251">
        <f t="shared" si="23"/>
        <v>0</v>
      </c>
    </row>
    <row r="252" spans="1:15">
      <c r="A252" s="61" t="s">
        <v>134</v>
      </c>
      <c r="B252" s="41">
        <v>1550</v>
      </c>
      <c r="C252" s="43">
        <v>9.9060103999999996E-2</v>
      </c>
      <c r="D252" s="42">
        <v>0.57699999999999996</v>
      </c>
      <c r="E252" s="42">
        <v>48.29</v>
      </c>
      <c r="F252" s="42">
        <v>1.55</v>
      </c>
      <c r="G252" s="42">
        <v>0.15</v>
      </c>
      <c r="H252" s="41">
        <v>0</v>
      </c>
      <c r="I252" s="42">
        <f t="shared" si="24"/>
        <v>1.085</v>
      </c>
      <c r="J252" s="42">
        <f t="shared" si="25"/>
        <v>7.4999999999999997E-2</v>
      </c>
      <c r="K252" s="42">
        <v>261.89999999999998</v>
      </c>
      <c r="L252" s="41">
        <f t="shared" si="20"/>
        <v>0.2300120306321933</v>
      </c>
      <c r="M252">
        <f t="shared" si="21"/>
        <v>284</v>
      </c>
      <c r="N252">
        <f t="shared" si="22"/>
        <v>1</v>
      </c>
      <c r="O252">
        <f t="shared" si="23"/>
        <v>0</v>
      </c>
    </row>
    <row r="253" spans="1:15">
      <c r="A253" s="61" t="s">
        <v>134</v>
      </c>
      <c r="B253" s="41">
        <v>1550</v>
      </c>
      <c r="C253" s="43">
        <v>7.4238513000000006E-2</v>
      </c>
      <c r="D253" s="42">
        <v>0.60899999999999999</v>
      </c>
      <c r="E253" s="42">
        <v>48.29</v>
      </c>
      <c r="F253" s="42">
        <v>1.55</v>
      </c>
      <c r="G253" s="42">
        <v>0.15</v>
      </c>
      <c r="H253" s="41">
        <v>0</v>
      </c>
      <c r="I253" s="42">
        <f t="shared" si="24"/>
        <v>1.085</v>
      </c>
      <c r="J253" s="42">
        <f t="shared" si="25"/>
        <v>7.4999999999999997E-2</v>
      </c>
      <c r="K253" s="42">
        <v>207.2</v>
      </c>
      <c r="L253" s="41">
        <f t="shared" si="20"/>
        <v>0.1819376229830775</v>
      </c>
      <c r="M253">
        <f t="shared" si="21"/>
        <v>224</v>
      </c>
      <c r="N253">
        <f t="shared" si="22"/>
        <v>1</v>
      </c>
      <c r="O253">
        <f t="shared" si="23"/>
        <v>0</v>
      </c>
    </row>
    <row r="254" spans="1:15">
      <c r="A254" s="61" t="s">
        <v>134</v>
      </c>
      <c r="B254" s="41">
        <v>1400</v>
      </c>
      <c r="C254" s="43">
        <v>6.8091789999999999E-2</v>
      </c>
      <c r="D254" s="42">
        <v>0.88600000000000001</v>
      </c>
      <c r="E254" s="42">
        <v>48.29</v>
      </c>
      <c r="F254" s="42">
        <v>1.93</v>
      </c>
      <c r="G254" s="42">
        <v>0.497</v>
      </c>
      <c r="H254" s="41">
        <v>0</v>
      </c>
      <c r="I254" s="42">
        <f t="shared" si="24"/>
        <v>1.351</v>
      </c>
      <c r="J254" s="42">
        <f t="shared" si="25"/>
        <v>0.2485</v>
      </c>
      <c r="K254" s="42">
        <v>276.5</v>
      </c>
      <c r="L254" s="41">
        <f t="shared" si="20"/>
        <v>0.24277526247021666</v>
      </c>
      <c r="M254">
        <f t="shared" si="21"/>
        <v>299</v>
      </c>
      <c r="N254">
        <f t="shared" si="22"/>
        <v>1</v>
      </c>
      <c r="O254">
        <f t="shared" si="23"/>
        <v>0.2</v>
      </c>
    </row>
    <row r="255" spans="1:15">
      <c r="A255" s="61" t="s">
        <v>134</v>
      </c>
      <c r="B255" s="41">
        <v>1300</v>
      </c>
      <c r="C255" s="43">
        <v>0.74728984799999998</v>
      </c>
      <c r="D255" s="42">
        <v>0.63100000000000001</v>
      </c>
      <c r="E255" s="42">
        <v>48.29</v>
      </c>
      <c r="F255" s="42">
        <v>2.1</v>
      </c>
      <c r="G255" s="42">
        <v>0.51600000000000001</v>
      </c>
      <c r="H255" s="41">
        <v>0</v>
      </c>
      <c r="I255" s="42">
        <f t="shared" si="24"/>
        <v>1.47</v>
      </c>
      <c r="J255" s="42">
        <f t="shared" si="25"/>
        <v>0.25800000000000001</v>
      </c>
      <c r="K255" s="42">
        <v>2160.9</v>
      </c>
      <c r="L255" s="41">
        <f t="shared" si="20"/>
        <v>1.8975551237924602</v>
      </c>
      <c r="M255">
        <f t="shared" si="21"/>
        <v>2341</v>
      </c>
      <c r="N255">
        <f t="shared" si="22"/>
        <v>8</v>
      </c>
      <c r="O255">
        <f t="shared" si="23"/>
        <v>1.3</v>
      </c>
    </row>
    <row r="256" spans="1:15">
      <c r="A256" s="61" t="s">
        <v>134</v>
      </c>
      <c r="B256" s="41">
        <v>1300</v>
      </c>
      <c r="C256" s="43">
        <v>8.5437238999999998E-2</v>
      </c>
      <c r="D256" s="42">
        <v>0.69199999999999995</v>
      </c>
      <c r="E256" s="42">
        <v>48.29</v>
      </c>
      <c r="F256" s="42">
        <v>2.1</v>
      </c>
      <c r="G256" s="42">
        <v>0.51600000000000001</v>
      </c>
      <c r="H256" s="41">
        <v>0</v>
      </c>
      <c r="I256" s="42">
        <f t="shared" si="24"/>
        <v>1.47</v>
      </c>
      <c r="J256" s="42">
        <f t="shared" si="25"/>
        <v>0.25800000000000001</v>
      </c>
      <c r="K256" s="42">
        <v>271</v>
      </c>
      <c r="L256" s="41">
        <f t="shared" si="20"/>
        <v>0.23791907297887668</v>
      </c>
      <c r="M256">
        <f t="shared" si="21"/>
        <v>293</v>
      </c>
      <c r="N256">
        <f t="shared" si="22"/>
        <v>1</v>
      </c>
      <c r="O256">
        <f t="shared" si="23"/>
        <v>0.2</v>
      </c>
    </row>
    <row r="257" spans="1:15">
      <c r="A257" s="61" t="s">
        <v>134</v>
      </c>
      <c r="B257" s="41">
        <v>1550</v>
      </c>
      <c r="C257" s="43">
        <v>0.30665383699999998</v>
      </c>
      <c r="D257" s="42">
        <v>0.57699999999999996</v>
      </c>
      <c r="E257" s="42">
        <v>48.29</v>
      </c>
      <c r="F257" s="42">
        <v>1.55</v>
      </c>
      <c r="G257" s="42">
        <v>0.15</v>
      </c>
      <c r="H257" s="41">
        <v>0</v>
      </c>
      <c r="I257" s="42">
        <f t="shared" si="24"/>
        <v>1.085</v>
      </c>
      <c r="J257" s="42">
        <f t="shared" si="25"/>
        <v>7.4999999999999997E-2</v>
      </c>
      <c r="K257" s="42">
        <v>810.9</v>
      </c>
      <c r="L257" s="41">
        <f t="shared" si="20"/>
        <v>0.71203308800810072</v>
      </c>
      <c r="M257">
        <f t="shared" si="21"/>
        <v>878</v>
      </c>
      <c r="N257">
        <f t="shared" si="22"/>
        <v>2</v>
      </c>
      <c r="O257">
        <f t="shared" si="23"/>
        <v>0.1</v>
      </c>
    </row>
    <row r="258" spans="1:15">
      <c r="A258" s="61" t="s">
        <v>134</v>
      </c>
      <c r="B258" s="41">
        <v>1550</v>
      </c>
      <c r="C258" s="43">
        <v>8.9431821999999994E-2</v>
      </c>
      <c r="D258" s="42">
        <v>0.64200000000000002</v>
      </c>
      <c r="E258" s="42">
        <v>48.29</v>
      </c>
      <c r="F258" s="42">
        <v>1.55</v>
      </c>
      <c r="G258" s="42">
        <v>0.15</v>
      </c>
      <c r="H258" s="41">
        <v>0</v>
      </c>
      <c r="I258" s="42">
        <f t="shared" si="24"/>
        <v>1.085</v>
      </c>
      <c r="J258" s="42">
        <f t="shared" si="25"/>
        <v>7.4999999999999997E-2</v>
      </c>
      <c r="K258" s="42">
        <v>263.10000000000002</v>
      </c>
      <c r="L258" s="41">
        <f t="shared" si="20"/>
        <v>0.23104845361432999</v>
      </c>
      <c r="M258">
        <f t="shared" si="21"/>
        <v>285</v>
      </c>
      <c r="N258">
        <f t="shared" si="22"/>
        <v>1</v>
      </c>
      <c r="O258">
        <f t="shared" si="23"/>
        <v>0</v>
      </c>
    </row>
    <row r="259" spans="1:15">
      <c r="A259" s="61" t="s">
        <v>134</v>
      </c>
      <c r="B259" s="41">
        <v>1300</v>
      </c>
      <c r="C259" s="43">
        <v>6.9565304999999994E-2</v>
      </c>
      <c r="D259" s="42">
        <v>0.69199999999999995</v>
      </c>
      <c r="E259" s="42">
        <v>48.29</v>
      </c>
      <c r="F259" s="42">
        <v>2.1</v>
      </c>
      <c r="G259" s="42">
        <v>0.51600000000000001</v>
      </c>
      <c r="H259" s="41">
        <v>0</v>
      </c>
      <c r="I259" s="42">
        <f t="shared" si="24"/>
        <v>1.47</v>
      </c>
      <c r="J259" s="42">
        <f t="shared" si="25"/>
        <v>0.25800000000000001</v>
      </c>
      <c r="K259" s="42">
        <v>220.6</v>
      </c>
      <c r="L259" s="41">
        <f t="shared" ref="L259:L316" si="26">E259*D259*C259/12</f>
        <v>0.19372012802394997</v>
      </c>
      <c r="M259">
        <f t="shared" ref="M259:M316" si="27">ROUND(E259*D259*C259*102.79,0)</f>
        <v>239</v>
      </c>
      <c r="N259">
        <f t="shared" ref="N259:N316" si="28">ROUND(I259*M259*0.002205,0)</f>
        <v>1</v>
      </c>
      <c r="O259">
        <f t="shared" ref="O259:O316" si="29">ROUND(J259*M259*0.002205,1)</f>
        <v>0.1</v>
      </c>
    </row>
    <row r="260" spans="1:15">
      <c r="A260" s="61" t="s">
        <v>134</v>
      </c>
      <c r="B260" s="41">
        <v>1200</v>
      </c>
      <c r="C260" s="43">
        <v>6.9936098000000002E-2</v>
      </c>
      <c r="D260" s="42">
        <v>0.38900000000000001</v>
      </c>
      <c r="E260" s="42">
        <v>48.29</v>
      </c>
      <c r="F260" s="42">
        <v>2.23</v>
      </c>
      <c r="G260" s="42">
        <v>0.316</v>
      </c>
      <c r="H260" s="41">
        <v>0</v>
      </c>
      <c r="I260" s="42">
        <f t="shared" si="24"/>
        <v>1.5609999999999999</v>
      </c>
      <c r="J260" s="42">
        <f t="shared" si="25"/>
        <v>0.158</v>
      </c>
      <c r="K260" s="42">
        <v>124.7</v>
      </c>
      <c r="L260" s="41">
        <f t="shared" si="26"/>
        <v>0.10947802608928166</v>
      </c>
      <c r="M260">
        <f t="shared" si="27"/>
        <v>135</v>
      </c>
      <c r="N260">
        <f t="shared" si="28"/>
        <v>0</v>
      </c>
      <c r="O260">
        <f t="shared" si="29"/>
        <v>0</v>
      </c>
    </row>
    <row r="261" spans="1:15">
      <c r="A261" s="61" t="s">
        <v>134</v>
      </c>
      <c r="B261" s="41">
        <v>1200</v>
      </c>
      <c r="C261" s="43">
        <v>8.5486100000000005E-4</v>
      </c>
      <c r="D261" s="42">
        <v>0.30399999999999999</v>
      </c>
      <c r="E261" s="42">
        <v>48.29</v>
      </c>
      <c r="F261" s="42">
        <v>2.23</v>
      </c>
      <c r="G261" s="42">
        <v>0.316</v>
      </c>
      <c r="H261" s="41">
        <v>0</v>
      </c>
      <c r="I261" s="42">
        <f t="shared" si="24"/>
        <v>1.5609999999999999</v>
      </c>
      <c r="J261" s="42">
        <f t="shared" si="25"/>
        <v>0.158</v>
      </c>
      <c r="K261" s="42">
        <v>1.2</v>
      </c>
      <c r="L261" s="41">
        <f t="shared" si="26"/>
        <v>1.0457913548133334E-3</v>
      </c>
      <c r="M261">
        <f t="shared" si="27"/>
        <v>1</v>
      </c>
      <c r="N261">
        <f t="shared" si="28"/>
        <v>0</v>
      </c>
      <c r="O261">
        <f t="shared" si="29"/>
        <v>0</v>
      </c>
    </row>
    <row r="262" spans="1:15">
      <c r="A262" s="61" t="s">
        <v>134</v>
      </c>
      <c r="B262" s="41">
        <v>1200</v>
      </c>
      <c r="C262" s="43">
        <v>8.6959391999999996E-2</v>
      </c>
      <c r="D262" s="42">
        <v>0.30399999999999999</v>
      </c>
      <c r="E262" s="42">
        <v>48.29</v>
      </c>
      <c r="F262" s="42">
        <v>2.23</v>
      </c>
      <c r="G262" s="42">
        <v>0.316</v>
      </c>
      <c r="H262" s="41">
        <v>0</v>
      </c>
      <c r="I262" s="42">
        <f t="shared" si="24"/>
        <v>1.5609999999999999</v>
      </c>
      <c r="J262" s="42">
        <f t="shared" si="25"/>
        <v>0.158</v>
      </c>
      <c r="K262" s="42">
        <v>121.1</v>
      </c>
      <c r="L262" s="41">
        <f t="shared" si="26"/>
        <v>0.10638148233855999</v>
      </c>
      <c r="M262">
        <f t="shared" si="27"/>
        <v>131</v>
      </c>
      <c r="N262">
        <f t="shared" si="28"/>
        <v>0</v>
      </c>
      <c r="O262">
        <f t="shared" si="29"/>
        <v>0</v>
      </c>
    </row>
    <row r="263" spans="1:15">
      <c r="A263" s="61" t="s">
        <v>134</v>
      </c>
      <c r="B263" s="41">
        <v>5300</v>
      </c>
      <c r="C263" s="43">
        <v>2.2979902E-2</v>
      </c>
      <c r="D263" s="42">
        <v>0.5</v>
      </c>
      <c r="E263" s="42">
        <v>48.29</v>
      </c>
      <c r="F263" s="42">
        <v>0.6</v>
      </c>
      <c r="G263" s="42">
        <v>0.13500000000000001</v>
      </c>
      <c r="H263" s="41">
        <v>0</v>
      </c>
      <c r="I263" s="42">
        <f t="shared" si="24"/>
        <v>0.42</v>
      </c>
      <c r="J263" s="42">
        <f t="shared" si="25"/>
        <v>6.7500000000000004E-2</v>
      </c>
      <c r="K263" s="42">
        <v>52.7</v>
      </c>
      <c r="L263" s="41">
        <f t="shared" si="26"/>
        <v>4.6237477815833337E-2</v>
      </c>
      <c r="M263">
        <f t="shared" si="27"/>
        <v>57</v>
      </c>
      <c r="N263">
        <f t="shared" si="28"/>
        <v>0</v>
      </c>
      <c r="O263">
        <f t="shared" si="29"/>
        <v>0</v>
      </c>
    </row>
    <row r="264" spans="1:15">
      <c r="A264" s="61" t="s">
        <v>134</v>
      </c>
      <c r="B264" s="41">
        <v>5300</v>
      </c>
      <c r="C264" s="43">
        <v>0.16316825500000001</v>
      </c>
      <c r="D264" s="42">
        <v>0.5</v>
      </c>
      <c r="E264" s="42">
        <v>48.29</v>
      </c>
      <c r="F264" s="42">
        <v>0.6</v>
      </c>
      <c r="G264" s="42">
        <v>0.13500000000000001</v>
      </c>
      <c r="H264" s="41">
        <v>0</v>
      </c>
      <c r="I264" s="42">
        <f t="shared" si="24"/>
        <v>0.42</v>
      </c>
      <c r="J264" s="42">
        <f t="shared" si="25"/>
        <v>6.7500000000000004E-2</v>
      </c>
      <c r="K264" s="42">
        <v>373.9</v>
      </c>
      <c r="L264" s="41">
        <f t="shared" si="26"/>
        <v>0.32830812641458335</v>
      </c>
      <c r="M264">
        <f t="shared" si="27"/>
        <v>405</v>
      </c>
      <c r="N264">
        <f t="shared" si="28"/>
        <v>0</v>
      </c>
      <c r="O264">
        <f t="shared" si="29"/>
        <v>0.1</v>
      </c>
    </row>
    <row r="265" spans="1:15">
      <c r="A265" s="61" t="s">
        <v>134</v>
      </c>
      <c r="B265" s="41">
        <v>5300</v>
      </c>
      <c r="C265" s="43">
        <v>0.150952795</v>
      </c>
      <c r="D265" s="42">
        <v>0.5</v>
      </c>
      <c r="E265" s="42">
        <v>48.29</v>
      </c>
      <c r="F265" s="42">
        <v>0.6</v>
      </c>
      <c r="G265" s="42">
        <v>0.13500000000000001</v>
      </c>
      <c r="H265" s="41">
        <v>0</v>
      </c>
      <c r="I265" s="42">
        <f t="shared" si="24"/>
        <v>0.42</v>
      </c>
      <c r="J265" s="42">
        <f t="shared" si="25"/>
        <v>6.7500000000000004E-2</v>
      </c>
      <c r="K265" s="42">
        <v>345.9</v>
      </c>
      <c r="L265" s="41">
        <f t="shared" si="26"/>
        <v>0.30372960293958334</v>
      </c>
      <c r="M265">
        <f t="shared" si="27"/>
        <v>375</v>
      </c>
      <c r="N265">
        <f t="shared" si="28"/>
        <v>0</v>
      </c>
      <c r="O265">
        <f t="shared" si="29"/>
        <v>0.1</v>
      </c>
    </row>
    <row r="266" spans="1:15">
      <c r="A266" s="61" t="s">
        <v>134</v>
      </c>
      <c r="B266" s="41">
        <v>1550</v>
      </c>
      <c r="C266" s="43">
        <v>8.914323E-3</v>
      </c>
      <c r="D266" s="42">
        <v>0.60899999999999999</v>
      </c>
      <c r="E266" s="42">
        <v>48.29</v>
      </c>
      <c r="F266" s="42">
        <v>1.55</v>
      </c>
      <c r="G266" s="42">
        <v>0.15</v>
      </c>
      <c r="H266" s="41">
        <v>0</v>
      </c>
      <c r="I266" s="42">
        <f t="shared" si="24"/>
        <v>1.085</v>
      </c>
      <c r="J266" s="42">
        <f t="shared" si="25"/>
        <v>7.4999999999999997E-2</v>
      </c>
      <c r="K266" s="42">
        <v>24.9</v>
      </c>
      <c r="L266" s="41">
        <f t="shared" si="26"/>
        <v>2.1846487376752502E-2</v>
      </c>
      <c r="M266">
        <f t="shared" si="27"/>
        <v>27</v>
      </c>
      <c r="N266">
        <f t="shared" si="28"/>
        <v>0</v>
      </c>
      <c r="O266">
        <f t="shared" si="29"/>
        <v>0</v>
      </c>
    </row>
    <row r="267" spans="1:15">
      <c r="A267" s="61" t="s">
        <v>134</v>
      </c>
      <c r="B267" s="41">
        <v>1200</v>
      </c>
      <c r="C267" s="43">
        <v>4.7266453999999999E-2</v>
      </c>
      <c r="D267" s="42">
        <v>0.30399999999999999</v>
      </c>
      <c r="E267" s="42">
        <v>48.29</v>
      </c>
      <c r="F267" s="42">
        <v>2.23</v>
      </c>
      <c r="G267" s="42">
        <v>0.316</v>
      </c>
      <c r="H267" s="41">
        <v>0</v>
      </c>
      <c r="I267" s="42">
        <f t="shared" si="24"/>
        <v>1.5609999999999999</v>
      </c>
      <c r="J267" s="42">
        <f t="shared" si="25"/>
        <v>0.158</v>
      </c>
      <c r="K267" s="42">
        <v>65.900000000000006</v>
      </c>
      <c r="L267" s="41">
        <f t="shared" si="26"/>
        <v>5.7823258946053328E-2</v>
      </c>
      <c r="M267">
        <f t="shared" si="27"/>
        <v>71</v>
      </c>
      <c r="N267">
        <f t="shared" si="28"/>
        <v>0</v>
      </c>
      <c r="O267">
        <f t="shared" si="29"/>
        <v>0</v>
      </c>
    </row>
    <row r="268" spans="1:15">
      <c r="A268" s="61" t="s">
        <v>134</v>
      </c>
      <c r="B268" s="41">
        <v>5300</v>
      </c>
      <c r="C268" s="43">
        <v>1.651378E-3</v>
      </c>
      <c r="D268" s="42">
        <v>0.5</v>
      </c>
      <c r="E268" s="42">
        <v>48.29</v>
      </c>
      <c r="F268" s="42">
        <v>0.6</v>
      </c>
      <c r="G268" s="42">
        <v>0.13500000000000001</v>
      </c>
      <c r="H268" s="41">
        <v>0</v>
      </c>
      <c r="I268" s="42">
        <f t="shared" si="24"/>
        <v>0.42</v>
      </c>
      <c r="J268" s="42">
        <f t="shared" si="25"/>
        <v>6.7500000000000004E-2</v>
      </c>
      <c r="K268" s="42">
        <v>3.8</v>
      </c>
      <c r="L268" s="41">
        <f t="shared" si="26"/>
        <v>3.3227101508333332E-3</v>
      </c>
      <c r="M268">
        <f t="shared" si="27"/>
        <v>4</v>
      </c>
      <c r="N268">
        <f t="shared" si="28"/>
        <v>0</v>
      </c>
      <c r="O268">
        <f t="shared" si="29"/>
        <v>0</v>
      </c>
    </row>
    <row r="269" spans="1:15">
      <c r="A269" s="61" t="s">
        <v>134</v>
      </c>
      <c r="B269" s="41">
        <v>1550</v>
      </c>
      <c r="C269" s="43">
        <v>8.7905120000000003E-2</v>
      </c>
      <c r="D269" s="42">
        <v>0.57699999999999996</v>
      </c>
      <c r="E269" s="42">
        <v>48.29</v>
      </c>
      <c r="F269" s="42">
        <v>1.55</v>
      </c>
      <c r="G269" s="42">
        <v>0.15</v>
      </c>
      <c r="H269" s="41">
        <v>0</v>
      </c>
      <c r="I269" s="42">
        <f t="shared" si="24"/>
        <v>1.085</v>
      </c>
      <c r="J269" s="42">
        <f t="shared" si="25"/>
        <v>7.4999999999999997E-2</v>
      </c>
      <c r="K269" s="42">
        <v>232.5</v>
      </c>
      <c r="L269" s="41">
        <f t="shared" si="26"/>
        <v>0.20411078060413332</v>
      </c>
      <c r="M269">
        <f t="shared" si="27"/>
        <v>252</v>
      </c>
      <c r="N269">
        <f t="shared" si="28"/>
        <v>1</v>
      </c>
      <c r="O269">
        <f t="shared" si="29"/>
        <v>0</v>
      </c>
    </row>
    <row r="270" spans="1:15">
      <c r="A270" s="61" t="s">
        <v>134</v>
      </c>
      <c r="B270" s="41">
        <v>1200</v>
      </c>
      <c r="C270" s="43">
        <v>0.108123624</v>
      </c>
      <c r="D270" s="42">
        <v>0.30399999999999999</v>
      </c>
      <c r="E270" s="42">
        <v>48.29</v>
      </c>
      <c r="F270" s="42">
        <v>2.23</v>
      </c>
      <c r="G270" s="42">
        <v>0.316</v>
      </c>
      <c r="H270" s="41">
        <v>0</v>
      </c>
      <c r="I270" s="42">
        <f t="shared" si="24"/>
        <v>1.5609999999999999</v>
      </c>
      <c r="J270" s="42">
        <f t="shared" si="25"/>
        <v>0.158</v>
      </c>
      <c r="K270" s="42">
        <v>150.6</v>
      </c>
      <c r="L270" s="41">
        <f t="shared" si="26"/>
        <v>0.13227267500831999</v>
      </c>
      <c r="M270">
        <f t="shared" si="27"/>
        <v>163</v>
      </c>
      <c r="N270">
        <f t="shared" si="28"/>
        <v>1</v>
      </c>
      <c r="O270">
        <f t="shared" si="29"/>
        <v>0.1</v>
      </c>
    </row>
    <row r="271" spans="1:15">
      <c r="A271" s="61" t="s">
        <v>134</v>
      </c>
      <c r="B271" s="41">
        <v>1550</v>
      </c>
      <c r="C271" s="43">
        <v>0.39597985800000002</v>
      </c>
      <c r="D271" s="42">
        <v>0.60899999999999999</v>
      </c>
      <c r="E271" s="42">
        <v>48.29</v>
      </c>
      <c r="F271" s="42">
        <v>1.55</v>
      </c>
      <c r="G271" s="42">
        <v>0.15</v>
      </c>
      <c r="H271" s="41">
        <v>0</v>
      </c>
      <c r="I271" s="42">
        <f t="shared" si="24"/>
        <v>1.085</v>
      </c>
      <c r="J271" s="42">
        <f t="shared" si="25"/>
        <v>7.4999999999999997E-2</v>
      </c>
      <c r="K271" s="42">
        <v>1105.3</v>
      </c>
      <c r="L271" s="41">
        <f t="shared" si="26"/>
        <v>0.97043476764811498</v>
      </c>
      <c r="M271">
        <f t="shared" si="27"/>
        <v>1197</v>
      </c>
      <c r="N271">
        <f t="shared" si="28"/>
        <v>3</v>
      </c>
      <c r="O271">
        <f t="shared" si="29"/>
        <v>0.2</v>
      </c>
    </row>
    <row r="272" spans="1:15">
      <c r="A272" s="61" t="s">
        <v>134</v>
      </c>
      <c r="B272" s="41">
        <v>1550</v>
      </c>
      <c r="C272" s="43">
        <v>1.9190336999999998E-2</v>
      </c>
      <c r="D272" s="42">
        <v>0.60899999999999999</v>
      </c>
      <c r="E272" s="42">
        <v>48.29</v>
      </c>
      <c r="F272" s="42">
        <v>1.55</v>
      </c>
      <c r="G272" s="42">
        <v>0.15</v>
      </c>
      <c r="H272" s="41">
        <v>0</v>
      </c>
      <c r="I272" s="42">
        <f t="shared" si="24"/>
        <v>1.085</v>
      </c>
      <c r="J272" s="42">
        <f t="shared" si="25"/>
        <v>7.4999999999999997E-2</v>
      </c>
      <c r="K272" s="42">
        <v>53.6</v>
      </c>
      <c r="L272" s="41">
        <f t="shared" si="26"/>
        <v>4.7030094716797498E-2</v>
      </c>
      <c r="M272">
        <f t="shared" si="27"/>
        <v>58</v>
      </c>
      <c r="N272">
        <f t="shared" si="28"/>
        <v>0</v>
      </c>
      <c r="O272">
        <f t="shared" si="29"/>
        <v>0</v>
      </c>
    </row>
    <row r="273" spans="1:15">
      <c r="A273" s="61" t="s">
        <v>134</v>
      </c>
      <c r="B273" s="41">
        <v>1550</v>
      </c>
      <c r="C273" s="43">
        <v>9.7993458000000006E-2</v>
      </c>
      <c r="D273" s="42">
        <v>0.57699999999999996</v>
      </c>
      <c r="E273" s="42">
        <v>48.29</v>
      </c>
      <c r="F273" s="42">
        <v>1.55</v>
      </c>
      <c r="G273" s="42">
        <v>0.15</v>
      </c>
      <c r="H273" s="41">
        <v>0</v>
      </c>
      <c r="I273" s="42">
        <f t="shared" si="24"/>
        <v>1.085</v>
      </c>
      <c r="J273" s="42">
        <f t="shared" si="25"/>
        <v>7.4999999999999997E-2</v>
      </c>
      <c r="K273" s="42">
        <v>259.10000000000002</v>
      </c>
      <c r="L273" s="41">
        <f t="shared" si="26"/>
        <v>0.22753533817459501</v>
      </c>
      <c r="M273">
        <f t="shared" si="27"/>
        <v>281</v>
      </c>
      <c r="N273">
        <f t="shared" si="28"/>
        <v>1</v>
      </c>
      <c r="O273">
        <f t="shared" si="29"/>
        <v>0</v>
      </c>
    </row>
    <row r="274" spans="1:15">
      <c r="A274" s="61" t="s">
        <v>134</v>
      </c>
      <c r="B274" s="41">
        <v>1200</v>
      </c>
      <c r="C274" s="43">
        <v>5.5046767000000003E-2</v>
      </c>
      <c r="D274" s="42">
        <v>0.38900000000000001</v>
      </c>
      <c r="E274" s="42">
        <v>48.29</v>
      </c>
      <c r="F274" s="42">
        <v>2.23</v>
      </c>
      <c r="G274" s="42">
        <v>0.316</v>
      </c>
      <c r="H274" s="41">
        <v>0</v>
      </c>
      <c r="I274" s="42">
        <f t="shared" si="24"/>
        <v>1.5609999999999999</v>
      </c>
      <c r="J274" s="42">
        <f t="shared" si="25"/>
        <v>0.158</v>
      </c>
      <c r="K274" s="42">
        <v>98.1</v>
      </c>
      <c r="L274" s="41">
        <f t="shared" si="26"/>
        <v>8.6170254934105836E-2</v>
      </c>
      <c r="M274">
        <f t="shared" si="27"/>
        <v>106</v>
      </c>
      <c r="N274">
        <f t="shared" si="28"/>
        <v>0</v>
      </c>
      <c r="O274">
        <f t="shared" si="29"/>
        <v>0</v>
      </c>
    </row>
    <row r="275" spans="1:15">
      <c r="A275" s="61" t="s">
        <v>134</v>
      </c>
      <c r="B275" s="41">
        <v>1200</v>
      </c>
      <c r="C275" s="43">
        <v>3.5277291000000002E-2</v>
      </c>
      <c r="D275" s="42">
        <v>0.22</v>
      </c>
      <c r="E275" s="42">
        <v>48.29</v>
      </c>
      <c r="F275" s="42">
        <v>2.23</v>
      </c>
      <c r="G275" s="42">
        <v>0.316</v>
      </c>
      <c r="H275" s="41">
        <v>0</v>
      </c>
      <c r="I275" s="42">
        <f t="shared" si="24"/>
        <v>1.5609999999999999</v>
      </c>
      <c r="J275" s="42">
        <f t="shared" si="25"/>
        <v>0.158</v>
      </c>
      <c r="K275" s="42">
        <v>35.6</v>
      </c>
      <c r="L275" s="41">
        <f t="shared" si="26"/>
        <v>3.1231573677150001E-2</v>
      </c>
      <c r="M275">
        <f t="shared" si="27"/>
        <v>39</v>
      </c>
      <c r="N275">
        <f t="shared" si="28"/>
        <v>0</v>
      </c>
      <c r="O275">
        <f t="shared" si="29"/>
        <v>0</v>
      </c>
    </row>
    <row r="276" spans="1:15">
      <c r="A276" s="61" t="s">
        <v>134</v>
      </c>
      <c r="B276" s="41">
        <v>1200</v>
      </c>
      <c r="C276" s="43">
        <v>2.1351849999999999E-3</v>
      </c>
      <c r="D276" s="42">
        <v>0.22</v>
      </c>
      <c r="E276" s="42">
        <v>48.29</v>
      </c>
      <c r="F276" s="42">
        <v>2.23</v>
      </c>
      <c r="G276" s="42">
        <v>0.316</v>
      </c>
      <c r="H276" s="41">
        <v>0</v>
      </c>
      <c r="I276" s="42">
        <f t="shared" si="24"/>
        <v>1.5609999999999999</v>
      </c>
      <c r="J276" s="42">
        <f t="shared" si="25"/>
        <v>0.158</v>
      </c>
      <c r="K276" s="42">
        <v>2.2000000000000002</v>
      </c>
      <c r="L276" s="41">
        <f t="shared" si="26"/>
        <v>1.8903148669166664E-3</v>
      </c>
      <c r="M276">
        <f t="shared" si="27"/>
        <v>2</v>
      </c>
      <c r="N276">
        <f t="shared" si="28"/>
        <v>0</v>
      </c>
      <c r="O276">
        <f t="shared" si="29"/>
        <v>0</v>
      </c>
    </row>
    <row r="277" spans="1:15">
      <c r="A277" s="61" t="s">
        <v>134</v>
      </c>
      <c r="B277" s="41">
        <v>1200</v>
      </c>
      <c r="C277" s="43">
        <v>0.291706892</v>
      </c>
      <c r="D277" s="42">
        <v>0.38900000000000001</v>
      </c>
      <c r="E277" s="42">
        <v>48.29</v>
      </c>
      <c r="F277" s="42">
        <v>2.23</v>
      </c>
      <c r="G277" s="42">
        <v>0.316</v>
      </c>
      <c r="H277" s="41">
        <v>0</v>
      </c>
      <c r="I277" s="42">
        <f t="shared" si="24"/>
        <v>1.5609999999999999</v>
      </c>
      <c r="J277" s="42">
        <f t="shared" si="25"/>
        <v>0.158</v>
      </c>
      <c r="K277" s="42">
        <v>689.1</v>
      </c>
      <c r="L277" s="41">
        <f t="shared" si="26"/>
        <v>0.45663821182587666</v>
      </c>
      <c r="M277">
        <f t="shared" si="27"/>
        <v>563</v>
      </c>
      <c r="N277">
        <f t="shared" si="28"/>
        <v>2</v>
      </c>
      <c r="O277">
        <f t="shared" si="29"/>
        <v>0.2</v>
      </c>
    </row>
    <row r="278" spans="1:15">
      <c r="A278" s="61" t="s">
        <v>134</v>
      </c>
      <c r="B278" s="41">
        <v>1550</v>
      </c>
      <c r="C278" s="43">
        <v>0.10205826</v>
      </c>
      <c r="D278" s="42">
        <v>0.60899999999999999</v>
      </c>
      <c r="E278" s="42">
        <v>48.29</v>
      </c>
      <c r="F278" s="42">
        <v>1.55</v>
      </c>
      <c r="G278" s="42">
        <v>0.15</v>
      </c>
      <c r="H278" s="41">
        <v>0</v>
      </c>
      <c r="I278" s="42">
        <f t="shared" si="24"/>
        <v>1.085</v>
      </c>
      <c r="J278" s="42">
        <f t="shared" si="25"/>
        <v>7.4999999999999997E-2</v>
      </c>
      <c r="K278" s="42">
        <v>284.8</v>
      </c>
      <c r="L278" s="41">
        <f t="shared" si="26"/>
        <v>0.25011596380154999</v>
      </c>
      <c r="M278">
        <f t="shared" si="27"/>
        <v>309</v>
      </c>
      <c r="N278">
        <f t="shared" si="28"/>
        <v>1</v>
      </c>
      <c r="O278">
        <f t="shared" si="29"/>
        <v>0.1</v>
      </c>
    </row>
    <row r="279" spans="1:15">
      <c r="A279" s="61" t="s">
        <v>134</v>
      </c>
      <c r="B279" s="41">
        <v>1550</v>
      </c>
      <c r="C279" s="43">
        <v>5.6745550999999998E-2</v>
      </c>
      <c r="D279" s="42">
        <v>0.57699999999999996</v>
      </c>
      <c r="E279" s="42">
        <v>48.29</v>
      </c>
      <c r="F279" s="42">
        <v>1.55</v>
      </c>
      <c r="G279" s="42">
        <v>0.15</v>
      </c>
      <c r="H279" s="41">
        <v>0</v>
      </c>
      <c r="I279" s="42">
        <f t="shared" si="24"/>
        <v>1.085</v>
      </c>
      <c r="J279" s="42">
        <f t="shared" si="25"/>
        <v>7.4999999999999997E-2</v>
      </c>
      <c r="K279" s="42">
        <v>150.1</v>
      </c>
      <c r="L279" s="41">
        <f t="shared" si="26"/>
        <v>0.13176000112873582</v>
      </c>
      <c r="M279">
        <f t="shared" si="27"/>
        <v>163</v>
      </c>
      <c r="N279">
        <f t="shared" si="28"/>
        <v>0</v>
      </c>
      <c r="O279">
        <f t="shared" si="29"/>
        <v>0</v>
      </c>
    </row>
    <row r="280" spans="1:15">
      <c r="A280" s="61" t="s">
        <v>134</v>
      </c>
      <c r="B280" s="41">
        <v>1200</v>
      </c>
      <c r="C280" s="43">
        <v>0.24029182299999999</v>
      </c>
      <c r="D280" s="42">
        <v>0.38900000000000001</v>
      </c>
      <c r="E280" s="42">
        <v>48.29</v>
      </c>
      <c r="F280" s="42">
        <v>2.23</v>
      </c>
      <c r="G280" s="42">
        <v>0.316</v>
      </c>
      <c r="H280" s="41">
        <v>0</v>
      </c>
      <c r="I280" s="42">
        <f t="shared" si="24"/>
        <v>1.5609999999999999</v>
      </c>
      <c r="J280" s="42">
        <f t="shared" si="25"/>
        <v>0.158</v>
      </c>
      <c r="K280" s="42">
        <v>428.4</v>
      </c>
      <c r="L280" s="41">
        <f t="shared" si="26"/>
        <v>0.37615301996738587</v>
      </c>
      <c r="M280">
        <f t="shared" si="27"/>
        <v>464</v>
      </c>
      <c r="N280">
        <f t="shared" si="28"/>
        <v>2</v>
      </c>
      <c r="O280">
        <f t="shared" si="29"/>
        <v>0.2</v>
      </c>
    </row>
    <row r="281" spans="1:15">
      <c r="A281" s="61" t="s">
        <v>134</v>
      </c>
      <c r="B281" s="41">
        <v>1550</v>
      </c>
      <c r="C281" s="43">
        <v>0.368690148</v>
      </c>
      <c r="D281" s="42">
        <v>0.57699999999999996</v>
      </c>
      <c r="E281" s="42">
        <v>48.29</v>
      </c>
      <c r="F281" s="42">
        <v>1.55</v>
      </c>
      <c r="G281" s="42">
        <v>0.15</v>
      </c>
      <c r="H281" s="41">
        <v>0</v>
      </c>
      <c r="I281" s="42">
        <f t="shared" si="24"/>
        <v>1.085</v>
      </c>
      <c r="J281" s="42">
        <f t="shared" si="25"/>
        <v>7.4999999999999997E-2</v>
      </c>
      <c r="K281" s="42">
        <v>975</v>
      </c>
      <c r="L281" s="41">
        <f t="shared" si="26"/>
        <v>0.85607793845606983</v>
      </c>
      <c r="M281">
        <f t="shared" si="27"/>
        <v>1056</v>
      </c>
      <c r="N281">
        <f t="shared" si="28"/>
        <v>3</v>
      </c>
      <c r="O281">
        <f t="shared" si="29"/>
        <v>0.2</v>
      </c>
    </row>
    <row r="282" spans="1:15">
      <c r="A282" s="61" t="s">
        <v>134</v>
      </c>
      <c r="B282" s="41">
        <v>1550</v>
      </c>
      <c r="C282" s="43">
        <v>6.7912325999999995E-2</v>
      </c>
      <c r="D282" s="42">
        <v>0.60899999999999999</v>
      </c>
      <c r="E282" s="42">
        <v>48.29</v>
      </c>
      <c r="F282" s="42">
        <v>1.55</v>
      </c>
      <c r="G282" s="42">
        <v>0.15</v>
      </c>
      <c r="H282" s="41">
        <v>0</v>
      </c>
      <c r="I282" s="42">
        <f t="shared" si="24"/>
        <v>1.085</v>
      </c>
      <c r="J282" s="42">
        <f t="shared" si="25"/>
        <v>7.4999999999999997E-2</v>
      </c>
      <c r="K282" s="42">
        <v>189.5</v>
      </c>
      <c r="L282" s="41">
        <f t="shared" si="26"/>
        <v>0.16643392579390498</v>
      </c>
      <c r="M282">
        <f t="shared" si="27"/>
        <v>205</v>
      </c>
      <c r="N282">
        <f t="shared" si="28"/>
        <v>0</v>
      </c>
      <c r="O282">
        <f t="shared" si="29"/>
        <v>0</v>
      </c>
    </row>
    <row r="283" spans="1:15">
      <c r="A283" s="61" t="s">
        <v>134</v>
      </c>
      <c r="B283" s="41">
        <v>1550</v>
      </c>
      <c r="C283" s="43">
        <v>0.150710608</v>
      </c>
      <c r="D283" s="42">
        <v>0.64200000000000002</v>
      </c>
      <c r="E283" s="42">
        <v>48.29</v>
      </c>
      <c r="F283" s="42">
        <v>1.55</v>
      </c>
      <c r="G283" s="42">
        <v>0.15</v>
      </c>
      <c r="H283" s="41">
        <v>0</v>
      </c>
      <c r="I283" s="42">
        <f t="shared" si="24"/>
        <v>1.085</v>
      </c>
      <c r="J283" s="42">
        <f t="shared" si="25"/>
        <v>7.4999999999999997E-2</v>
      </c>
      <c r="K283" s="42">
        <v>443.4</v>
      </c>
      <c r="L283" s="41">
        <f t="shared" si="26"/>
        <v>0.38936311642712002</v>
      </c>
      <c r="M283">
        <f t="shared" si="27"/>
        <v>480</v>
      </c>
      <c r="N283">
        <f t="shared" si="28"/>
        <v>1</v>
      </c>
      <c r="O283">
        <f t="shared" si="29"/>
        <v>0.1</v>
      </c>
    </row>
    <row r="284" spans="1:15">
      <c r="A284" s="61" t="s">
        <v>134</v>
      </c>
      <c r="B284" s="41">
        <v>1550</v>
      </c>
      <c r="C284" s="43">
        <v>0.44939199899999999</v>
      </c>
      <c r="D284" s="42">
        <v>0.57699999999999996</v>
      </c>
      <c r="E284" s="42">
        <v>48.29</v>
      </c>
      <c r="F284" s="42">
        <v>1.55</v>
      </c>
      <c r="G284" s="42">
        <v>0.15</v>
      </c>
      <c r="H284" s="41">
        <v>0</v>
      </c>
      <c r="I284" s="42">
        <f t="shared" si="24"/>
        <v>1.085</v>
      </c>
      <c r="J284" s="42">
        <f t="shared" si="25"/>
        <v>7.4999999999999997E-2</v>
      </c>
      <c r="K284" s="42">
        <v>1188.4000000000001</v>
      </c>
      <c r="L284" s="41">
        <f t="shared" si="26"/>
        <v>1.0434631306247224</v>
      </c>
      <c r="M284">
        <f t="shared" si="27"/>
        <v>1287</v>
      </c>
      <c r="N284">
        <f t="shared" si="28"/>
        <v>3</v>
      </c>
      <c r="O284">
        <f t="shared" si="29"/>
        <v>0.2</v>
      </c>
    </row>
    <row r="285" spans="1:15">
      <c r="A285" s="61" t="s">
        <v>134</v>
      </c>
      <c r="B285" s="41">
        <v>1200</v>
      </c>
      <c r="C285" s="43">
        <v>4.0999999999999999E-7</v>
      </c>
      <c r="D285" s="42">
        <v>0.38900000000000001</v>
      </c>
      <c r="E285" s="42">
        <v>48.29</v>
      </c>
      <c r="F285" s="42">
        <v>2.23</v>
      </c>
      <c r="G285" s="42">
        <v>0.316</v>
      </c>
      <c r="H285" s="41">
        <v>0</v>
      </c>
      <c r="I285" s="42">
        <f t="shared" si="24"/>
        <v>1.5609999999999999</v>
      </c>
      <c r="J285" s="42">
        <f t="shared" si="25"/>
        <v>0.158</v>
      </c>
      <c r="K285" s="42">
        <v>0</v>
      </c>
      <c r="L285" s="41">
        <f t="shared" si="26"/>
        <v>6.4181434166666668E-7</v>
      </c>
      <c r="M285">
        <f t="shared" si="27"/>
        <v>0</v>
      </c>
      <c r="N285">
        <f t="shared" si="28"/>
        <v>0</v>
      </c>
      <c r="O285">
        <f t="shared" si="29"/>
        <v>0</v>
      </c>
    </row>
    <row r="286" spans="1:15">
      <c r="A286" s="61" t="s">
        <v>134</v>
      </c>
      <c r="B286" s="41">
        <v>1200</v>
      </c>
      <c r="C286" s="43">
        <v>0.11666436400000001</v>
      </c>
      <c r="D286" s="42">
        <v>0.38900000000000001</v>
      </c>
      <c r="E286" s="42">
        <v>48.29</v>
      </c>
      <c r="F286" s="42">
        <v>2.23</v>
      </c>
      <c r="G286" s="42">
        <v>0.316</v>
      </c>
      <c r="H286" s="41">
        <v>0</v>
      </c>
      <c r="I286" s="42">
        <f t="shared" si="24"/>
        <v>1.5609999999999999</v>
      </c>
      <c r="J286" s="42">
        <f t="shared" si="25"/>
        <v>0.158</v>
      </c>
      <c r="K286" s="42">
        <v>208</v>
      </c>
      <c r="L286" s="41">
        <f t="shared" si="26"/>
        <v>0.18262649262590336</v>
      </c>
      <c r="M286">
        <f t="shared" si="27"/>
        <v>225</v>
      </c>
      <c r="N286">
        <f t="shared" si="28"/>
        <v>1</v>
      </c>
      <c r="O286">
        <f t="shared" si="29"/>
        <v>0.1</v>
      </c>
    </row>
    <row r="287" spans="1:15">
      <c r="A287" s="61" t="s">
        <v>134</v>
      </c>
      <c r="B287" s="41">
        <v>1200</v>
      </c>
      <c r="C287" s="43">
        <v>4.2960386000000003E-2</v>
      </c>
      <c r="D287" s="42">
        <v>0.38900000000000001</v>
      </c>
      <c r="E287" s="42">
        <v>48.29</v>
      </c>
      <c r="F287" s="42">
        <v>2.23</v>
      </c>
      <c r="G287" s="42">
        <v>0.316</v>
      </c>
      <c r="H287" s="41">
        <v>0</v>
      </c>
      <c r="I287" s="42">
        <f t="shared" si="24"/>
        <v>1.5609999999999999</v>
      </c>
      <c r="J287" s="42">
        <f t="shared" si="25"/>
        <v>0.158</v>
      </c>
      <c r="K287" s="42">
        <v>76.599999999999994</v>
      </c>
      <c r="L287" s="41">
        <f t="shared" si="26"/>
        <v>6.7250224044721668E-2</v>
      </c>
      <c r="M287">
        <f t="shared" si="27"/>
        <v>83</v>
      </c>
      <c r="N287">
        <f t="shared" si="28"/>
        <v>0</v>
      </c>
      <c r="O287">
        <f t="shared" si="29"/>
        <v>0</v>
      </c>
    </row>
    <row r="288" spans="1:15">
      <c r="A288" s="61" t="s">
        <v>134</v>
      </c>
      <c r="B288" s="41">
        <v>1200</v>
      </c>
      <c r="C288" s="43">
        <v>8.3056512999999998E-2</v>
      </c>
      <c r="D288" s="42">
        <v>0.22</v>
      </c>
      <c r="E288" s="42">
        <v>48.29</v>
      </c>
      <c r="F288" s="42">
        <v>2.23</v>
      </c>
      <c r="G288" s="42">
        <v>0.316</v>
      </c>
      <c r="H288" s="41">
        <v>0</v>
      </c>
      <c r="I288" s="42">
        <f t="shared" si="24"/>
        <v>1.5609999999999999</v>
      </c>
      <c r="J288" s="42">
        <f t="shared" si="25"/>
        <v>0.158</v>
      </c>
      <c r="K288" s="42">
        <v>83.7</v>
      </c>
      <c r="L288" s="41">
        <f t="shared" si="26"/>
        <v>7.3531315234116656E-2</v>
      </c>
      <c r="M288">
        <f t="shared" si="27"/>
        <v>91</v>
      </c>
      <c r="N288">
        <f t="shared" si="28"/>
        <v>0</v>
      </c>
      <c r="O288">
        <f t="shared" si="29"/>
        <v>0</v>
      </c>
    </row>
    <row r="289" spans="1:15">
      <c r="A289" s="61" t="s">
        <v>134</v>
      </c>
      <c r="B289" s="41">
        <v>1200</v>
      </c>
      <c r="C289" s="43">
        <v>2.2420111E-2</v>
      </c>
      <c r="D289" s="42">
        <v>0.38900000000000001</v>
      </c>
      <c r="E289" s="42">
        <v>48.29</v>
      </c>
      <c r="F289" s="42">
        <v>2.23</v>
      </c>
      <c r="G289" s="42">
        <v>0.316</v>
      </c>
      <c r="H289" s="41">
        <v>0</v>
      </c>
      <c r="I289" s="42">
        <f t="shared" si="24"/>
        <v>1.5609999999999999</v>
      </c>
      <c r="J289" s="42">
        <f t="shared" si="25"/>
        <v>0.158</v>
      </c>
      <c r="K289" s="42">
        <v>40</v>
      </c>
      <c r="L289" s="41">
        <f t="shared" si="26"/>
        <v>3.5096460442825834E-2</v>
      </c>
      <c r="M289">
        <f t="shared" si="27"/>
        <v>43</v>
      </c>
      <c r="N289">
        <f t="shared" si="28"/>
        <v>0</v>
      </c>
      <c r="O289">
        <f t="shared" si="29"/>
        <v>0</v>
      </c>
    </row>
    <row r="290" spans="1:15">
      <c r="A290" s="61" t="s">
        <v>134</v>
      </c>
      <c r="B290" s="41">
        <v>1200</v>
      </c>
      <c r="C290" s="43">
        <v>2.3699682999999999E-2</v>
      </c>
      <c r="D290" s="42">
        <v>0.38900000000000001</v>
      </c>
      <c r="E290" s="42">
        <v>48.29</v>
      </c>
      <c r="F290" s="42">
        <v>2.23</v>
      </c>
      <c r="G290" s="42">
        <v>0.316</v>
      </c>
      <c r="H290" s="41">
        <v>0</v>
      </c>
      <c r="I290" s="42">
        <f t="shared" si="24"/>
        <v>1.5609999999999999</v>
      </c>
      <c r="J290" s="42">
        <f t="shared" si="25"/>
        <v>0.158</v>
      </c>
      <c r="K290" s="42">
        <v>42.2</v>
      </c>
      <c r="L290" s="41">
        <f t="shared" si="26"/>
        <v>3.7099503517935832E-2</v>
      </c>
      <c r="M290">
        <f t="shared" si="27"/>
        <v>46</v>
      </c>
      <c r="N290">
        <f t="shared" si="28"/>
        <v>0</v>
      </c>
      <c r="O290">
        <f t="shared" si="29"/>
        <v>0</v>
      </c>
    </row>
    <row r="291" spans="1:15">
      <c r="A291" s="61" t="s">
        <v>134</v>
      </c>
      <c r="B291" s="41">
        <v>1550</v>
      </c>
      <c r="C291" s="43">
        <v>2.5672273999999998E-2</v>
      </c>
      <c r="D291" s="42">
        <v>0.60899999999999999</v>
      </c>
      <c r="E291" s="42">
        <v>48.29</v>
      </c>
      <c r="F291" s="42">
        <v>1.55</v>
      </c>
      <c r="G291" s="42">
        <v>0.15</v>
      </c>
      <c r="H291" s="41">
        <v>0</v>
      </c>
      <c r="I291" s="42">
        <f t="shared" si="24"/>
        <v>1.085</v>
      </c>
      <c r="J291" s="42">
        <f t="shared" si="25"/>
        <v>7.4999999999999997E-2</v>
      </c>
      <c r="K291" s="42">
        <v>71.599999999999994</v>
      </c>
      <c r="L291" s="41">
        <f t="shared" si="26"/>
        <v>6.2915491156594991E-2</v>
      </c>
      <c r="M291">
        <f t="shared" si="27"/>
        <v>78</v>
      </c>
      <c r="N291">
        <f t="shared" si="28"/>
        <v>0</v>
      </c>
      <c r="O291">
        <f t="shared" si="29"/>
        <v>0</v>
      </c>
    </row>
    <row r="292" spans="1:15">
      <c r="A292" s="61" t="s">
        <v>134</v>
      </c>
      <c r="B292" s="41">
        <v>1200</v>
      </c>
      <c r="C292" s="43">
        <v>0.18254594900000001</v>
      </c>
      <c r="D292" s="42">
        <v>0.38900000000000001</v>
      </c>
      <c r="E292" s="42">
        <v>48.29</v>
      </c>
      <c r="F292" s="42">
        <v>2.23</v>
      </c>
      <c r="G292" s="42">
        <v>0.316</v>
      </c>
      <c r="H292" s="41">
        <v>0</v>
      </c>
      <c r="I292" s="42">
        <f t="shared" si="24"/>
        <v>1.5609999999999999</v>
      </c>
      <c r="J292" s="42">
        <f t="shared" si="25"/>
        <v>0.158</v>
      </c>
      <c r="K292" s="42">
        <v>325.39999999999998</v>
      </c>
      <c r="L292" s="41">
        <f t="shared" si="26"/>
        <v>0.2857575806862242</v>
      </c>
      <c r="M292">
        <f t="shared" si="27"/>
        <v>352</v>
      </c>
      <c r="N292">
        <f t="shared" si="28"/>
        <v>1</v>
      </c>
      <c r="O292">
        <f t="shared" si="29"/>
        <v>0.1</v>
      </c>
    </row>
    <row r="293" spans="1:15">
      <c r="A293" s="61" t="s">
        <v>134</v>
      </c>
      <c r="B293" s="41">
        <v>1200</v>
      </c>
      <c r="C293" s="43">
        <v>4.0742918000000003E-2</v>
      </c>
      <c r="D293" s="42">
        <v>0.22</v>
      </c>
      <c r="E293" s="42">
        <v>48.29</v>
      </c>
      <c r="F293" s="42">
        <v>2.23</v>
      </c>
      <c r="G293" s="42">
        <v>0.316</v>
      </c>
      <c r="H293" s="41">
        <v>0</v>
      </c>
      <c r="I293" s="42">
        <f t="shared" ref="I293:I316" si="30">F293*0.7</f>
        <v>1.5609999999999999</v>
      </c>
      <c r="J293" s="42">
        <f t="shared" ref="J293:J316" si="31">G293*0.5</f>
        <v>0.158</v>
      </c>
      <c r="K293" s="42">
        <v>41.1</v>
      </c>
      <c r="L293" s="41">
        <f t="shared" si="26"/>
        <v>3.6070384354033334E-2</v>
      </c>
      <c r="M293">
        <f t="shared" si="27"/>
        <v>44</v>
      </c>
      <c r="N293">
        <f t="shared" si="28"/>
        <v>0</v>
      </c>
      <c r="O293">
        <f t="shared" si="29"/>
        <v>0</v>
      </c>
    </row>
    <row r="294" spans="1:15">
      <c r="A294" s="61" t="s">
        <v>134</v>
      </c>
      <c r="B294" s="41">
        <v>1550</v>
      </c>
      <c r="C294" s="43">
        <v>0.27069163600000001</v>
      </c>
      <c r="D294" s="42">
        <v>0.60899999999999999</v>
      </c>
      <c r="E294" s="42">
        <v>48.29</v>
      </c>
      <c r="F294" s="42">
        <v>1.55</v>
      </c>
      <c r="G294" s="42">
        <v>0.15</v>
      </c>
      <c r="H294" s="41">
        <v>0</v>
      </c>
      <c r="I294" s="42">
        <f t="shared" si="30"/>
        <v>1.085</v>
      </c>
      <c r="J294" s="42">
        <f t="shared" si="31"/>
        <v>7.4999999999999997E-2</v>
      </c>
      <c r="K294" s="42">
        <v>2154.6999999999998</v>
      </c>
      <c r="L294" s="41">
        <f t="shared" si="26"/>
        <v>0.66338872944882998</v>
      </c>
      <c r="M294">
        <f t="shared" si="27"/>
        <v>818</v>
      </c>
      <c r="N294">
        <f t="shared" si="28"/>
        <v>2</v>
      </c>
      <c r="O294">
        <f t="shared" si="29"/>
        <v>0.1</v>
      </c>
    </row>
    <row r="295" spans="1:15">
      <c r="A295" s="61" t="s">
        <v>134</v>
      </c>
      <c r="B295" s="41">
        <v>1200</v>
      </c>
      <c r="C295" s="43">
        <v>1.4773341000000001E-2</v>
      </c>
      <c r="D295" s="42">
        <v>0.30399999999999999</v>
      </c>
      <c r="E295" s="42">
        <v>48.29</v>
      </c>
      <c r="F295" s="42">
        <v>2.23</v>
      </c>
      <c r="G295" s="42">
        <v>0.316</v>
      </c>
      <c r="H295" s="41">
        <v>0</v>
      </c>
      <c r="I295" s="42">
        <f t="shared" si="30"/>
        <v>1.5609999999999999</v>
      </c>
      <c r="J295" s="42">
        <f t="shared" si="31"/>
        <v>0.158</v>
      </c>
      <c r="K295" s="42">
        <v>20.6</v>
      </c>
      <c r="L295" s="41">
        <f t="shared" si="26"/>
        <v>1.8072917467879999E-2</v>
      </c>
      <c r="M295">
        <f t="shared" si="27"/>
        <v>22</v>
      </c>
      <c r="N295">
        <f t="shared" si="28"/>
        <v>0</v>
      </c>
      <c r="O295">
        <f t="shared" si="29"/>
        <v>0</v>
      </c>
    </row>
    <row r="296" spans="1:15">
      <c r="A296" s="61" t="s">
        <v>134</v>
      </c>
      <c r="B296" s="41">
        <v>1200</v>
      </c>
      <c r="C296" s="43">
        <v>4.3550256000000002E-2</v>
      </c>
      <c r="D296" s="42">
        <v>0.38900000000000001</v>
      </c>
      <c r="E296" s="42">
        <v>48.29</v>
      </c>
      <c r="F296" s="42">
        <v>2.23</v>
      </c>
      <c r="G296" s="42">
        <v>0.316</v>
      </c>
      <c r="H296" s="41">
        <v>0</v>
      </c>
      <c r="I296" s="42">
        <f t="shared" si="30"/>
        <v>1.5609999999999999</v>
      </c>
      <c r="J296" s="42">
        <f t="shared" si="31"/>
        <v>0.158</v>
      </c>
      <c r="K296" s="42">
        <v>77.599999999999994</v>
      </c>
      <c r="L296" s="41">
        <f t="shared" si="26"/>
        <v>6.8173607034280007E-2</v>
      </c>
      <c r="M296">
        <f t="shared" si="27"/>
        <v>84</v>
      </c>
      <c r="N296">
        <f t="shared" si="28"/>
        <v>0</v>
      </c>
      <c r="O296">
        <f t="shared" si="29"/>
        <v>0</v>
      </c>
    </row>
    <row r="297" spans="1:15">
      <c r="A297" s="61" t="s">
        <v>134</v>
      </c>
      <c r="B297" s="41">
        <v>1200</v>
      </c>
      <c r="C297" s="43">
        <v>0.113996498</v>
      </c>
      <c r="D297" s="42">
        <v>0.38900000000000001</v>
      </c>
      <c r="E297" s="42">
        <v>48.29</v>
      </c>
      <c r="F297" s="42">
        <v>2.23</v>
      </c>
      <c r="G297" s="42">
        <v>0.316</v>
      </c>
      <c r="H297" s="41">
        <v>0</v>
      </c>
      <c r="I297" s="42">
        <f t="shared" si="30"/>
        <v>1.5609999999999999</v>
      </c>
      <c r="J297" s="42">
        <f t="shared" si="31"/>
        <v>0.158</v>
      </c>
      <c r="K297" s="42">
        <v>203.2</v>
      </c>
      <c r="L297" s="41">
        <f t="shared" si="26"/>
        <v>0.17845021296628169</v>
      </c>
      <c r="M297">
        <f t="shared" si="27"/>
        <v>220</v>
      </c>
      <c r="N297">
        <f t="shared" si="28"/>
        <v>1</v>
      </c>
      <c r="O297">
        <f t="shared" si="29"/>
        <v>0.1</v>
      </c>
    </row>
    <row r="298" spans="1:15">
      <c r="A298" s="61" t="s">
        <v>134</v>
      </c>
      <c r="B298" s="41">
        <v>1200</v>
      </c>
      <c r="C298" s="43">
        <v>9.5683910000000007E-3</v>
      </c>
      <c r="D298" s="42">
        <v>0.30399999999999999</v>
      </c>
      <c r="E298" s="42">
        <v>48.29</v>
      </c>
      <c r="F298" s="42">
        <v>2.23</v>
      </c>
      <c r="G298" s="42">
        <v>0.316</v>
      </c>
      <c r="H298" s="41">
        <v>0</v>
      </c>
      <c r="I298" s="42">
        <f t="shared" si="30"/>
        <v>1.5609999999999999</v>
      </c>
      <c r="J298" s="42">
        <f t="shared" si="31"/>
        <v>0.158</v>
      </c>
      <c r="K298" s="42">
        <v>13.3</v>
      </c>
      <c r="L298" s="41">
        <f t="shared" si="26"/>
        <v>1.1705459235213335E-2</v>
      </c>
      <c r="M298">
        <f t="shared" si="27"/>
        <v>14</v>
      </c>
      <c r="N298">
        <f t="shared" si="28"/>
        <v>0</v>
      </c>
      <c r="O298">
        <f t="shared" si="29"/>
        <v>0</v>
      </c>
    </row>
    <row r="299" spans="1:15">
      <c r="A299" s="61" t="s">
        <v>134</v>
      </c>
      <c r="B299" s="41">
        <v>1200</v>
      </c>
      <c r="C299" s="43">
        <v>0.37368875200000001</v>
      </c>
      <c r="D299" s="42">
        <v>0.38900000000000001</v>
      </c>
      <c r="E299" s="42">
        <v>48.29</v>
      </c>
      <c r="F299" s="42">
        <v>2.23</v>
      </c>
      <c r="G299" s="42">
        <v>0.316</v>
      </c>
      <c r="H299" s="41">
        <v>0</v>
      </c>
      <c r="I299" s="42">
        <f t="shared" si="30"/>
        <v>1.5609999999999999</v>
      </c>
      <c r="J299" s="42">
        <f t="shared" si="31"/>
        <v>0.158</v>
      </c>
      <c r="K299" s="42">
        <v>832.1</v>
      </c>
      <c r="L299" s="41">
        <f t="shared" si="26"/>
        <v>0.58497268378809342</v>
      </c>
      <c r="M299">
        <f t="shared" si="27"/>
        <v>722</v>
      </c>
      <c r="N299">
        <f t="shared" si="28"/>
        <v>2</v>
      </c>
      <c r="O299">
        <f t="shared" si="29"/>
        <v>0.3</v>
      </c>
    </row>
    <row r="300" spans="1:15">
      <c r="A300" s="61" t="s">
        <v>134</v>
      </c>
      <c r="B300" s="41">
        <v>1200</v>
      </c>
      <c r="C300" s="43">
        <v>3.9437324000000003E-2</v>
      </c>
      <c r="D300" s="42">
        <v>0.38900000000000001</v>
      </c>
      <c r="E300" s="42">
        <v>48.29</v>
      </c>
      <c r="F300" s="42">
        <v>2.23</v>
      </c>
      <c r="G300" s="42">
        <v>0.316</v>
      </c>
      <c r="H300" s="41">
        <v>0</v>
      </c>
      <c r="I300" s="42">
        <f t="shared" si="30"/>
        <v>1.5609999999999999</v>
      </c>
      <c r="J300" s="42">
        <f t="shared" si="31"/>
        <v>0.158</v>
      </c>
      <c r="K300" s="42">
        <v>70.3</v>
      </c>
      <c r="L300" s="41">
        <f t="shared" si="26"/>
        <v>6.1735219854036676E-2</v>
      </c>
      <c r="M300">
        <f t="shared" si="27"/>
        <v>76</v>
      </c>
      <c r="N300">
        <f t="shared" si="28"/>
        <v>0</v>
      </c>
      <c r="O300">
        <f t="shared" si="29"/>
        <v>0</v>
      </c>
    </row>
    <row r="301" spans="1:15">
      <c r="A301" s="61" t="s">
        <v>134</v>
      </c>
      <c r="B301" s="41">
        <v>1200</v>
      </c>
      <c r="C301" s="43">
        <v>4.1397746999999999E-2</v>
      </c>
      <c r="D301" s="42">
        <v>0.30399999999999999</v>
      </c>
      <c r="E301" s="42">
        <v>48.29</v>
      </c>
      <c r="F301" s="42">
        <v>2.23</v>
      </c>
      <c r="G301" s="42">
        <v>0.316</v>
      </c>
      <c r="H301" s="41">
        <v>0</v>
      </c>
      <c r="I301" s="42">
        <f t="shared" si="30"/>
        <v>1.5609999999999999</v>
      </c>
      <c r="J301" s="42">
        <f t="shared" si="31"/>
        <v>0.158</v>
      </c>
      <c r="K301" s="42">
        <v>57.7</v>
      </c>
      <c r="L301" s="41">
        <f t="shared" si="26"/>
        <v>5.0643795799959999E-2</v>
      </c>
      <c r="M301">
        <f t="shared" si="27"/>
        <v>62</v>
      </c>
      <c r="N301">
        <f t="shared" si="28"/>
        <v>0</v>
      </c>
      <c r="O301">
        <f t="shared" si="29"/>
        <v>0</v>
      </c>
    </row>
    <row r="302" spans="1:15">
      <c r="A302" s="61" t="s">
        <v>134</v>
      </c>
      <c r="B302" s="41">
        <v>1200</v>
      </c>
      <c r="C302" s="43">
        <v>0.182482434</v>
      </c>
      <c r="D302" s="42">
        <v>0.22</v>
      </c>
      <c r="E302" s="42">
        <v>48.29</v>
      </c>
      <c r="F302" s="42">
        <v>2.23</v>
      </c>
      <c r="G302" s="42">
        <v>0.316</v>
      </c>
      <c r="H302" s="41">
        <v>0</v>
      </c>
      <c r="I302" s="42">
        <f t="shared" si="30"/>
        <v>1.5609999999999999</v>
      </c>
      <c r="J302" s="42">
        <f t="shared" si="31"/>
        <v>0.158</v>
      </c>
      <c r="K302" s="42">
        <v>184</v>
      </c>
      <c r="L302" s="41">
        <f t="shared" si="26"/>
        <v>0.16155474019409999</v>
      </c>
      <c r="M302">
        <f t="shared" si="27"/>
        <v>199</v>
      </c>
      <c r="N302">
        <f t="shared" si="28"/>
        <v>1</v>
      </c>
      <c r="O302">
        <f t="shared" si="29"/>
        <v>0.1</v>
      </c>
    </row>
    <row r="303" spans="1:15">
      <c r="A303" s="61" t="s">
        <v>134</v>
      </c>
      <c r="B303" s="41">
        <v>1200</v>
      </c>
      <c r="C303" s="43">
        <v>5.3347863000000002E-2</v>
      </c>
      <c r="D303" s="42">
        <v>0.30399999999999999</v>
      </c>
      <c r="E303" s="42">
        <v>48.29</v>
      </c>
      <c r="F303" s="42">
        <v>2.23</v>
      </c>
      <c r="G303" s="42">
        <v>0.316</v>
      </c>
      <c r="H303" s="41">
        <v>0</v>
      </c>
      <c r="I303" s="42">
        <f t="shared" si="30"/>
        <v>1.5609999999999999</v>
      </c>
      <c r="J303" s="42">
        <f t="shared" si="31"/>
        <v>0.158</v>
      </c>
      <c r="K303" s="42">
        <v>74.3</v>
      </c>
      <c r="L303" s="41">
        <f t="shared" si="26"/>
        <v>6.5262930374840003E-2</v>
      </c>
      <c r="M303">
        <f t="shared" si="27"/>
        <v>81</v>
      </c>
      <c r="N303">
        <f t="shared" si="28"/>
        <v>0</v>
      </c>
      <c r="O303">
        <f t="shared" si="29"/>
        <v>0</v>
      </c>
    </row>
    <row r="304" spans="1:15">
      <c r="A304" s="61" t="s">
        <v>134</v>
      </c>
      <c r="B304" s="41">
        <v>1200</v>
      </c>
      <c r="C304" s="43">
        <v>0.102815357</v>
      </c>
      <c r="D304" s="42">
        <v>0.38900000000000001</v>
      </c>
      <c r="E304" s="42">
        <v>48.29</v>
      </c>
      <c r="F304" s="42">
        <v>2.23</v>
      </c>
      <c r="G304" s="42">
        <v>0.316</v>
      </c>
      <c r="H304" s="41">
        <v>0</v>
      </c>
      <c r="I304" s="42">
        <f t="shared" si="30"/>
        <v>1.5609999999999999</v>
      </c>
      <c r="J304" s="42">
        <f t="shared" si="31"/>
        <v>0.158</v>
      </c>
      <c r="K304" s="42">
        <v>347.9</v>
      </c>
      <c r="L304" s="41">
        <f t="shared" si="26"/>
        <v>0.16094724552726417</v>
      </c>
      <c r="M304">
        <f t="shared" si="27"/>
        <v>199</v>
      </c>
      <c r="N304">
        <f t="shared" si="28"/>
        <v>1</v>
      </c>
      <c r="O304">
        <f t="shared" si="29"/>
        <v>0.1</v>
      </c>
    </row>
    <row r="305" spans="1:15">
      <c r="A305" s="61" t="s">
        <v>134</v>
      </c>
      <c r="B305" s="41">
        <v>1200</v>
      </c>
      <c r="C305" s="43">
        <v>0.31623403100000003</v>
      </c>
      <c r="D305" s="42">
        <v>0.22</v>
      </c>
      <c r="E305" s="42">
        <v>48.29</v>
      </c>
      <c r="F305" s="42">
        <v>2.23</v>
      </c>
      <c r="G305" s="42">
        <v>0.316</v>
      </c>
      <c r="H305" s="41">
        <v>0</v>
      </c>
      <c r="I305" s="42">
        <f t="shared" si="30"/>
        <v>1.5609999999999999</v>
      </c>
      <c r="J305" s="42">
        <f t="shared" si="31"/>
        <v>0.158</v>
      </c>
      <c r="K305" s="42">
        <v>318.8</v>
      </c>
      <c r="L305" s="41">
        <f t="shared" si="26"/>
        <v>0.27996725821148333</v>
      </c>
      <c r="M305">
        <f t="shared" si="27"/>
        <v>345</v>
      </c>
      <c r="N305">
        <f t="shared" si="28"/>
        <v>1</v>
      </c>
      <c r="O305">
        <f t="shared" si="29"/>
        <v>0.1</v>
      </c>
    </row>
    <row r="306" spans="1:15">
      <c r="A306" s="61" t="s">
        <v>134</v>
      </c>
      <c r="B306" s="41">
        <v>1200</v>
      </c>
      <c r="C306" s="43">
        <v>9.9615800000000003E-4</v>
      </c>
      <c r="D306" s="42">
        <v>0.30399999999999999</v>
      </c>
      <c r="E306" s="42">
        <v>48.29</v>
      </c>
      <c r="F306" s="42">
        <v>2.23</v>
      </c>
      <c r="G306" s="42">
        <v>0.316</v>
      </c>
      <c r="H306" s="41">
        <v>0</v>
      </c>
      <c r="I306" s="42">
        <f t="shared" si="30"/>
        <v>1.5609999999999999</v>
      </c>
      <c r="J306" s="42">
        <f t="shared" si="31"/>
        <v>0.158</v>
      </c>
      <c r="K306" s="42">
        <v>1.4</v>
      </c>
      <c r="L306" s="41">
        <f t="shared" si="26"/>
        <v>1.2186465687733332E-3</v>
      </c>
      <c r="M306">
        <f t="shared" si="27"/>
        <v>2</v>
      </c>
      <c r="N306">
        <f t="shared" si="28"/>
        <v>0</v>
      </c>
      <c r="O306">
        <f t="shared" si="29"/>
        <v>0</v>
      </c>
    </row>
    <row r="307" spans="1:15">
      <c r="A307" s="61" t="s">
        <v>134</v>
      </c>
      <c r="B307" s="41">
        <v>1200</v>
      </c>
      <c r="C307" s="43">
        <v>0.113444762</v>
      </c>
      <c r="D307" s="42">
        <v>0.22</v>
      </c>
      <c r="E307" s="42">
        <v>48.29</v>
      </c>
      <c r="F307" s="42">
        <v>2.23</v>
      </c>
      <c r="G307" s="42">
        <v>0.316</v>
      </c>
      <c r="H307" s="41">
        <v>0</v>
      </c>
      <c r="I307" s="42">
        <f t="shared" si="30"/>
        <v>1.5609999999999999</v>
      </c>
      <c r="J307" s="42">
        <f t="shared" si="31"/>
        <v>0.158</v>
      </c>
      <c r="K307" s="42">
        <v>114.4</v>
      </c>
      <c r="L307" s="41">
        <f t="shared" si="26"/>
        <v>0.10043453854463334</v>
      </c>
      <c r="M307">
        <f t="shared" si="27"/>
        <v>124</v>
      </c>
      <c r="N307">
        <f t="shared" si="28"/>
        <v>0</v>
      </c>
      <c r="O307">
        <f t="shared" si="29"/>
        <v>0</v>
      </c>
    </row>
    <row r="308" spans="1:15">
      <c r="A308" s="61" t="s">
        <v>134</v>
      </c>
      <c r="B308" s="41">
        <v>1200</v>
      </c>
      <c r="C308" s="43">
        <v>4.4788639999999999E-3</v>
      </c>
      <c r="D308" s="42">
        <v>0.30399999999999999</v>
      </c>
      <c r="E308" s="42">
        <v>48.29</v>
      </c>
      <c r="F308" s="42">
        <v>2.23</v>
      </c>
      <c r="G308" s="42">
        <v>0.316</v>
      </c>
      <c r="H308" s="41">
        <v>0</v>
      </c>
      <c r="I308" s="42">
        <f t="shared" si="30"/>
        <v>1.5609999999999999</v>
      </c>
      <c r="J308" s="42">
        <f t="shared" si="31"/>
        <v>0.158</v>
      </c>
      <c r="K308" s="42">
        <v>6.2</v>
      </c>
      <c r="L308" s="41">
        <f t="shared" si="26"/>
        <v>5.4792033448533327E-3</v>
      </c>
      <c r="M308">
        <f t="shared" si="27"/>
        <v>7</v>
      </c>
      <c r="N308">
        <f t="shared" si="28"/>
        <v>0</v>
      </c>
      <c r="O308">
        <f t="shared" si="29"/>
        <v>0</v>
      </c>
    </row>
    <row r="309" spans="1:15">
      <c r="A309" s="61" t="s">
        <v>134</v>
      </c>
      <c r="B309" s="41">
        <v>1400</v>
      </c>
      <c r="C309" s="43">
        <v>3.9495609999999999E-3</v>
      </c>
      <c r="D309" s="42">
        <v>0.88800000000000001</v>
      </c>
      <c r="E309" s="42">
        <v>48.29</v>
      </c>
      <c r="F309" s="42">
        <v>1.93</v>
      </c>
      <c r="G309" s="42">
        <v>0.497</v>
      </c>
      <c r="H309" s="41">
        <v>0</v>
      </c>
      <c r="I309" s="42">
        <f t="shared" si="30"/>
        <v>1.351</v>
      </c>
      <c r="J309" s="42">
        <f t="shared" si="31"/>
        <v>0.2485</v>
      </c>
      <c r="K309" s="42">
        <v>10798.2</v>
      </c>
      <c r="L309" s="41">
        <f t="shared" si="26"/>
        <v>1.4113598251059999E-2</v>
      </c>
      <c r="M309">
        <f t="shared" si="27"/>
        <v>17</v>
      </c>
      <c r="N309">
        <f t="shared" si="28"/>
        <v>0</v>
      </c>
      <c r="O309">
        <f t="shared" si="29"/>
        <v>0</v>
      </c>
    </row>
    <row r="310" spans="1:15">
      <c r="A310" s="61" t="s">
        <v>134</v>
      </c>
      <c r="B310" s="41">
        <v>1200</v>
      </c>
      <c r="C310" s="43">
        <v>1.088009E-3</v>
      </c>
      <c r="D310" s="42">
        <v>0.38900000000000001</v>
      </c>
      <c r="E310" s="42">
        <v>48.29</v>
      </c>
      <c r="F310" s="42">
        <v>2.23</v>
      </c>
      <c r="G310" s="42">
        <v>0.316</v>
      </c>
      <c r="H310" s="41">
        <v>0</v>
      </c>
      <c r="I310" s="42">
        <f t="shared" si="30"/>
        <v>1.5609999999999999</v>
      </c>
      <c r="J310" s="42">
        <f t="shared" si="31"/>
        <v>0.158</v>
      </c>
      <c r="K310" s="42">
        <v>326</v>
      </c>
      <c r="L310" s="41">
        <f t="shared" si="26"/>
        <v>1.7031701952741668E-3</v>
      </c>
      <c r="M310">
        <f t="shared" si="27"/>
        <v>2</v>
      </c>
      <c r="N310">
        <f t="shared" si="28"/>
        <v>0</v>
      </c>
      <c r="O310">
        <f t="shared" si="29"/>
        <v>0</v>
      </c>
    </row>
    <row r="311" spans="1:15">
      <c r="A311" s="61" t="s">
        <v>134</v>
      </c>
      <c r="B311" s="41">
        <v>1200</v>
      </c>
      <c r="C311" s="43">
        <v>1.3391446E-2</v>
      </c>
      <c r="D311" s="42">
        <v>0.30399999999999999</v>
      </c>
      <c r="E311" s="42">
        <v>48.29</v>
      </c>
      <c r="F311" s="42">
        <v>2.23</v>
      </c>
      <c r="G311" s="42">
        <v>0.316</v>
      </c>
      <c r="H311" s="41">
        <v>0</v>
      </c>
      <c r="I311" s="42">
        <f t="shared" si="30"/>
        <v>1.5609999999999999</v>
      </c>
      <c r="J311" s="42">
        <f t="shared" si="31"/>
        <v>0.158</v>
      </c>
      <c r="K311" s="42">
        <v>18.7</v>
      </c>
      <c r="L311" s="41">
        <f t="shared" si="26"/>
        <v>1.6382380825946664E-2</v>
      </c>
      <c r="M311">
        <f t="shared" si="27"/>
        <v>20</v>
      </c>
      <c r="N311">
        <f t="shared" si="28"/>
        <v>0</v>
      </c>
      <c r="O311">
        <f t="shared" si="29"/>
        <v>0</v>
      </c>
    </row>
    <row r="312" spans="1:15">
      <c r="A312" s="61" t="s">
        <v>134</v>
      </c>
      <c r="B312" s="41">
        <v>1400</v>
      </c>
      <c r="C312" s="43">
        <v>3.2089338000000002E-2</v>
      </c>
      <c r="D312" s="42">
        <v>0.88700000000000001</v>
      </c>
      <c r="E312" s="42">
        <v>48.29</v>
      </c>
      <c r="F312" s="42">
        <v>1.93</v>
      </c>
      <c r="G312" s="42">
        <v>0.497</v>
      </c>
      <c r="H312" s="41">
        <v>0</v>
      </c>
      <c r="I312" s="42">
        <f t="shared" si="30"/>
        <v>1.351</v>
      </c>
      <c r="J312" s="42">
        <f t="shared" si="31"/>
        <v>0.2485</v>
      </c>
      <c r="K312" s="42">
        <v>506.8</v>
      </c>
      <c r="L312" s="41">
        <f t="shared" si="26"/>
        <v>0.11454083292514501</v>
      </c>
      <c r="M312">
        <f t="shared" si="27"/>
        <v>141</v>
      </c>
      <c r="N312">
        <f t="shared" si="28"/>
        <v>0</v>
      </c>
      <c r="O312">
        <f t="shared" si="29"/>
        <v>0.1</v>
      </c>
    </row>
    <row r="313" spans="1:15">
      <c r="A313" s="61" t="s">
        <v>134</v>
      </c>
      <c r="B313" s="41">
        <v>1400</v>
      </c>
      <c r="C313" s="43">
        <v>0.13684408100000001</v>
      </c>
      <c r="D313" s="42">
        <v>0.88600000000000001</v>
      </c>
      <c r="E313" s="42">
        <v>48.29</v>
      </c>
      <c r="F313" s="42">
        <v>1.93</v>
      </c>
      <c r="G313" s="42">
        <v>0.497</v>
      </c>
      <c r="H313" s="41">
        <v>0</v>
      </c>
      <c r="I313" s="42">
        <f t="shared" si="30"/>
        <v>1.351</v>
      </c>
      <c r="J313" s="42">
        <f t="shared" si="31"/>
        <v>0.2485</v>
      </c>
      <c r="K313" s="42">
        <v>2299.1</v>
      </c>
      <c r="L313" s="41">
        <f t="shared" si="26"/>
        <v>0.48790548291167829</v>
      </c>
      <c r="M313">
        <f t="shared" si="27"/>
        <v>602</v>
      </c>
      <c r="N313">
        <f t="shared" si="28"/>
        <v>2</v>
      </c>
      <c r="O313">
        <f t="shared" si="29"/>
        <v>0.3</v>
      </c>
    </row>
    <row r="314" spans="1:15">
      <c r="A314" s="61" t="s">
        <v>134</v>
      </c>
      <c r="B314" s="41">
        <v>1700</v>
      </c>
      <c r="C314" s="43">
        <v>3.3207839000000003E-2</v>
      </c>
      <c r="D314" s="42">
        <v>0.69599999999999995</v>
      </c>
      <c r="E314" s="42">
        <v>48.29</v>
      </c>
      <c r="F314" s="42">
        <v>1.8</v>
      </c>
      <c r="G314" s="42">
        <v>0.47799999999999998</v>
      </c>
      <c r="H314" s="41">
        <v>0</v>
      </c>
      <c r="I314" s="42">
        <f t="shared" si="30"/>
        <v>1.26</v>
      </c>
      <c r="J314" s="42">
        <f t="shared" si="31"/>
        <v>0.23899999999999999</v>
      </c>
      <c r="K314" s="42">
        <v>341.7</v>
      </c>
      <c r="L314" s="41">
        <f t="shared" si="26"/>
        <v>9.3009179627979999E-2</v>
      </c>
      <c r="M314">
        <f t="shared" si="27"/>
        <v>115</v>
      </c>
      <c r="N314">
        <f t="shared" si="28"/>
        <v>0</v>
      </c>
      <c r="O314">
        <f t="shared" si="29"/>
        <v>0.1</v>
      </c>
    </row>
    <row r="315" spans="1:15">
      <c r="A315" s="61" t="s">
        <v>134</v>
      </c>
      <c r="B315" s="41">
        <v>1400</v>
      </c>
      <c r="C315" s="43">
        <v>9.5119999999999997E-6</v>
      </c>
      <c r="D315" s="42">
        <v>0.88600000000000001</v>
      </c>
      <c r="E315" s="42">
        <v>48.29</v>
      </c>
      <c r="F315" s="42">
        <v>1.93</v>
      </c>
      <c r="G315" s="42">
        <v>0.497</v>
      </c>
      <c r="H315" s="41">
        <v>0</v>
      </c>
      <c r="I315" s="42">
        <f t="shared" si="30"/>
        <v>1.351</v>
      </c>
      <c r="J315" s="42">
        <f t="shared" si="31"/>
        <v>0.2485</v>
      </c>
      <c r="K315" s="42">
        <v>2755</v>
      </c>
      <c r="L315" s="41">
        <f t="shared" si="26"/>
        <v>3.391419577333333E-5</v>
      </c>
      <c r="M315">
        <f t="shared" si="27"/>
        <v>0</v>
      </c>
      <c r="N315">
        <f t="shared" si="28"/>
        <v>0</v>
      </c>
      <c r="O315">
        <f t="shared" si="29"/>
        <v>0</v>
      </c>
    </row>
    <row r="316" spans="1:15">
      <c r="A316" s="61" t="s">
        <v>134</v>
      </c>
      <c r="B316" s="41">
        <v>1700</v>
      </c>
      <c r="C316" s="43">
        <v>3.6284799999999998E-4</v>
      </c>
      <c r="D316" s="42">
        <v>0.69599999999999995</v>
      </c>
      <c r="E316" s="42">
        <v>48.29</v>
      </c>
      <c r="F316" s="42">
        <v>1.8</v>
      </c>
      <c r="G316" s="42">
        <v>0.47799999999999998</v>
      </c>
      <c r="H316" s="41">
        <v>0</v>
      </c>
      <c r="I316" s="42">
        <f t="shared" si="30"/>
        <v>1.26</v>
      </c>
      <c r="J316" s="42">
        <f t="shared" si="31"/>
        <v>0.23899999999999999</v>
      </c>
      <c r="K316" s="42">
        <v>384.3</v>
      </c>
      <c r="L316" s="41">
        <f t="shared" si="26"/>
        <v>1.0162719353599998E-3</v>
      </c>
      <c r="M316">
        <f t="shared" si="27"/>
        <v>1</v>
      </c>
      <c r="N316">
        <f t="shared" si="28"/>
        <v>0</v>
      </c>
      <c r="O316">
        <f t="shared" si="29"/>
        <v>0</v>
      </c>
    </row>
    <row r="317" spans="1:15">
      <c r="C317" s="43">
        <f>SUM(C2:C316)</f>
        <v>358.60287044899974</v>
      </c>
      <c r="N317">
        <f>SUM(N2:N316)</f>
        <v>2459</v>
      </c>
      <c r="O317">
        <f>SUM(O2:O316)</f>
        <v>321.40000000000043</v>
      </c>
    </row>
  </sheetData>
  <sortState ref="A2:L317">
    <sortCondition descending="1" ref="L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317"/>
  <sheetViews>
    <sheetView workbookViewId="0">
      <pane ySplit="1" topLeftCell="A290" activePane="bottomLeft" state="frozen"/>
      <selection pane="bottomLeft" activeCell="I12" sqref="I1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2" width="14" customWidth="1"/>
    <col min="13" max="13" width="13.425781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1900</v>
      </c>
      <c r="C2" s="43">
        <v>4.1046055890000002</v>
      </c>
      <c r="D2" s="42">
        <v>0.23400000000000001</v>
      </c>
      <c r="E2" s="42">
        <v>48.29</v>
      </c>
      <c r="F2" s="42">
        <v>1.2</v>
      </c>
      <c r="G2" s="42">
        <v>7.5999999999999998E-2</v>
      </c>
      <c r="H2" s="41">
        <v>1</v>
      </c>
      <c r="I2" s="42">
        <f>F2</f>
        <v>1.2</v>
      </c>
      <c r="J2" s="42">
        <f>G2</f>
        <v>7.5999999999999998E-2</v>
      </c>
      <c r="K2" s="42">
        <v>8285</v>
      </c>
      <c r="L2" s="41">
        <f>E2*D2*C2/12</f>
        <v>3.8651223759097952</v>
      </c>
      <c r="M2">
        <f>ROUND(E2*D2*C2*102.79,0)</f>
        <v>4768</v>
      </c>
      <c r="N2">
        <f>ROUND(I2*M2*0.002205,0)</f>
        <v>13</v>
      </c>
      <c r="O2">
        <f>ROUND(J2*M2*0.002205,1)</f>
        <v>0.8</v>
      </c>
    </row>
    <row r="3" spans="1:15">
      <c r="A3" s="61" t="s">
        <v>134</v>
      </c>
      <c r="B3" s="41">
        <v>1900</v>
      </c>
      <c r="C3" s="43">
        <v>0.585130445</v>
      </c>
      <c r="D3" s="42">
        <v>0.193</v>
      </c>
      <c r="E3" s="42">
        <v>48.29</v>
      </c>
      <c r="F3" s="42">
        <v>1.2</v>
      </c>
      <c r="G3" s="42">
        <v>7.5999999999999998E-2</v>
      </c>
      <c r="H3" s="41">
        <v>1</v>
      </c>
      <c r="I3" s="42">
        <f t="shared" ref="I3:J66" si="0">F3</f>
        <v>1.2</v>
      </c>
      <c r="J3" s="42">
        <f t="shared" si="0"/>
        <v>7.5999999999999998E-2</v>
      </c>
      <c r="K3" s="42">
        <v>517.5</v>
      </c>
      <c r="L3" s="41">
        <f t="shared" ref="L3:L66" si="1">E3*D3*C3/12</f>
        <v>0.45444984945722083</v>
      </c>
      <c r="M3">
        <f t="shared" ref="M3:M66" si="2">ROUND(E3*D3*C3*102.79,0)</f>
        <v>561</v>
      </c>
      <c r="N3">
        <f t="shared" ref="N3:N66" si="3">ROUND(I3*M3*0.002205,0)</f>
        <v>1</v>
      </c>
      <c r="O3">
        <f t="shared" ref="O3:O66" si="4">ROUND(J3*M3*0.002205,1)</f>
        <v>0.1</v>
      </c>
    </row>
    <row r="4" spans="1:15">
      <c r="A4" s="61" t="s">
        <v>134</v>
      </c>
      <c r="B4" s="41">
        <v>6410</v>
      </c>
      <c r="C4" s="43">
        <v>7.8475330000000003E-3</v>
      </c>
      <c r="D4" s="42">
        <v>0.26600000000000001</v>
      </c>
      <c r="E4" s="42">
        <v>48.29</v>
      </c>
      <c r="F4" s="42">
        <v>0</v>
      </c>
      <c r="G4" s="42">
        <v>0</v>
      </c>
      <c r="H4" s="41">
        <v>1</v>
      </c>
      <c r="I4" s="42">
        <f t="shared" si="0"/>
        <v>0</v>
      </c>
      <c r="J4" s="42">
        <f t="shared" si="0"/>
        <v>0</v>
      </c>
      <c r="K4" s="42">
        <v>9.6</v>
      </c>
      <c r="L4" s="41">
        <f t="shared" si="1"/>
        <v>8.4002216699683337E-3</v>
      </c>
      <c r="M4">
        <f t="shared" si="2"/>
        <v>10</v>
      </c>
      <c r="N4">
        <f t="shared" si="3"/>
        <v>0</v>
      </c>
      <c r="O4">
        <f t="shared" si="4"/>
        <v>0</v>
      </c>
    </row>
    <row r="5" spans="1:15">
      <c r="A5" s="61" t="s">
        <v>134</v>
      </c>
      <c r="B5" s="41">
        <v>1550</v>
      </c>
      <c r="C5" s="43">
        <v>1.4953976000000001E-2</v>
      </c>
      <c r="D5" s="42">
        <v>0.54400000000000004</v>
      </c>
      <c r="E5" s="42">
        <v>48.29</v>
      </c>
      <c r="F5" s="42">
        <v>1.55</v>
      </c>
      <c r="G5" s="42">
        <v>0.15</v>
      </c>
      <c r="H5" s="41">
        <v>1</v>
      </c>
      <c r="I5" s="42">
        <f t="shared" si="0"/>
        <v>1.55</v>
      </c>
      <c r="J5" s="42">
        <f t="shared" si="0"/>
        <v>0.15</v>
      </c>
      <c r="K5" s="42">
        <v>6626.1</v>
      </c>
      <c r="L5" s="41">
        <f t="shared" si="1"/>
        <v>3.2736446713813337E-2</v>
      </c>
      <c r="M5">
        <f t="shared" si="2"/>
        <v>40</v>
      </c>
      <c r="N5">
        <f t="shared" si="3"/>
        <v>0</v>
      </c>
      <c r="O5">
        <f t="shared" si="4"/>
        <v>0</v>
      </c>
    </row>
    <row r="6" spans="1:15">
      <c r="A6" s="61" t="s">
        <v>134</v>
      </c>
      <c r="B6" s="41">
        <v>1900</v>
      </c>
      <c r="C6" s="43">
        <v>0.28668607200000001</v>
      </c>
      <c r="D6" s="42">
        <v>0.151</v>
      </c>
      <c r="E6" s="42">
        <v>48.29</v>
      </c>
      <c r="F6" s="42">
        <v>1.2</v>
      </c>
      <c r="G6" s="42">
        <v>7.5999999999999998E-2</v>
      </c>
      <c r="H6" s="41">
        <v>1</v>
      </c>
      <c r="I6" s="42">
        <f t="shared" si="0"/>
        <v>1.2</v>
      </c>
      <c r="J6" s="42">
        <f t="shared" si="0"/>
        <v>7.5999999999999998E-2</v>
      </c>
      <c r="K6" s="42">
        <v>187.7</v>
      </c>
      <c r="L6" s="41">
        <f t="shared" si="1"/>
        <v>0.17420455274574001</v>
      </c>
      <c r="M6">
        <f t="shared" si="2"/>
        <v>215</v>
      </c>
      <c r="N6">
        <f t="shared" si="3"/>
        <v>1</v>
      </c>
      <c r="O6">
        <f t="shared" si="4"/>
        <v>0</v>
      </c>
    </row>
    <row r="7" spans="1:15">
      <c r="A7" s="61" t="s">
        <v>134</v>
      </c>
      <c r="B7" s="41">
        <v>1900</v>
      </c>
      <c r="C7" s="43">
        <v>0.229568302</v>
      </c>
      <c r="D7" s="42">
        <v>0.193</v>
      </c>
      <c r="E7" s="42">
        <v>48.29</v>
      </c>
      <c r="F7" s="42">
        <v>1.2</v>
      </c>
      <c r="G7" s="42">
        <v>7.5999999999999998E-2</v>
      </c>
      <c r="H7" s="41">
        <v>1</v>
      </c>
      <c r="I7" s="42">
        <f t="shared" si="0"/>
        <v>1.2</v>
      </c>
      <c r="J7" s="42">
        <f t="shared" si="0"/>
        <v>7.5999999999999998E-2</v>
      </c>
      <c r="K7" s="42">
        <v>374.5</v>
      </c>
      <c r="L7" s="41">
        <f t="shared" si="1"/>
        <v>0.17829747396591167</v>
      </c>
      <c r="M7">
        <f t="shared" si="2"/>
        <v>220</v>
      </c>
      <c r="N7">
        <f t="shared" si="3"/>
        <v>1</v>
      </c>
      <c r="O7">
        <f t="shared" si="4"/>
        <v>0</v>
      </c>
    </row>
    <row r="8" spans="1:15">
      <c r="A8" s="61" t="s">
        <v>134</v>
      </c>
      <c r="B8" s="41">
        <v>5300</v>
      </c>
      <c r="C8" s="43">
        <v>6.9137322000000001E-2</v>
      </c>
      <c r="D8" s="42">
        <v>0.5</v>
      </c>
      <c r="E8" s="42">
        <v>48.29</v>
      </c>
      <c r="F8" s="42">
        <v>0.6</v>
      </c>
      <c r="G8" s="42">
        <v>0.13500000000000001</v>
      </c>
      <c r="H8" s="41">
        <v>1</v>
      </c>
      <c r="I8" s="42">
        <f t="shared" si="0"/>
        <v>0.6</v>
      </c>
      <c r="J8" s="42">
        <f t="shared" si="0"/>
        <v>0.13500000000000001</v>
      </c>
      <c r="K8" s="42">
        <v>1788.2</v>
      </c>
      <c r="L8" s="41">
        <f t="shared" si="1"/>
        <v>0.13911005330750001</v>
      </c>
      <c r="M8">
        <f t="shared" si="2"/>
        <v>172</v>
      </c>
      <c r="N8">
        <f t="shared" si="3"/>
        <v>0</v>
      </c>
      <c r="O8">
        <f t="shared" si="4"/>
        <v>0.1</v>
      </c>
    </row>
    <row r="9" spans="1:15">
      <c r="A9" s="61" t="s">
        <v>134</v>
      </c>
      <c r="B9" s="41">
        <v>1900</v>
      </c>
      <c r="C9" s="43">
        <v>0.121187276</v>
      </c>
      <c r="D9" s="42">
        <v>0.151</v>
      </c>
      <c r="E9" s="42">
        <v>48.29</v>
      </c>
      <c r="F9" s="42">
        <v>1.2</v>
      </c>
      <c r="G9" s="42">
        <v>7.5999999999999998E-2</v>
      </c>
      <c r="H9" s="41">
        <v>1</v>
      </c>
      <c r="I9" s="42">
        <f t="shared" si="0"/>
        <v>1.2</v>
      </c>
      <c r="J9" s="42">
        <f t="shared" si="0"/>
        <v>7.5999999999999998E-2</v>
      </c>
      <c r="K9" s="42">
        <v>62.6</v>
      </c>
      <c r="L9" s="41">
        <f t="shared" si="1"/>
        <v>7.363934727200333E-2</v>
      </c>
      <c r="M9">
        <f t="shared" si="2"/>
        <v>91</v>
      </c>
      <c r="N9">
        <f t="shared" si="3"/>
        <v>0</v>
      </c>
      <c r="O9">
        <f t="shared" si="4"/>
        <v>0</v>
      </c>
    </row>
    <row r="10" spans="1:15">
      <c r="A10" s="61" t="s">
        <v>134</v>
      </c>
      <c r="B10" s="41">
        <v>1900</v>
      </c>
      <c r="C10" s="43">
        <v>1.1356677000000001E-2</v>
      </c>
      <c r="D10" s="42">
        <v>0.193</v>
      </c>
      <c r="E10" s="42">
        <v>48.29</v>
      </c>
      <c r="F10" s="42">
        <v>1.2</v>
      </c>
      <c r="G10" s="42">
        <v>7.5999999999999998E-2</v>
      </c>
      <c r="H10" s="41">
        <v>1</v>
      </c>
      <c r="I10" s="42">
        <f t="shared" si="0"/>
        <v>1.2</v>
      </c>
      <c r="J10" s="42">
        <f t="shared" si="0"/>
        <v>7.5999999999999998E-2</v>
      </c>
      <c r="K10" s="42">
        <v>63.6</v>
      </c>
      <c r="L10" s="41">
        <f t="shared" si="1"/>
        <v>8.8203240783075003E-3</v>
      </c>
      <c r="M10">
        <f t="shared" si="2"/>
        <v>11</v>
      </c>
      <c r="N10">
        <f t="shared" si="3"/>
        <v>0</v>
      </c>
      <c r="O10">
        <f t="shared" si="4"/>
        <v>0</v>
      </c>
    </row>
    <row r="11" spans="1:15">
      <c r="A11" s="61" t="s">
        <v>134</v>
      </c>
      <c r="B11" s="41">
        <v>1900</v>
      </c>
      <c r="C11" s="43">
        <v>0.99784368300000004</v>
      </c>
      <c r="D11" s="42">
        <v>0.193</v>
      </c>
      <c r="E11" s="42">
        <v>48.29</v>
      </c>
      <c r="F11" s="42">
        <v>1.2</v>
      </c>
      <c r="G11" s="42">
        <v>7.5999999999999998E-2</v>
      </c>
      <c r="H11" s="41">
        <v>1</v>
      </c>
      <c r="I11" s="42">
        <f t="shared" si="0"/>
        <v>1.2</v>
      </c>
      <c r="J11" s="42">
        <f t="shared" si="0"/>
        <v>7.5999999999999998E-2</v>
      </c>
      <c r="K11" s="42">
        <v>763.1</v>
      </c>
      <c r="L11" s="41">
        <f t="shared" si="1"/>
        <v>0.77498943252079255</v>
      </c>
      <c r="M11">
        <f t="shared" si="2"/>
        <v>956</v>
      </c>
      <c r="N11">
        <f t="shared" si="3"/>
        <v>3</v>
      </c>
      <c r="O11">
        <f t="shared" si="4"/>
        <v>0.2</v>
      </c>
    </row>
    <row r="12" spans="1:15">
      <c r="A12" s="61" t="s">
        <v>134</v>
      </c>
      <c r="B12" s="41">
        <v>1900</v>
      </c>
      <c r="C12" s="43">
        <v>2.1542600000000001E-4</v>
      </c>
      <c r="D12" s="42">
        <v>0.193</v>
      </c>
      <c r="E12" s="42">
        <v>48.29</v>
      </c>
      <c r="F12" s="42">
        <v>1.2</v>
      </c>
      <c r="G12" s="42">
        <v>7.5999999999999998E-2</v>
      </c>
      <c r="H12" s="41">
        <v>1</v>
      </c>
      <c r="I12" s="42">
        <f t="shared" si="0"/>
        <v>1.2</v>
      </c>
      <c r="J12" s="42">
        <f t="shared" si="0"/>
        <v>7.5999999999999998E-2</v>
      </c>
      <c r="K12" s="42">
        <v>0.1</v>
      </c>
      <c r="L12" s="41">
        <f t="shared" si="1"/>
        <v>1.6731365476833332E-4</v>
      </c>
      <c r="M12">
        <f t="shared" si="2"/>
        <v>0</v>
      </c>
      <c r="N12">
        <f t="shared" si="3"/>
        <v>0</v>
      </c>
      <c r="O12">
        <f t="shared" si="4"/>
        <v>0</v>
      </c>
    </row>
    <row r="13" spans="1:15">
      <c r="A13" s="61" t="s">
        <v>134</v>
      </c>
      <c r="B13" s="41">
        <v>1900</v>
      </c>
      <c r="C13" s="43">
        <v>9.4697294000000001E-2</v>
      </c>
      <c r="D13" s="42">
        <v>0.193</v>
      </c>
      <c r="E13" s="42">
        <v>48.29</v>
      </c>
      <c r="F13" s="42">
        <v>1.2</v>
      </c>
      <c r="G13" s="42">
        <v>7.5999999999999998E-2</v>
      </c>
      <c r="H13" s="41">
        <v>1</v>
      </c>
      <c r="I13" s="42">
        <f t="shared" si="0"/>
        <v>1.2</v>
      </c>
      <c r="J13" s="42">
        <f t="shared" si="0"/>
        <v>7.5999999999999998E-2</v>
      </c>
      <c r="K13" s="42">
        <v>62.5</v>
      </c>
      <c r="L13" s="41">
        <f t="shared" si="1"/>
        <v>7.3547994930098323E-2</v>
      </c>
      <c r="M13">
        <f t="shared" si="2"/>
        <v>91</v>
      </c>
      <c r="N13">
        <f t="shared" si="3"/>
        <v>0</v>
      </c>
      <c r="O13">
        <f t="shared" si="4"/>
        <v>0</v>
      </c>
    </row>
    <row r="14" spans="1:15">
      <c r="A14" s="61" t="s">
        <v>134</v>
      </c>
      <c r="B14" s="41">
        <v>1900</v>
      </c>
      <c r="C14" s="43">
        <v>2.7194126999999998E-2</v>
      </c>
      <c r="D14" s="42">
        <v>0.151</v>
      </c>
      <c r="E14" s="42">
        <v>48.29</v>
      </c>
      <c r="F14" s="42">
        <v>1.2</v>
      </c>
      <c r="G14" s="42">
        <v>7.5999999999999998E-2</v>
      </c>
      <c r="H14" s="41">
        <v>1</v>
      </c>
      <c r="I14" s="42">
        <f t="shared" si="0"/>
        <v>1.2</v>
      </c>
      <c r="J14" s="42">
        <f t="shared" si="0"/>
        <v>7.5999999999999998E-2</v>
      </c>
      <c r="K14" s="42">
        <v>14</v>
      </c>
      <c r="L14" s="41">
        <f t="shared" si="1"/>
        <v>1.65244886097775E-2</v>
      </c>
      <c r="M14">
        <f t="shared" si="2"/>
        <v>20</v>
      </c>
      <c r="N14">
        <f t="shared" si="3"/>
        <v>0</v>
      </c>
      <c r="O14">
        <f t="shared" si="4"/>
        <v>0</v>
      </c>
    </row>
    <row r="15" spans="1:15">
      <c r="A15" s="61" t="s">
        <v>134</v>
      </c>
      <c r="B15" s="41">
        <v>1900</v>
      </c>
      <c r="C15" s="43">
        <v>0.35444683199999999</v>
      </c>
      <c r="D15" s="42">
        <v>0.193</v>
      </c>
      <c r="E15" s="42">
        <v>48.29</v>
      </c>
      <c r="F15" s="42">
        <v>1.2</v>
      </c>
      <c r="G15" s="42">
        <v>7.5999999999999998E-2</v>
      </c>
      <c r="H15" s="41">
        <v>1</v>
      </c>
      <c r="I15" s="42">
        <f t="shared" si="0"/>
        <v>1.2</v>
      </c>
      <c r="J15" s="42">
        <f t="shared" si="0"/>
        <v>7.5999999999999998E-2</v>
      </c>
      <c r="K15" s="42">
        <v>313.5</v>
      </c>
      <c r="L15" s="41">
        <f t="shared" si="1"/>
        <v>0.27528615340292001</v>
      </c>
      <c r="M15">
        <f t="shared" si="2"/>
        <v>340</v>
      </c>
      <c r="N15">
        <f t="shared" si="3"/>
        <v>1</v>
      </c>
      <c r="O15">
        <f t="shared" si="4"/>
        <v>0.1</v>
      </c>
    </row>
    <row r="16" spans="1:15">
      <c r="A16" s="61" t="s">
        <v>134</v>
      </c>
      <c r="B16" s="41">
        <v>1900</v>
      </c>
      <c r="C16" s="43">
        <v>2.524980029</v>
      </c>
      <c r="D16" s="42">
        <v>0.193</v>
      </c>
      <c r="E16" s="42">
        <v>48.29</v>
      </c>
      <c r="F16" s="42">
        <v>1.2</v>
      </c>
      <c r="G16" s="42">
        <v>7.5999999999999998E-2</v>
      </c>
      <c r="H16" s="41">
        <v>1</v>
      </c>
      <c r="I16" s="42">
        <f t="shared" si="0"/>
        <v>1.2</v>
      </c>
      <c r="J16" s="42">
        <f t="shared" si="0"/>
        <v>7.5999999999999998E-2</v>
      </c>
      <c r="K16" s="42">
        <v>2270.9</v>
      </c>
      <c r="L16" s="41">
        <f t="shared" si="1"/>
        <v>1.9610615100732607</v>
      </c>
      <c r="M16">
        <f t="shared" si="2"/>
        <v>2419</v>
      </c>
      <c r="N16">
        <f t="shared" si="3"/>
        <v>6</v>
      </c>
      <c r="O16">
        <f t="shared" si="4"/>
        <v>0.4</v>
      </c>
    </row>
    <row r="17" spans="1:15">
      <c r="A17" s="61" t="s">
        <v>134</v>
      </c>
      <c r="B17" s="41">
        <v>1900</v>
      </c>
      <c r="C17" s="43">
        <v>9.2803704000000001E-2</v>
      </c>
      <c r="D17" s="42">
        <v>0.193</v>
      </c>
      <c r="E17" s="42">
        <v>48.29</v>
      </c>
      <c r="F17" s="42">
        <v>1.2</v>
      </c>
      <c r="G17" s="42">
        <v>7.5999999999999998E-2</v>
      </c>
      <c r="H17" s="41">
        <v>1</v>
      </c>
      <c r="I17" s="42">
        <f t="shared" si="0"/>
        <v>1.2</v>
      </c>
      <c r="J17" s="42">
        <f t="shared" si="0"/>
        <v>7.5999999999999998E-2</v>
      </c>
      <c r="K17" s="42">
        <v>82.1</v>
      </c>
      <c r="L17" s="41">
        <f t="shared" si="1"/>
        <v>7.207731143073999E-2</v>
      </c>
      <c r="M17">
        <f t="shared" si="2"/>
        <v>89</v>
      </c>
      <c r="N17">
        <f t="shared" si="3"/>
        <v>0</v>
      </c>
      <c r="O17">
        <f t="shared" si="4"/>
        <v>0</v>
      </c>
    </row>
    <row r="18" spans="1:15">
      <c r="A18" s="61" t="s">
        <v>134</v>
      </c>
      <c r="B18" s="41">
        <v>5300</v>
      </c>
      <c r="C18" s="43">
        <v>4.0608594999999997E-2</v>
      </c>
      <c r="D18" s="42">
        <v>0.5</v>
      </c>
      <c r="E18" s="42">
        <v>48.29</v>
      </c>
      <c r="F18" s="42">
        <v>0.6</v>
      </c>
      <c r="G18" s="42">
        <v>0.13500000000000001</v>
      </c>
      <c r="H18" s="41">
        <v>1</v>
      </c>
      <c r="I18" s="42">
        <f t="shared" si="0"/>
        <v>0.6</v>
      </c>
      <c r="J18" s="42">
        <f t="shared" si="0"/>
        <v>0.13500000000000001</v>
      </c>
      <c r="K18" s="42">
        <v>127.9</v>
      </c>
      <c r="L18" s="41">
        <f t="shared" si="1"/>
        <v>8.1707877189583319E-2</v>
      </c>
      <c r="M18">
        <f t="shared" si="2"/>
        <v>101</v>
      </c>
      <c r="N18">
        <f t="shared" si="3"/>
        <v>0</v>
      </c>
      <c r="O18">
        <f t="shared" si="4"/>
        <v>0</v>
      </c>
    </row>
    <row r="19" spans="1:15">
      <c r="A19" s="61" t="s">
        <v>134</v>
      </c>
      <c r="B19" s="41">
        <v>5300</v>
      </c>
      <c r="C19" s="43">
        <v>3.4524460000000001E-3</v>
      </c>
      <c r="D19" s="42">
        <v>0.5</v>
      </c>
      <c r="E19" s="42">
        <v>48.29</v>
      </c>
      <c r="F19" s="42">
        <v>0.6</v>
      </c>
      <c r="G19" s="42">
        <v>0.13500000000000001</v>
      </c>
      <c r="H19" s="41">
        <v>1</v>
      </c>
      <c r="I19" s="42">
        <f t="shared" si="0"/>
        <v>0.6</v>
      </c>
      <c r="J19" s="42">
        <f t="shared" si="0"/>
        <v>0.13500000000000001</v>
      </c>
      <c r="K19" s="42">
        <v>232.2</v>
      </c>
      <c r="L19" s="41">
        <f t="shared" si="1"/>
        <v>6.9466090558333339E-3</v>
      </c>
      <c r="M19">
        <f t="shared" si="2"/>
        <v>9</v>
      </c>
      <c r="N19">
        <f t="shared" si="3"/>
        <v>0</v>
      </c>
      <c r="O19">
        <f t="shared" si="4"/>
        <v>0</v>
      </c>
    </row>
    <row r="20" spans="1:15">
      <c r="A20" s="61" t="s">
        <v>134</v>
      </c>
      <c r="B20" s="41">
        <v>6410</v>
      </c>
      <c r="C20" s="43">
        <v>0.6575493</v>
      </c>
      <c r="D20" s="42">
        <v>0.30299999999999999</v>
      </c>
      <c r="E20" s="42">
        <v>48.29</v>
      </c>
      <c r="F20" s="42">
        <v>0</v>
      </c>
      <c r="G20" s="42">
        <v>0</v>
      </c>
      <c r="H20" s="41">
        <v>1</v>
      </c>
      <c r="I20" s="42">
        <f t="shared" si="0"/>
        <v>0</v>
      </c>
      <c r="J20" s="42">
        <f t="shared" si="0"/>
        <v>0</v>
      </c>
      <c r="K20" s="42">
        <v>994.7</v>
      </c>
      <c r="L20" s="41">
        <f t="shared" si="1"/>
        <v>0.80176465634924998</v>
      </c>
      <c r="M20">
        <f t="shared" si="2"/>
        <v>989</v>
      </c>
      <c r="N20">
        <f t="shared" si="3"/>
        <v>0</v>
      </c>
      <c r="O20">
        <f t="shared" si="4"/>
        <v>0</v>
      </c>
    </row>
    <row r="21" spans="1:15">
      <c r="A21" s="61" t="s">
        <v>134</v>
      </c>
      <c r="B21" s="41">
        <v>6410</v>
      </c>
      <c r="C21" s="43">
        <v>1.1333805000000001E-2</v>
      </c>
      <c r="D21" s="42">
        <v>0.26600000000000001</v>
      </c>
      <c r="E21" s="42">
        <v>48.29</v>
      </c>
      <c r="F21" s="42">
        <v>0</v>
      </c>
      <c r="G21" s="42">
        <v>0</v>
      </c>
      <c r="H21" s="41">
        <v>1</v>
      </c>
      <c r="I21" s="42">
        <f t="shared" si="0"/>
        <v>0</v>
      </c>
      <c r="J21" s="42">
        <f t="shared" si="0"/>
        <v>0</v>
      </c>
      <c r="K21" s="42">
        <v>110.7</v>
      </c>
      <c r="L21" s="41">
        <f t="shared" si="1"/>
        <v>1.2132025996475003E-2</v>
      </c>
      <c r="M21">
        <f t="shared" si="2"/>
        <v>15</v>
      </c>
      <c r="N21">
        <f t="shared" si="3"/>
        <v>0</v>
      </c>
      <c r="O21">
        <f t="shared" si="4"/>
        <v>0</v>
      </c>
    </row>
    <row r="22" spans="1:15">
      <c r="A22" s="61" t="s">
        <v>134</v>
      </c>
      <c r="B22" s="41">
        <v>1900</v>
      </c>
      <c r="C22" s="43">
        <v>0.102084693</v>
      </c>
      <c r="D22" s="42">
        <v>0.193</v>
      </c>
      <c r="E22" s="42">
        <v>48.29</v>
      </c>
      <c r="F22" s="42">
        <v>1.2</v>
      </c>
      <c r="G22" s="42">
        <v>7.5999999999999998E-2</v>
      </c>
      <c r="H22" s="41">
        <v>1</v>
      </c>
      <c r="I22" s="42">
        <f t="shared" si="0"/>
        <v>1.2</v>
      </c>
      <c r="J22" s="42">
        <f t="shared" si="0"/>
        <v>7.5999999999999998E-2</v>
      </c>
      <c r="K22" s="42">
        <v>90.3</v>
      </c>
      <c r="L22" s="41">
        <f t="shared" si="1"/>
        <v>7.9285523018267509E-2</v>
      </c>
      <c r="M22">
        <f t="shared" si="2"/>
        <v>98</v>
      </c>
      <c r="N22">
        <f t="shared" si="3"/>
        <v>0</v>
      </c>
      <c r="O22">
        <f t="shared" si="4"/>
        <v>0</v>
      </c>
    </row>
    <row r="23" spans="1:15">
      <c r="A23" s="61" t="s">
        <v>134</v>
      </c>
      <c r="B23" s="41">
        <v>8140</v>
      </c>
      <c r="C23" s="43">
        <v>1.3218662000000001E-2</v>
      </c>
      <c r="D23" s="42">
        <v>0.63</v>
      </c>
      <c r="E23" s="42">
        <v>48.29</v>
      </c>
      <c r="F23" s="42">
        <v>1.2</v>
      </c>
      <c r="G23" s="42">
        <v>0.48</v>
      </c>
      <c r="H23" s="41">
        <v>1</v>
      </c>
      <c r="I23" s="42">
        <f t="shared" si="0"/>
        <v>1.2</v>
      </c>
      <c r="J23" s="42">
        <f t="shared" si="0"/>
        <v>0.48</v>
      </c>
      <c r="K23" s="42">
        <v>3811.1</v>
      </c>
      <c r="L23" s="41">
        <f t="shared" si="1"/>
        <v>3.351228236895E-2</v>
      </c>
      <c r="M23">
        <f t="shared" si="2"/>
        <v>41</v>
      </c>
      <c r="N23">
        <f t="shared" si="3"/>
        <v>0</v>
      </c>
      <c r="O23">
        <f t="shared" si="4"/>
        <v>0</v>
      </c>
    </row>
    <row r="24" spans="1:15">
      <c r="A24" s="61" t="s">
        <v>134</v>
      </c>
      <c r="B24" s="41">
        <v>1900</v>
      </c>
      <c r="C24" s="43">
        <v>0.50253103399999999</v>
      </c>
      <c r="D24" s="42">
        <v>0.23400000000000001</v>
      </c>
      <c r="E24" s="42">
        <v>48.29</v>
      </c>
      <c r="F24" s="42">
        <v>1.2</v>
      </c>
      <c r="G24" s="42">
        <v>7.5999999999999998E-2</v>
      </c>
      <c r="H24" s="41">
        <v>1</v>
      </c>
      <c r="I24" s="42">
        <f t="shared" si="0"/>
        <v>1.2</v>
      </c>
      <c r="J24" s="42">
        <f t="shared" si="0"/>
        <v>7.5999999999999998E-2</v>
      </c>
      <c r="K24" s="42">
        <v>538.9</v>
      </c>
      <c r="L24" s="41">
        <f t="shared" si="1"/>
        <v>0.47321086082127001</v>
      </c>
      <c r="M24">
        <f t="shared" si="2"/>
        <v>584</v>
      </c>
      <c r="N24">
        <f t="shared" si="3"/>
        <v>2</v>
      </c>
      <c r="O24">
        <f t="shared" si="4"/>
        <v>0.1</v>
      </c>
    </row>
    <row r="25" spans="1:15">
      <c r="A25" s="61" t="s">
        <v>134</v>
      </c>
      <c r="B25" s="41">
        <v>1900</v>
      </c>
      <c r="C25" s="43">
        <v>0.32355446999999998</v>
      </c>
      <c r="D25" s="42">
        <v>0.193</v>
      </c>
      <c r="E25" s="42">
        <v>48.29</v>
      </c>
      <c r="F25" s="42">
        <v>1.2</v>
      </c>
      <c r="G25" s="42">
        <v>7.5999999999999998E-2</v>
      </c>
      <c r="H25" s="41">
        <v>1</v>
      </c>
      <c r="I25" s="42">
        <f t="shared" si="0"/>
        <v>1.2</v>
      </c>
      <c r="J25" s="42">
        <f t="shared" si="0"/>
        <v>7.5999999999999998E-2</v>
      </c>
      <c r="K25" s="42">
        <v>286.2</v>
      </c>
      <c r="L25" s="41">
        <f t="shared" si="1"/>
        <v>0.25129316281382497</v>
      </c>
      <c r="M25">
        <f t="shared" si="2"/>
        <v>310</v>
      </c>
      <c r="N25">
        <f t="shared" si="3"/>
        <v>1</v>
      </c>
      <c r="O25">
        <f t="shared" si="4"/>
        <v>0.1</v>
      </c>
    </row>
    <row r="26" spans="1:15">
      <c r="A26" s="61" t="s">
        <v>134</v>
      </c>
      <c r="B26" s="41">
        <v>1900</v>
      </c>
      <c r="C26" s="43">
        <v>9.0740909999999994E-2</v>
      </c>
      <c r="D26" s="42">
        <v>0.193</v>
      </c>
      <c r="E26" s="42">
        <v>48.29</v>
      </c>
      <c r="F26" s="42">
        <v>1.2</v>
      </c>
      <c r="G26" s="42">
        <v>7.5999999999999998E-2</v>
      </c>
      <c r="H26" s="41">
        <v>1</v>
      </c>
      <c r="I26" s="42">
        <f t="shared" si="0"/>
        <v>1.2</v>
      </c>
      <c r="J26" s="42">
        <f t="shared" si="0"/>
        <v>7.5999999999999998E-2</v>
      </c>
      <c r="K26" s="42">
        <v>80.3</v>
      </c>
      <c r="L26" s="41">
        <f t="shared" si="1"/>
        <v>7.0475213247724988E-2</v>
      </c>
      <c r="M26">
        <f t="shared" si="2"/>
        <v>87</v>
      </c>
      <c r="N26">
        <f t="shared" si="3"/>
        <v>0</v>
      </c>
      <c r="O26">
        <f t="shared" si="4"/>
        <v>0</v>
      </c>
    </row>
    <row r="27" spans="1:15">
      <c r="A27" s="61" t="s">
        <v>134</v>
      </c>
      <c r="B27" s="41">
        <v>3200</v>
      </c>
      <c r="C27" s="43">
        <v>7.4627321999999996E-2</v>
      </c>
      <c r="D27" s="42">
        <v>0.4</v>
      </c>
      <c r="E27" s="42">
        <v>48.29</v>
      </c>
      <c r="F27" s="42">
        <v>1.2</v>
      </c>
      <c r="G27" s="42">
        <v>6.4000000000000001E-2</v>
      </c>
      <c r="H27" s="41">
        <v>1</v>
      </c>
      <c r="I27" s="42">
        <f t="shared" si="0"/>
        <v>1.2</v>
      </c>
      <c r="J27" s="42">
        <f t="shared" si="0"/>
        <v>6.4000000000000001E-2</v>
      </c>
      <c r="K27" s="42">
        <v>136.80000000000001</v>
      </c>
      <c r="L27" s="41">
        <f t="shared" si="1"/>
        <v>0.12012511264600001</v>
      </c>
      <c r="M27">
        <f t="shared" si="2"/>
        <v>148</v>
      </c>
      <c r="N27">
        <f t="shared" si="3"/>
        <v>0</v>
      </c>
      <c r="O27">
        <f t="shared" si="4"/>
        <v>0</v>
      </c>
    </row>
    <row r="28" spans="1:15">
      <c r="A28" s="61" t="s">
        <v>134</v>
      </c>
      <c r="B28" s="41">
        <v>1900</v>
      </c>
      <c r="C28" s="43">
        <v>0.91623216299999999</v>
      </c>
      <c r="D28" s="42">
        <v>0.193</v>
      </c>
      <c r="E28" s="42">
        <v>48.29</v>
      </c>
      <c r="F28" s="42">
        <v>1.2</v>
      </c>
      <c r="G28" s="42">
        <v>7.5999999999999998E-2</v>
      </c>
      <c r="H28" s="41">
        <v>1</v>
      </c>
      <c r="I28" s="42">
        <f t="shared" si="0"/>
        <v>1.2</v>
      </c>
      <c r="J28" s="42">
        <f t="shared" si="0"/>
        <v>7.5999999999999998E-2</v>
      </c>
      <c r="K28" s="42">
        <v>812.1</v>
      </c>
      <c r="L28" s="41">
        <f t="shared" si="1"/>
        <v>0.71160468934959242</v>
      </c>
      <c r="M28">
        <f t="shared" si="2"/>
        <v>878</v>
      </c>
      <c r="N28">
        <f t="shared" si="3"/>
        <v>2</v>
      </c>
      <c r="O28">
        <f t="shared" si="4"/>
        <v>0.1</v>
      </c>
    </row>
    <row r="29" spans="1:15">
      <c r="A29" s="61" t="s">
        <v>134</v>
      </c>
      <c r="B29" s="41">
        <v>1900</v>
      </c>
      <c r="C29" s="43">
        <v>0.60410560400000002</v>
      </c>
      <c r="D29" s="42">
        <v>0.193</v>
      </c>
      <c r="E29" s="42">
        <v>48.29</v>
      </c>
      <c r="F29" s="42">
        <v>1.2</v>
      </c>
      <c r="G29" s="42">
        <v>7.5999999999999998E-2</v>
      </c>
      <c r="H29" s="41">
        <v>1</v>
      </c>
      <c r="I29" s="42">
        <f t="shared" si="0"/>
        <v>1.2</v>
      </c>
      <c r="J29" s="42">
        <f t="shared" si="0"/>
        <v>7.5999999999999998E-2</v>
      </c>
      <c r="K29" s="42">
        <v>534.29999999999995</v>
      </c>
      <c r="L29" s="41">
        <f t="shared" si="1"/>
        <v>0.46918717550932332</v>
      </c>
      <c r="M29">
        <f t="shared" si="2"/>
        <v>579</v>
      </c>
      <c r="N29">
        <f t="shared" si="3"/>
        <v>2</v>
      </c>
      <c r="O29">
        <f t="shared" si="4"/>
        <v>0.1</v>
      </c>
    </row>
    <row r="30" spans="1:15">
      <c r="A30" s="61" t="s">
        <v>134</v>
      </c>
      <c r="B30" s="41">
        <v>4340</v>
      </c>
      <c r="C30" s="43">
        <v>2.8942809999999999E-3</v>
      </c>
      <c r="D30" s="42">
        <v>0.41299999999999998</v>
      </c>
      <c r="E30" s="42">
        <v>48.29</v>
      </c>
      <c r="F30" s="42">
        <v>0.7</v>
      </c>
      <c r="G30" s="42">
        <v>0.09</v>
      </c>
      <c r="H30" s="41">
        <v>1</v>
      </c>
      <c r="I30" s="42">
        <f t="shared" si="0"/>
        <v>0.7</v>
      </c>
      <c r="J30" s="42">
        <f t="shared" si="0"/>
        <v>0.09</v>
      </c>
      <c r="K30" s="42">
        <v>52.5</v>
      </c>
      <c r="L30" s="41">
        <f t="shared" si="1"/>
        <v>4.8102395482808322E-3</v>
      </c>
      <c r="M30">
        <f t="shared" si="2"/>
        <v>6</v>
      </c>
      <c r="N30">
        <f t="shared" si="3"/>
        <v>0</v>
      </c>
      <c r="O30">
        <f t="shared" si="4"/>
        <v>0</v>
      </c>
    </row>
    <row r="31" spans="1:15">
      <c r="A31" s="61" t="s">
        <v>134</v>
      </c>
      <c r="B31" s="41">
        <v>4340</v>
      </c>
      <c r="C31" s="43">
        <v>9.9634660000000007E-3</v>
      </c>
      <c r="D31" s="42">
        <v>0.41299999999999998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0"/>
        <v>0.09</v>
      </c>
      <c r="K31" s="42">
        <v>2045.8</v>
      </c>
      <c r="L31" s="41">
        <f t="shared" si="1"/>
        <v>1.6559089525568331E-2</v>
      </c>
      <c r="M31">
        <f t="shared" si="2"/>
        <v>20</v>
      </c>
      <c r="N31">
        <f t="shared" si="3"/>
        <v>0</v>
      </c>
      <c r="O31">
        <f t="shared" si="4"/>
        <v>0</v>
      </c>
    </row>
    <row r="32" spans="1:15">
      <c r="A32" s="61" t="s">
        <v>134</v>
      </c>
      <c r="B32" s="41">
        <v>1900</v>
      </c>
      <c r="C32" s="43">
        <v>5.9808201999999998E-2</v>
      </c>
      <c r="D32" s="42">
        <v>0.193</v>
      </c>
      <c r="E32" s="42">
        <v>48.29</v>
      </c>
      <c r="F32" s="42">
        <v>1.2</v>
      </c>
      <c r="G32" s="42">
        <v>7.5999999999999998E-2</v>
      </c>
      <c r="H32" s="41">
        <v>1</v>
      </c>
      <c r="I32" s="42">
        <f t="shared" si="0"/>
        <v>1.2</v>
      </c>
      <c r="J32" s="42">
        <f t="shared" si="0"/>
        <v>7.5999999999999998E-2</v>
      </c>
      <c r="K32" s="42">
        <v>53.6</v>
      </c>
      <c r="L32" s="41">
        <f t="shared" si="1"/>
        <v>4.645088736616166E-2</v>
      </c>
      <c r="M32">
        <f t="shared" si="2"/>
        <v>57</v>
      </c>
      <c r="N32">
        <f t="shared" si="3"/>
        <v>0</v>
      </c>
      <c r="O32">
        <f t="shared" si="4"/>
        <v>0</v>
      </c>
    </row>
    <row r="33" spans="1:15">
      <c r="A33" s="61" t="s">
        <v>134</v>
      </c>
      <c r="B33" s="41">
        <v>1900</v>
      </c>
      <c r="C33" s="43">
        <v>8.2503155999999994E-2</v>
      </c>
      <c r="D33" s="42">
        <v>0.23400000000000001</v>
      </c>
      <c r="E33" s="42">
        <v>48.29</v>
      </c>
      <c r="F33" s="42">
        <v>1.2</v>
      </c>
      <c r="G33" s="42">
        <v>7.5999999999999998E-2</v>
      </c>
      <c r="H33" s="41">
        <v>1</v>
      </c>
      <c r="I33" s="42">
        <f t="shared" si="0"/>
        <v>1.2</v>
      </c>
      <c r="J33" s="42">
        <f t="shared" si="0"/>
        <v>7.5999999999999998E-2</v>
      </c>
      <c r="K33" s="42">
        <v>88.5</v>
      </c>
      <c r="L33" s="41">
        <f t="shared" si="1"/>
        <v>7.7689509363180004E-2</v>
      </c>
      <c r="M33">
        <f t="shared" si="2"/>
        <v>96</v>
      </c>
      <c r="N33">
        <f t="shared" si="3"/>
        <v>0</v>
      </c>
      <c r="O33">
        <f t="shared" si="4"/>
        <v>0</v>
      </c>
    </row>
    <row r="34" spans="1:15">
      <c r="A34" s="61" t="s">
        <v>134</v>
      </c>
      <c r="B34" s="41">
        <v>1900</v>
      </c>
      <c r="C34" s="43">
        <v>3.5598100000000001E-3</v>
      </c>
      <c r="D34" s="42">
        <v>0.193</v>
      </c>
      <c r="E34" s="42">
        <v>48.29</v>
      </c>
      <c r="F34" s="42">
        <v>1.2</v>
      </c>
      <c r="G34" s="42">
        <v>7.5999999999999998E-2</v>
      </c>
      <c r="H34" s="41">
        <v>1</v>
      </c>
      <c r="I34" s="42">
        <f t="shared" si="0"/>
        <v>1.2</v>
      </c>
      <c r="J34" s="42">
        <f t="shared" si="0"/>
        <v>7.5999999999999998E-2</v>
      </c>
      <c r="K34" s="42">
        <v>3.1</v>
      </c>
      <c r="L34" s="41">
        <f t="shared" si="1"/>
        <v>2.7647768671416662E-3</v>
      </c>
      <c r="M34">
        <f t="shared" si="2"/>
        <v>3</v>
      </c>
      <c r="N34">
        <f t="shared" si="3"/>
        <v>0</v>
      </c>
      <c r="O34">
        <f t="shared" si="4"/>
        <v>0</v>
      </c>
    </row>
    <row r="35" spans="1:15">
      <c r="A35" s="61" t="s">
        <v>134</v>
      </c>
      <c r="B35" s="41">
        <v>1300</v>
      </c>
      <c r="C35" s="43">
        <v>0.113578004</v>
      </c>
      <c r="D35" s="42">
        <v>0.66200000000000003</v>
      </c>
      <c r="E35" s="42">
        <v>48.29</v>
      </c>
      <c r="F35" s="42">
        <v>2.1</v>
      </c>
      <c r="G35" s="42">
        <v>0.51600000000000001</v>
      </c>
      <c r="H35" s="41">
        <v>1</v>
      </c>
      <c r="I35" s="42">
        <f t="shared" si="0"/>
        <v>2.1</v>
      </c>
      <c r="J35" s="42">
        <f t="shared" si="0"/>
        <v>0.51600000000000001</v>
      </c>
      <c r="K35" s="42">
        <v>50951</v>
      </c>
      <c r="L35" s="41">
        <f t="shared" si="1"/>
        <v>0.30257161335932664</v>
      </c>
      <c r="M35">
        <f t="shared" si="2"/>
        <v>373</v>
      </c>
      <c r="N35">
        <f t="shared" si="3"/>
        <v>2</v>
      </c>
      <c r="O35">
        <f t="shared" si="4"/>
        <v>0.4</v>
      </c>
    </row>
    <row r="36" spans="1:15">
      <c r="A36" s="61" t="s">
        <v>134</v>
      </c>
      <c r="B36" s="41">
        <v>1300</v>
      </c>
      <c r="C36" s="43">
        <v>1.298127E-3</v>
      </c>
      <c r="D36" s="42">
        <v>0.69199999999999995</v>
      </c>
      <c r="E36" s="42">
        <v>48.29</v>
      </c>
      <c r="F36" s="42">
        <v>2.1</v>
      </c>
      <c r="G36" s="42">
        <v>0.51600000000000001</v>
      </c>
      <c r="H36" s="41">
        <v>1</v>
      </c>
      <c r="I36" s="42">
        <f t="shared" si="0"/>
        <v>2.1</v>
      </c>
      <c r="J36" s="42">
        <f t="shared" si="0"/>
        <v>0.51600000000000001</v>
      </c>
      <c r="K36" s="42">
        <v>1160.3</v>
      </c>
      <c r="L36" s="41">
        <f t="shared" si="1"/>
        <v>3.6149245465300003E-3</v>
      </c>
      <c r="M36">
        <f t="shared" si="2"/>
        <v>4</v>
      </c>
      <c r="N36">
        <f t="shared" si="3"/>
        <v>0</v>
      </c>
      <c r="O36">
        <f t="shared" si="4"/>
        <v>0</v>
      </c>
    </row>
    <row r="37" spans="1:15">
      <c r="A37" s="61" t="s">
        <v>134</v>
      </c>
      <c r="B37" s="41">
        <v>3100</v>
      </c>
      <c r="C37" s="43">
        <v>1.4654466E-2</v>
      </c>
      <c r="D37" s="42">
        <v>0.41099999999999998</v>
      </c>
      <c r="E37" s="42">
        <v>48.29</v>
      </c>
      <c r="F37" s="42">
        <v>1.2</v>
      </c>
      <c r="G37" s="42">
        <v>6.4000000000000001E-2</v>
      </c>
      <c r="H37" s="41">
        <v>1</v>
      </c>
      <c r="I37" s="42">
        <f t="shared" si="0"/>
        <v>1.2</v>
      </c>
      <c r="J37" s="42">
        <f t="shared" si="0"/>
        <v>6.4000000000000001E-2</v>
      </c>
      <c r="K37" s="42">
        <v>27.6</v>
      </c>
      <c r="L37" s="41">
        <f t="shared" si="1"/>
        <v>2.4237497587544996E-2</v>
      </c>
      <c r="M37">
        <f t="shared" si="2"/>
        <v>30</v>
      </c>
      <c r="N37">
        <f t="shared" si="3"/>
        <v>0</v>
      </c>
      <c r="O37">
        <f t="shared" si="4"/>
        <v>0</v>
      </c>
    </row>
    <row r="38" spans="1:15">
      <c r="A38" s="61" t="s">
        <v>134</v>
      </c>
      <c r="B38" s="41">
        <v>6430</v>
      </c>
      <c r="C38" s="43">
        <v>1.0043070039999999</v>
      </c>
      <c r="D38" s="42">
        <v>0.30299999999999999</v>
      </c>
      <c r="E38" s="42">
        <v>48.29</v>
      </c>
      <c r="F38" s="42">
        <v>0</v>
      </c>
      <c r="G38" s="42">
        <v>0</v>
      </c>
      <c r="H38" s="41">
        <v>1</v>
      </c>
      <c r="I38" s="42">
        <f t="shared" si="0"/>
        <v>0</v>
      </c>
      <c r="J38" s="42">
        <f t="shared" si="0"/>
        <v>0</v>
      </c>
      <c r="K38" s="42">
        <v>1394.6</v>
      </c>
      <c r="L38" s="41">
        <f t="shared" si="1"/>
        <v>1.2245741268847898</v>
      </c>
      <c r="M38">
        <f t="shared" si="2"/>
        <v>1510</v>
      </c>
      <c r="N38">
        <f t="shared" si="3"/>
        <v>0</v>
      </c>
      <c r="O38">
        <f t="shared" si="4"/>
        <v>0</v>
      </c>
    </row>
    <row r="39" spans="1:15">
      <c r="A39" s="61" t="s">
        <v>134</v>
      </c>
      <c r="B39" s="41">
        <v>3100</v>
      </c>
      <c r="C39" s="43">
        <v>0.20409360500000001</v>
      </c>
      <c r="D39" s="42">
        <v>0.41099999999999998</v>
      </c>
      <c r="E39" s="42">
        <v>48.29</v>
      </c>
      <c r="F39" s="42">
        <v>1.2</v>
      </c>
      <c r="G39" s="42">
        <v>6.4000000000000001E-2</v>
      </c>
      <c r="H39" s="41">
        <v>1</v>
      </c>
      <c r="I39" s="42">
        <f t="shared" si="0"/>
        <v>1.2</v>
      </c>
      <c r="J39" s="42">
        <f t="shared" si="0"/>
        <v>6.4000000000000001E-2</v>
      </c>
      <c r="K39" s="42">
        <v>384.4</v>
      </c>
      <c r="L39" s="41">
        <f t="shared" si="1"/>
        <v>0.33755704635166245</v>
      </c>
      <c r="M39">
        <f t="shared" si="2"/>
        <v>416</v>
      </c>
      <c r="N39">
        <f t="shared" si="3"/>
        <v>1</v>
      </c>
      <c r="O39">
        <f t="shared" si="4"/>
        <v>0.1</v>
      </c>
    </row>
    <row r="40" spans="1:15">
      <c r="A40" s="61" t="s">
        <v>134</v>
      </c>
      <c r="B40" s="41">
        <v>3100</v>
      </c>
      <c r="C40" s="43">
        <v>2.5074043210000001</v>
      </c>
      <c r="D40" s="42">
        <v>0.41099999999999998</v>
      </c>
      <c r="E40" s="42">
        <v>48.29</v>
      </c>
      <c r="F40" s="42">
        <v>1.2</v>
      </c>
      <c r="G40" s="42">
        <v>6.4000000000000001E-2</v>
      </c>
      <c r="H40" s="41">
        <v>1</v>
      </c>
      <c r="I40" s="42">
        <f t="shared" si="0"/>
        <v>1.2</v>
      </c>
      <c r="J40" s="42">
        <f t="shared" si="0"/>
        <v>6.4000000000000001E-2</v>
      </c>
      <c r="K40" s="42">
        <v>4724.1000000000004</v>
      </c>
      <c r="L40" s="41">
        <f t="shared" si="1"/>
        <v>4.1470774971423321</v>
      </c>
      <c r="M40">
        <f t="shared" si="2"/>
        <v>5115</v>
      </c>
      <c r="N40">
        <f t="shared" si="3"/>
        <v>14</v>
      </c>
      <c r="O40">
        <f t="shared" si="4"/>
        <v>0.7</v>
      </c>
    </row>
    <row r="41" spans="1:15">
      <c r="A41" s="61" t="s">
        <v>134</v>
      </c>
      <c r="B41" s="41">
        <v>3100</v>
      </c>
      <c r="C41" s="43">
        <v>0.17640760899999999</v>
      </c>
      <c r="D41" s="42">
        <v>0.3</v>
      </c>
      <c r="E41" s="42">
        <v>48.29</v>
      </c>
      <c r="F41" s="42">
        <v>1.2</v>
      </c>
      <c r="G41" s="42">
        <v>6.4000000000000001E-2</v>
      </c>
      <c r="H41" s="41">
        <v>1</v>
      </c>
      <c r="I41" s="42">
        <f t="shared" si="0"/>
        <v>1.2</v>
      </c>
      <c r="J41" s="42">
        <f t="shared" si="0"/>
        <v>6.4000000000000001E-2</v>
      </c>
      <c r="K41" s="42">
        <v>242.5</v>
      </c>
      <c r="L41" s="41">
        <f t="shared" si="1"/>
        <v>0.21296808596524996</v>
      </c>
      <c r="M41">
        <f t="shared" si="2"/>
        <v>263</v>
      </c>
      <c r="N41">
        <f t="shared" si="3"/>
        <v>1</v>
      </c>
      <c r="O41">
        <f t="shared" si="4"/>
        <v>0</v>
      </c>
    </row>
    <row r="42" spans="1:15">
      <c r="A42" s="61" t="s">
        <v>134</v>
      </c>
      <c r="B42" s="41">
        <v>1300</v>
      </c>
      <c r="C42" s="43">
        <v>2.1466463000000002E-2</v>
      </c>
      <c r="D42" s="42">
        <v>0.69199999999999995</v>
      </c>
      <c r="E42" s="42">
        <v>48.29</v>
      </c>
      <c r="F42" s="42">
        <v>2.1</v>
      </c>
      <c r="G42" s="42">
        <v>0.51600000000000001</v>
      </c>
      <c r="H42" s="41">
        <v>1</v>
      </c>
      <c r="I42" s="42">
        <f t="shared" si="0"/>
        <v>2.1</v>
      </c>
      <c r="J42" s="42">
        <f t="shared" si="0"/>
        <v>0.51600000000000001</v>
      </c>
      <c r="K42" s="42">
        <v>254.1</v>
      </c>
      <c r="L42" s="41">
        <f t="shared" si="1"/>
        <v>5.9778160400236674E-2</v>
      </c>
      <c r="M42">
        <f t="shared" si="2"/>
        <v>74</v>
      </c>
      <c r="N42">
        <f t="shared" si="3"/>
        <v>0</v>
      </c>
      <c r="O42">
        <f t="shared" si="4"/>
        <v>0.1</v>
      </c>
    </row>
    <row r="43" spans="1:15">
      <c r="A43" s="61" t="s">
        <v>134</v>
      </c>
      <c r="B43" s="41">
        <v>1200</v>
      </c>
      <c r="C43" s="43">
        <v>3.76698222</v>
      </c>
      <c r="D43" s="42">
        <v>0.22</v>
      </c>
      <c r="E43" s="42">
        <v>48.29</v>
      </c>
      <c r="F43" s="42">
        <v>2.23</v>
      </c>
      <c r="G43" s="42">
        <v>0.316</v>
      </c>
      <c r="H43" s="41">
        <v>1</v>
      </c>
      <c r="I43" s="42">
        <f t="shared" si="0"/>
        <v>2.23</v>
      </c>
      <c r="J43" s="42">
        <f t="shared" si="0"/>
        <v>0.316</v>
      </c>
      <c r="K43" s="42">
        <v>3874.2</v>
      </c>
      <c r="L43" s="41">
        <f t="shared" si="1"/>
        <v>3.3349721424029997</v>
      </c>
      <c r="M43">
        <f t="shared" si="2"/>
        <v>4114</v>
      </c>
      <c r="N43">
        <f t="shared" si="3"/>
        <v>20</v>
      </c>
      <c r="O43">
        <f t="shared" si="4"/>
        <v>2.9</v>
      </c>
    </row>
    <row r="44" spans="1:15">
      <c r="A44" s="61" t="s">
        <v>134</v>
      </c>
      <c r="B44" s="41">
        <v>6430</v>
      </c>
      <c r="C44" s="43">
        <v>8.3642630000000003E-3</v>
      </c>
      <c r="D44" s="42">
        <v>0.30299999999999999</v>
      </c>
      <c r="E44" s="42">
        <v>48.29</v>
      </c>
      <c r="F44" s="42">
        <v>0</v>
      </c>
      <c r="G44" s="42">
        <v>0</v>
      </c>
      <c r="H44" s="41">
        <v>1</v>
      </c>
      <c r="I44" s="42">
        <f t="shared" si="0"/>
        <v>0</v>
      </c>
      <c r="J44" s="42">
        <f t="shared" si="0"/>
        <v>0</v>
      </c>
      <c r="K44" s="42">
        <v>11.6</v>
      </c>
      <c r="L44" s="41">
        <f t="shared" si="1"/>
        <v>1.0198734071817499E-2</v>
      </c>
      <c r="M44">
        <f t="shared" si="2"/>
        <v>13</v>
      </c>
      <c r="N44">
        <f t="shared" si="3"/>
        <v>0</v>
      </c>
      <c r="O44">
        <f t="shared" si="4"/>
        <v>0</v>
      </c>
    </row>
    <row r="45" spans="1:15">
      <c r="A45" s="61" t="s">
        <v>134</v>
      </c>
      <c r="B45" s="41">
        <v>1200</v>
      </c>
      <c r="C45" s="43">
        <v>0.20881304000000001</v>
      </c>
      <c r="D45" s="42">
        <v>0.30399999999999999</v>
      </c>
      <c r="E45" s="42">
        <v>48.29</v>
      </c>
      <c r="F45" s="42">
        <v>2.23</v>
      </c>
      <c r="G45" s="42">
        <v>0.316</v>
      </c>
      <c r="H45" s="41">
        <v>1</v>
      </c>
      <c r="I45" s="42">
        <f t="shared" si="0"/>
        <v>2.23</v>
      </c>
      <c r="J45" s="42">
        <f t="shared" si="0"/>
        <v>0.316</v>
      </c>
      <c r="K45" s="42">
        <v>290.89999999999998</v>
      </c>
      <c r="L45" s="41">
        <f t="shared" si="1"/>
        <v>0.25545073644053334</v>
      </c>
      <c r="M45">
        <f t="shared" si="2"/>
        <v>315</v>
      </c>
      <c r="N45">
        <f t="shared" si="3"/>
        <v>2</v>
      </c>
      <c r="O45">
        <f t="shared" si="4"/>
        <v>0.2</v>
      </c>
    </row>
    <row r="46" spans="1:15">
      <c r="A46" s="61" t="s">
        <v>134</v>
      </c>
      <c r="B46" s="41">
        <v>1200</v>
      </c>
      <c r="C46" s="43">
        <v>1.427185827</v>
      </c>
      <c r="D46" s="42">
        <v>0.30399999999999999</v>
      </c>
      <c r="E46" s="42">
        <v>48.29</v>
      </c>
      <c r="F46" s="42">
        <v>2.23</v>
      </c>
      <c r="G46" s="42">
        <v>0.316</v>
      </c>
      <c r="H46" s="41">
        <v>1</v>
      </c>
      <c r="I46" s="42">
        <f t="shared" si="0"/>
        <v>2.23</v>
      </c>
      <c r="J46" s="42">
        <f t="shared" si="0"/>
        <v>0.316</v>
      </c>
      <c r="K46" s="42">
        <v>1988.3</v>
      </c>
      <c r="L46" s="41">
        <f t="shared" si="1"/>
        <v>1.7459430241743599</v>
      </c>
      <c r="M46">
        <f t="shared" si="2"/>
        <v>2154</v>
      </c>
      <c r="N46">
        <f t="shared" si="3"/>
        <v>11</v>
      </c>
      <c r="O46">
        <f t="shared" si="4"/>
        <v>1.5</v>
      </c>
    </row>
    <row r="47" spans="1:15">
      <c r="A47" s="61" t="s">
        <v>134</v>
      </c>
      <c r="B47" s="41">
        <v>1200</v>
      </c>
      <c r="C47" s="43">
        <v>1.238985134</v>
      </c>
      <c r="D47" s="42">
        <v>0.38900000000000001</v>
      </c>
      <c r="E47" s="42">
        <v>48.29</v>
      </c>
      <c r="F47" s="42">
        <v>2.23</v>
      </c>
      <c r="G47" s="42">
        <v>0.316</v>
      </c>
      <c r="H47" s="41">
        <v>1</v>
      </c>
      <c r="I47" s="42">
        <f t="shared" si="0"/>
        <v>2.23</v>
      </c>
      <c r="J47" s="42">
        <f t="shared" si="0"/>
        <v>0.316</v>
      </c>
      <c r="K47" s="42">
        <v>2208.6999999999998</v>
      </c>
      <c r="L47" s="41">
        <f t="shared" si="1"/>
        <v>1.9395083612512118</v>
      </c>
      <c r="M47">
        <f t="shared" si="2"/>
        <v>2392</v>
      </c>
      <c r="N47">
        <f t="shared" si="3"/>
        <v>12</v>
      </c>
      <c r="O47">
        <f t="shared" si="4"/>
        <v>1.7</v>
      </c>
    </row>
    <row r="48" spans="1:15">
      <c r="A48" s="61" t="s">
        <v>134</v>
      </c>
      <c r="B48" s="41">
        <v>8140</v>
      </c>
      <c r="C48" s="43">
        <v>1.380828298</v>
      </c>
      <c r="D48" s="42">
        <v>0.63</v>
      </c>
      <c r="E48" s="42">
        <v>48.29</v>
      </c>
      <c r="F48" s="42">
        <v>1.2</v>
      </c>
      <c r="G48" s="42">
        <v>0.48</v>
      </c>
      <c r="H48" s="41">
        <v>1</v>
      </c>
      <c r="I48" s="42">
        <f t="shared" si="0"/>
        <v>1.2</v>
      </c>
      <c r="J48" s="42">
        <f t="shared" si="0"/>
        <v>0.48</v>
      </c>
      <c r="K48" s="42">
        <v>12863.8</v>
      </c>
      <c r="L48" s="41">
        <f t="shared" si="1"/>
        <v>3.5007104217970499</v>
      </c>
      <c r="M48">
        <f t="shared" si="2"/>
        <v>4318</v>
      </c>
      <c r="N48">
        <f t="shared" si="3"/>
        <v>11</v>
      </c>
      <c r="O48">
        <f t="shared" si="4"/>
        <v>4.5999999999999996</v>
      </c>
    </row>
    <row r="49" spans="1:15">
      <c r="A49" s="61" t="s">
        <v>134</v>
      </c>
      <c r="B49" s="41">
        <v>1900</v>
      </c>
      <c r="C49" s="43">
        <v>3.256325039</v>
      </c>
      <c r="D49" s="42">
        <v>0.23400000000000001</v>
      </c>
      <c r="E49" s="42">
        <v>48.29</v>
      </c>
      <c r="F49" s="42">
        <v>1.2</v>
      </c>
      <c r="G49" s="42">
        <v>7.5999999999999998E-2</v>
      </c>
      <c r="H49" s="41">
        <v>1</v>
      </c>
      <c r="I49" s="42">
        <f t="shared" si="0"/>
        <v>1.2</v>
      </c>
      <c r="J49" s="42">
        <f t="shared" si="0"/>
        <v>7.5999999999999998E-2</v>
      </c>
      <c r="K49" s="42">
        <v>3492</v>
      </c>
      <c r="L49" s="41">
        <f t="shared" si="1"/>
        <v>3.066334754599545</v>
      </c>
      <c r="M49">
        <f t="shared" si="2"/>
        <v>3782</v>
      </c>
      <c r="N49">
        <f t="shared" si="3"/>
        <v>10</v>
      </c>
      <c r="O49">
        <f t="shared" si="4"/>
        <v>0.6</v>
      </c>
    </row>
    <row r="50" spans="1:15">
      <c r="A50" s="61" t="s">
        <v>134</v>
      </c>
      <c r="B50" s="41">
        <v>1900</v>
      </c>
      <c r="C50" s="43">
        <v>9.9558885E-2</v>
      </c>
      <c r="D50" s="42">
        <v>0.23400000000000001</v>
      </c>
      <c r="E50" s="42">
        <v>48.29</v>
      </c>
      <c r="F50" s="42">
        <v>1.2</v>
      </c>
      <c r="G50" s="42">
        <v>7.5999999999999998E-2</v>
      </c>
      <c r="H50" s="41">
        <v>1</v>
      </c>
      <c r="I50" s="42">
        <f t="shared" si="0"/>
        <v>1.2</v>
      </c>
      <c r="J50" s="42">
        <f t="shared" si="0"/>
        <v>7.5999999999999998E-2</v>
      </c>
      <c r="K50" s="42">
        <v>106.8</v>
      </c>
      <c r="L50" s="41">
        <f t="shared" si="1"/>
        <v>9.3750121854675003E-2</v>
      </c>
      <c r="M50">
        <f t="shared" si="2"/>
        <v>116</v>
      </c>
      <c r="N50">
        <f t="shared" si="3"/>
        <v>0</v>
      </c>
      <c r="O50">
        <f t="shared" si="4"/>
        <v>0</v>
      </c>
    </row>
    <row r="51" spans="1:15">
      <c r="A51" s="61" t="s">
        <v>134</v>
      </c>
      <c r="B51" s="41">
        <v>1900</v>
      </c>
      <c r="C51" s="43">
        <v>0.55701577700000005</v>
      </c>
      <c r="D51" s="42">
        <v>0.23400000000000001</v>
      </c>
      <c r="E51" s="42">
        <v>48.29</v>
      </c>
      <c r="F51" s="42">
        <v>1.2</v>
      </c>
      <c r="G51" s="42">
        <v>7.5999999999999998E-2</v>
      </c>
      <c r="H51" s="41">
        <v>1</v>
      </c>
      <c r="I51" s="42">
        <f t="shared" si="0"/>
        <v>1.2</v>
      </c>
      <c r="J51" s="42">
        <f t="shared" si="0"/>
        <v>7.5999999999999998E-2</v>
      </c>
      <c r="K51" s="42">
        <v>597.29999999999995</v>
      </c>
      <c r="L51" s="41">
        <f t="shared" si="1"/>
        <v>0.52451669149093505</v>
      </c>
      <c r="M51">
        <f t="shared" si="2"/>
        <v>647</v>
      </c>
      <c r="N51">
        <f t="shared" si="3"/>
        <v>2</v>
      </c>
      <c r="O51">
        <f t="shared" si="4"/>
        <v>0.1</v>
      </c>
    </row>
    <row r="52" spans="1:15">
      <c r="A52" s="61" t="s">
        <v>134</v>
      </c>
      <c r="B52" s="41">
        <v>5300</v>
      </c>
      <c r="C52" s="43">
        <v>8.3672793839999997</v>
      </c>
      <c r="D52" s="42">
        <v>0.5</v>
      </c>
      <c r="E52" s="42">
        <v>48.29</v>
      </c>
      <c r="F52" s="42">
        <v>0.6</v>
      </c>
      <c r="G52" s="42">
        <v>0.13500000000000001</v>
      </c>
      <c r="H52" s="41">
        <v>1</v>
      </c>
      <c r="I52" s="42">
        <f t="shared" si="0"/>
        <v>0.6</v>
      </c>
      <c r="J52" s="42">
        <f t="shared" si="0"/>
        <v>0.13500000000000001</v>
      </c>
      <c r="K52" s="42">
        <v>19172.8</v>
      </c>
      <c r="L52" s="41">
        <f t="shared" si="1"/>
        <v>16.835663393889998</v>
      </c>
      <c r="M52">
        <f t="shared" si="2"/>
        <v>20766</v>
      </c>
      <c r="N52">
        <f t="shared" si="3"/>
        <v>27</v>
      </c>
      <c r="O52">
        <f t="shared" si="4"/>
        <v>6.2</v>
      </c>
    </row>
    <row r="53" spans="1:15">
      <c r="A53" s="61" t="s">
        <v>134</v>
      </c>
      <c r="B53" s="41">
        <v>3100</v>
      </c>
      <c r="C53" s="43">
        <v>4.1153667999999997E-2</v>
      </c>
      <c r="D53" s="42">
        <v>0.41099999999999998</v>
      </c>
      <c r="E53" s="42">
        <v>48.29</v>
      </c>
      <c r="F53" s="42">
        <v>1.2</v>
      </c>
      <c r="G53" s="42">
        <v>6.4000000000000001E-2</v>
      </c>
      <c r="H53" s="41">
        <v>1</v>
      </c>
      <c r="I53" s="42">
        <f t="shared" si="0"/>
        <v>1.2</v>
      </c>
      <c r="J53" s="42">
        <f t="shared" si="0"/>
        <v>6.4000000000000001E-2</v>
      </c>
      <c r="K53" s="42">
        <v>77.5</v>
      </c>
      <c r="L53" s="41">
        <f t="shared" si="1"/>
        <v>6.806538899940999E-2</v>
      </c>
      <c r="M53">
        <f t="shared" si="2"/>
        <v>84</v>
      </c>
      <c r="N53">
        <f t="shared" si="3"/>
        <v>0</v>
      </c>
      <c r="O53">
        <f t="shared" si="4"/>
        <v>0</v>
      </c>
    </row>
    <row r="54" spans="1:15">
      <c r="A54" s="61" t="s">
        <v>134</v>
      </c>
      <c r="B54" s="41">
        <v>3100</v>
      </c>
      <c r="C54" s="43">
        <v>0.167957669</v>
      </c>
      <c r="D54" s="42">
        <v>0.41099999999999998</v>
      </c>
      <c r="E54" s="42">
        <v>48.29</v>
      </c>
      <c r="F54" s="42">
        <v>1.2</v>
      </c>
      <c r="G54" s="42">
        <v>6.4000000000000001E-2</v>
      </c>
      <c r="H54" s="41">
        <v>1</v>
      </c>
      <c r="I54" s="42">
        <f t="shared" si="0"/>
        <v>1.2</v>
      </c>
      <c r="J54" s="42">
        <f t="shared" si="0"/>
        <v>6.4000000000000001E-2</v>
      </c>
      <c r="K54" s="42">
        <v>316.39999999999998</v>
      </c>
      <c r="L54" s="41">
        <f t="shared" si="1"/>
        <v>0.27779064738334247</v>
      </c>
      <c r="M54">
        <f t="shared" si="2"/>
        <v>343</v>
      </c>
      <c r="N54">
        <f t="shared" si="3"/>
        <v>1</v>
      </c>
      <c r="O54">
        <f t="shared" si="4"/>
        <v>0</v>
      </c>
    </row>
    <row r="55" spans="1:15">
      <c r="A55" s="61" t="s">
        <v>134</v>
      </c>
      <c r="B55" s="41">
        <v>1550</v>
      </c>
      <c r="C55" s="43">
        <v>19.333808137999998</v>
      </c>
      <c r="D55" s="42">
        <v>0.57699999999999996</v>
      </c>
      <c r="E55" s="42">
        <v>48.29</v>
      </c>
      <c r="F55" s="42">
        <v>1.55</v>
      </c>
      <c r="G55" s="42">
        <v>0.15</v>
      </c>
      <c r="H55" s="41">
        <v>1</v>
      </c>
      <c r="I55" s="42">
        <f t="shared" si="0"/>
        <v>1.55</v>
      </c>
      <c r="J55" s="42">
        <f t="shared" si="0"/>
        <v>0.15</v>
      </c>
      <c r="K55" s="42">
        <v>51130.6</v>
      </c>
      <c r="L55" s="41">
        <f t="shared" si="1"/>
        <v>44.89202302548162</v>
      </c>
      <c r="M55">
        <f t="shared" si="2"/>
        <v>55373</v>
      </c>
      <c r="N55">
        <f t="shared" si="3"/>
        <v>189</v>
      </c>
      <c r="O55">
        <f t="shared" si="4"/>
        <v>18.3</v>
      </c>
    </row>
    <row r="56" spans="1:15">
      <c r="A56" s="61" t="s">
        <v>134</v>
      </c>
      <c r="B56" s="41">
        <v>3100</v>
      </c>
      <c r="C56" s="43">
        <v>8.8552140000000001E-3</v>
      </c>
      <c r="D56" s="42">
        <v>0.41099999999999998</v>
      </c>
      <c r="E56" s="42">
        <v>48.29</v>
      </c>
      <c r="F56" s="42">
        <v>1.2</v>
      </c>
      <c r="G56" s="42">
        <v>6.4000000000000001E-2</v>
      </c>
      <c r="H56" s="41">
        <v>1</v>
      </c>
      <c r="I56" s="42">
        <f t="shared" si="0"/>
        <v>1.2</v>
      </c>
      <c r="J56" s="42">
        <f t="shared" si="0"/>
        <v>6.4000000000000001E-2</v>
      </c>
      <c r="K56" s="42">
        <v>16.7</v>
      </c>
      <c r="L56" s="41">
        <f t="shared" si="1"/>
        <v>1.4645926229054999E-2</v>
      </c>
      <c r="M56">
        <f t="shared" si="2"/>
        <v>18</v>
      </c>
      <c r="N56">
        <f t="shared" si="3"/>
        <v>0</v>
      </c>
      <c r="O56">
        <f t="shared" si="4"/>
        <v>0</v>
      </c>
    </row>
    <row r="57" spans="1:15">
      <c r="A57" s="61" t="s">
        <v>134</v>
      </c>
      <c r="B57" s="41">
        <v>1400</v>
      </c>
      <c r="C57" s="43">
        <v>3.4736734970000001</v>
      </c>
      <c r="D57" s="42">
        <v>0.88600000000000001</v>
      </c>
      <c r="E57" s="42">
        <v>48.29</v>
      </c>
      <c r="F57" s="42">
        <v>1.93</v>
      </c>
      <c r="G57" s="42">
        <v>0.497</v>
      </c>
      <c r="H57" s="41">
        <v>1</v>
      </c>
      <c r="I57" s="42">
        <f t="shared" si="0"/>
        <v>1.93</v>
      </c>
      <c r="J57" s="42">
        <f t="shared" si="0"/>
        <v>0.497</v>
      </c>
      <c r="K57" s="42">
        <v>14104.4</v>
      </c>
      <c r="L57" s="41">
        <f t="shared" si="1"/>
        <v>12.385076012394599</v>
      </c>
      <c r="M57">
        <f t="shared" si="2"/>
        <v>15277</v>
      </c>
      <c r="N57">
        <f t="shared" si="3"/>
        <v>65</v>
      </c>
      <c r="O57">
        <f t="shared" si="4"/>
        <v>16.7</v>
      </c>
    </row>
    <row r="58" spans="1:15">
      <c r="A58" s="61" t="s">
        <v>134</v>
      </c>
      <c r="B58" s="41">
        <v>4110</v>
      </c>
      <c r="C58" s="43">
        <v>0.26536375600000001</v>
      </c>
      <c r="D58" s="42">
        <v>0.41299999999999998</v>
      </c>
      <c r="E58" s="42">
        <v>48.29</v>
      </c>
      <c r="F58" s="42">
        <v>0.7</v>
      </c>
      <c r="G58" s="42">
        <v>0.09</v>
      </c>
      <c r="H58" s="41">
        <v>1</v>
      </c>
      <c r="I58" s="42">
        <f t="shared" si="0"/>
        <v>0.7</v>
      </c>
      <c r="J58" s="42">
        <f t="shared" si="0"/>
        <v>0.09</v>
      </c>
      <c r="K58" s="42">
        <v>502.3</v>
      </c>
      <c r="L58" s="41">
        <f t="shared" si="1"/>
        <v>0.44102947633334327</v>
      </c>
      <c r="M58">
        <f t="shared" si="2"/>
        <v>544</v>
      </c>
      <c r="N58">
        <f t="shared" si="3"/>
        <v>1</v>
      </c>
      <c r="O58">
        <f t="shared" si="4"/>
        <v>0.1</v>
      </c>
    </row>
    <row r="59" spans="1:15">
      <c r="A59" s="61" t="s">
        <v>134</v>
      </c>
      <c r="B59" s="41">
        <v>1400</v>
      </c>
      <c r="C59" s="43">
        <v>6.0852205999999999E-2</v>
      </c>
      <c r="D59" s="42">
        <v>0.88800000000000001</v>
      </c>
      <c r="E59" s="42">
        <v>48.29</v>
      </c>
      <c r="F59" s="42">
        <v>1.93</v>
      </c>
      <c r="G59" s="42">
        <v>0.497</v>
      </c>
      <c r="H59" s="41">
        <v>1</v>
      </c>
      <c r="I59" s="42">
        <f t="shared" si="0"/>
        <v>1.93</v>
      </c>
      <c r="J59" s="42">
        <f t="shared" si="0"/>
        <v>0.497</v>
      </c>
      <c r="K59" s="42">
        <v>247.7</v>
      </c>
      <c r="L59" s="41">
        <f t="shared" si="1"/>
        <v>0.21745292405275998</v>
      </c>
      <c r="M59">
        <f t="shared" si="2"/>
        <v>268</v>
      </c>
      <c r="N59">
        <f t="shared" si="3"/>
        <v>1</v>
      </c>
      <c r="O59">
        <f t="shared" si="4"/>
        <v>0.3</v>
      </c>
    </row>
    <row r="60" spans="1:15">
      <c r="A60" s="61" t="s">
        <v>134</v>
      </c>
      <c r="B60" s="41">
        <v>4110</v>
      </c>
      <c r="C60" s="43">
        <v>6.7090326000000006E-2</v>
      </c>
      <c r="D60" s="42">
        <v>0.309</v>
      </c>
      <c r="E60" s="42">
        <v>48.29</v>
      </c>
      <c r="F60" s="42">
        <v>0.7</v>
      </c>
      <c r="G60" s="42">
        <v>0.09</v>
      </c>
      <c r="H60" s="41">
        <v>1</v>
      </c>
      <c r="I60" s="42">
        <f t="shared" si="0"/>
        <v>0.7</v>
      </c>
      <c r="J60" s="42">
        <f t="shared" si="0"/>
        <v>0.09</v>
      </c>
      <c r="K60" s="42">
        <v>95</v>
      </c>
      <c r="L60" s="41">
        <f t="shared" si="1"/>
        <v>8.3424639945404999E-2</v>
      </c>
      <c r="M60">
        <f t="shared" si="2"/>
        <v>103</v>
      </c>
      <c r="N60">
        <f t="shared" si="3"/>
        <v>0</v>
      </c>
      <c r="O60">
        <f t="shared" si="4"/>
        <v>0</v>
      </c>
    </row>
    <row r="61" spans="1:15">
      <c r="A61" s="61" t="s">
        <v>134</v>
      </c>
      <c r="B61" s="41">
        <v>4110</v>
      </c>
      <c r="C61" s="43">
        <v>0.82898349800000004</v>
      </c>
      <c r="D61" s="42">
        <v>0.309</v>
      </c>
      <c r="E61" s="42">
        <v>48.29</v>
      </c>
      <c r="F61" s="42">
        <v>0.7</v>
      </c>
      <c r="G61" s="42">
        <v>0.09</v>
      </c>
      <c r="H61" s="41">
        <v>1</v>
      </c>
      <c r="I61" s="42">
        <f t="shared" si="0"/>
        <v>0.7</v>
      </c>
      <c r="J61" s="42">
        <f t="shared" si="0"/>
        <v>0.09</v>
      </c>
      <c r="K61" s="42">
        <v>1173.9000000000001</v>
      </c>
      <c r="L61" s="41">
        <f t="shared" si="1"/>
        <v>1.0308140377993149</v>
      </c>
      <c r="M61">
        <f t="shared" si="2"/>
        <v>1271</v>
      </c>
      <c r="N61">
        <f t="shared" si="3"/>
        <v>2</v>
      </c>
      <c r="O61">
        <f t="shared" si="4"/>
        <v>0.3</v>
      </c>
    </row>
    <row r="62" spans="1:15">
      <c r="A62" s="61" t="s">
        <v>134</v>
      </c>
      <c r="B62" s="41">
        <v>4110</v>
      </c>
      <c r="C62" s="43">
        <v>0.779625016</v>
      </c>
      <c r="D62" s="42">
        <v>0.41299999999999998</v>
      </c>
      <c r="E62" s="42">
        <v>48.29</v>
      </c>
      <c r="F62" s="42">
        <v>0.7</v>
      </c>
      <c r="G62" s="42">
        <v>0.09</v>
      </c>
      <c r="H62" s="41">
        <v>1</v>
      </c>
      <c r="I62" s="42">
        <f t="shared" si="0"/>
        <v>0.7</v>
      </c>
      <c r="J62" s="42">
        <f t="shared" si="0"/>
        <v>0.09</v>
      </c>
      <c r="K62" s="42">
        <v>1475.6</v>
      </c>
      <c r="L62" s="41">
        <f t="shared" si="1"/>
        <v>1.2957218337791931</v>
      </c>
      <c r="M62">
        <f t="shared" si="2"/>
        <v>1598</v>
      </c>
      <c r="N62">
        <f t="shared" si="3"/>
        <v>2</v>
      </c>
      <c r="O62">
        <f t="shared" si="4"/>
        <v>0.3</v>
      </c>
    </row>
    <row r="63" spans="1:15">
      <c r="A63" s="61" t="s">
        <v>134</v>
      </c>
      <c r="B63" s="41">
        <v>4110</v>
      </c>
      <c r="C63" s="43">
        <v>0.67057182599999998</v>
      </c>
      <c r="D63" s="42">
        <v>0.10199999999999999</v>
      </c>
      <c r="E63" s="42">
        <v>48.29</v>
      </c>
      <c r="F63" s="42">
        <v>0.7</v>
      </c>
      <c r="G63" s="42">
        <v>0.09</v>
      </c>
      <c r="H63" s="41">
        <v>1</v>
      </c>
      <c r="I63" s="42">
        <f t="shared" si="0"/>
        <v>0.7</v>
      </c>
      <c r="J63" s="42">
        <f t="shared" si="0"/>
        <v>0.09</v>
      </c>
      <c r="K63" s="42">
        <v>313.5</v>
      </c>
      <c r="L63" s="41">
        <f t="shared" si="1"/>
        <v>0.27524626455908996</v>
      </c>
      <c r="M63">
        <f t="shared" si="2"/>
        <v>340</v>
      </c>
      <c r="N63">
        <f t="shared" si="3"/>
        <v>1</v>
      </c>
      <c r="O63">
        <f t="shared" si="4"/>
        <v>0.1</v>
      </c>
    </row>
    <row r="64" spans="1:15">
      <c r="A64" s="61" t="s">
        <v>134</v>
      </c>
      <c r="B64" s="41">
        <v>1300</v>
      </c>
      <c r="C64" s="43">
        <v>0.28717105799999998</v>
      </c>
      <c r="D64" s="42">
        <v>0.69199999999999995</v>
      </c>
      <c r="E64" s="42">
        <v>48.29</v>
      </c>
      <c r="F64" s="42">
        <v>2.1</v>
      </c>
      <c r="G64" s="42">
        <v>0.51600000000000001</v>
      </c>
      <c r="H64" s="41">
        <v>1</v>
      </c>
      <c r="I64" s="42">
        <f t="shared" si="0"/>
        <v>2.1</v>
      </c>
      <c r="J64" s="42">
        <f t="shared" si="0"/>
        <v>0.51600000000000001</v>
      </c>
      <c r="K64" s="42">
        <v>1719.3</v>
      </c>
      <c r="L64" s="41">
        <f t="shared" si="1"/>
        <v>0.79969194587061987</v>
      </c>
      <c r="M64">
        <f t="shared" si="2"/>
        <v>986</v>
      </c>
      <c r="N64">
        <f t="shared" si="3"/>
        <v>5</v>
      </c>
      <c r="O64">
        <f t="shared" si="4"/>
        <v>1.1000000000000001</v>
      </c>
    </row>
    <row r="65" spans="1:15">
      <c r="A65" s="61" t="s">
        <v>134</v>
      </c>
      <c r="B65" s="41">
        <v>4110</v>
      </c>
      <c r="C65" s="43">
        <v>0.211811847</v>
      </c>
      <c r="D65" s="42">
        <v>0.41299999999999998</v>
      </c>
      <c r="E65" s="42">
        <v>48.29</v>
      </c>
      <c r="F65" s="42">
        <v>0.7</v>
      </c>
      <c r="G65" s="42">
        <v>0.09</v>
      </c>
      <c r="H65" s="41">
        <v>1</v>
      </c>
      <c r="I65" s="42">
        <f t="shared" si="0"/>
        <v>0.7</v>
      </c>
      <c r="J65" s="42">
        <f t="shared" si="0"/>
        <v>0.09</v>
      </c>
      <c r="K65" s="42">
        <v>400.9</v>
      </c>
      <c r="L65" s="41">
        <f t="shared" si="1"/>
        <v>0.35202722998693248</v>
      </c>
      <c r="M65">
        <f t="shared" si="2"/>
        <v>434</v>
      </c>
      <c r="N65">
        <f t="shared" si="3"/>
        <v>1</v>
      </c>
      <c r="O65">
        <f t="shared" si="4"/>
        <v>0.1</v>
      </c>
    </row>
    <row r="66" spans="1:15">
      <c r="A66" s="61" t="s">
        <v>134</v>
      </c>
      <c r="B66" s="41">
        <v>1550</v>
      </c>
      <c r="C66" s="43">
        <v>3.654274633</v>
      </c>
      <c r="D66" s="42">
        <v>0.64200000000000002</v>
      </c>
      <c r="E66" s="42">
        <v>48.29</v>
      </c>
      <c r="F66" s="42">
        <v>1.55</v>
      </c>
      <c r="G66" s="42">
        <v>0.15</v>
      </c>
      <c r="H66" s="41">
        <v>1</v>
      </c>
      <c r="I66" s="42">
        <f t="shared" si="0"/>
        <v>1.55</v>
      </c>
      <c r="J66" s="42">
        <f t="shared" si="0"/>
        <v>0.15</v>
      </c>
      <c r="K66" s="42">
        <v>10751.5</v>
      </c>
      <c r="L66" s="41">
        <f t="shared" si="1"/>
        <v>9.4408733284749946</v>
      </c>
      <c r="M66">
        <f t="shared" si="2"/>
        <v>11645</v>
      </c>
      <c r="N66">
        <f t="shared" si="3"/>
        <v>40</v>
      </c>
      <c r="O66">
        <f t="shared" si="4"/>
        <v>3.9</v>
      </c>
    </row>
    <row r="67" spans="1:15">
      <c r="A67" s="61" t="s">
        <v>134</v>
      </c>
      <c r="B67" s="41">
        <v>1200</v>
      </c>
      <c r="C67" s="43">
        <v>1.3901918790000001</v>
      </c>
      <c r="D67" s="42">
        <v>0.38900000000000001</v>
      </c>
      <c r="E67" s="42">
        <v>48.29</v>
      </c>
      <c r="F67" s="42">
        <v>2.23</v>
      </c>
      <c r="G67" s="42">
        <v>0.316</v>
      </c>
      <c r="H67" s="41">
        <v>1</v>
      </c>
      <c r="I67" s="42">
        <f t="shared" ref="I67:J130" si="5">F67</f>
        <v>2.23</v>
      </c>
      <c r="J67" s="42">
        <f t="shared" si="5"/>
        <v>0.316</v>
      </c>
      <c r="K67" s="42">
        <v>2491</v>
      </c>
      <c r="L67" s="41">
        <f t="shared" ref="L67:L130" si="6">E67*D67*C67/12</f>
        <v>2.1762075258798323</v>
      </c>
      <c r="M67">
        <f t="shared" ref="M67:M130" si="7">ROUND(E67*D67*C67*102.79,0)</f>
        <v>2684</v>
      </c>
      <c r="N67">
        <f t="shared" ref="N67:N130" si="8">ROUND(I67*M67*0.002205,0)</f>
        <v>13</v>
      </c>
      <c r="O67">
        <f t="shared" ref="O67:O130" si="9">ROUND(J67*M67*0.002205,1)</f>
        <v>1.9</v>
      </c>
    </row>
    <row r="68" spans="1:15">
      <c r="A68" s="61" t="s">
        <v>134</v>
      </c>
      <c r="B68" s="41">
        <v>1200</v>
      </c>
      <c r="C68" s="43">
        <v>8.1331613150000006</v>
      </c>
      <c r="D68" s="42">
        <v>0.30399999999999999</v>
      </c>
      <c r="E68" s="42">
        <v>48.29</v>
      </c>
      <c r="F68" s="42">
        <v>2.23</v>
      </c>
      <c r="G68" s="42">
        <v>0.316</v>
      </c>
      <c r="H68" s="41">
        <v>1</v>
      </c>
      <c r="I68" s="42">
        <f t="shared" si="5"/>
        <v>2.23</v>
      </c>
      <c r="J68" s="42">
        <f t="shared" si="5"/>
        <v>0.316</v>
      </c>
      <c r="K68" s="42">
        <v>11604.2</v>
      </c>
      <c r="L68" s="41">
        <f t="shared" si="6"/>
        <v>9.9496757841675336</v>
      </c>
      <c r="M68">
        <f t="shared" si="7"/>
        <v>12273</v>
      </c>
      <c r="N68">
        <f t="shared" si="8"/>
        <v>60</v>
      </c>
      <c r="O68">
        <f t="shared" si="9"/>
        <v>8.6</v>
      </c>
    </row>
    <row r="69" spans="1:15">
      <c r="A69" s="61" t="s">
        <v>134</v>
      </c>
      <c r="B69" s="41">
        <v>1550</v>
      </c>
      <c r="C69" s="43">
        <v>0.19079252399999999</v>
      </c>
      <c r="D69" s="42">
        <v>0.60899999999999999</v>
      </c>
      <c r="E69" s="42">
        <v>48.29</v>
      </c>
      <c r="F69" s="42">
        <v>1.55</v>
      </c>
      <c r="G69" s="42">
        <v>0.15</v>
      </c>
      <c r="H69" s="41">
        <v>1</v>
      </c>
      <c r="I69" s="42">
        <f t="shared" si="5"/>
        <v>1.55</v>
      </c>
      <c r="J69" s="42">
        <f t="shared" si="5"/>
        <v>0.15</v>
      </c>
      <c r="K69" s="42">
        <v>532.5</v>
      </c>
      <c r="L69" s="41">
        <f t="shared" si="6"/>
        <v>0.46757857743596998</v>
      </c>
      <c r="M69">
        <f t="shared" si="7"/>
        <v>577</v>
      </c>
      <c r="N69">
        <f t="shared" si="8"/>
        <v>2</v>
      </c>
      <c r="O69">
        <f t="shared" si="9"/>
        <v>0.2</v>
      </c>
    </row>
    <row r="70" spans="1:15">
      <c r="A70" s="61" t="s">
        <v>134</v>
      </c>
      <c r="B70" s="41">
        <v>4110</v>
      </c>
      <c r="C70" s="43">
        <v>0.20340459599999999</v>
      </c>
      <c r="D70" s="42">
        <v>0.309</v>
      </c>
      <c r="E70" s="42">
        <v>48.29</v>
      </c>
      <c r="F70" s="42">
        <v>0.7</v>
      </c>
      <c r="G70" s="42">
        <v>0.09</v>
      </c>
      <c r="H70" s="41">
        <v>1</v>
      </c>
      <c r="I70" s="42">
        <f t="shared" si="5"/>
        <v>0.7</v>
      </c>
      <c r="J70" s="42">
        <f t="shared" si="5"/>
        <v>0.09</v>
      </c>
      <c r="K70" s="42">
        <v>288.10000000000002</v>
      </c>
      <c r="L70" s="41">
        <f t="shared" si="6"/>
        <v>0.25292700447662997</v>
      </c>
      <c r="M70">
        <f t="shared" si="7"/>
        <v>312</v>
      </c>
      <c r="N70">
        <f t="shared" si="8"/>
        <v>0</v>
      </c>
      <c r="O70">
        <f t="shared" si="9"/>
        <v>0.1</v>
      </c>
    </row>
    <row r="71" spans="1:15">
      <c r="A71" s="61" t="s">
        <v>134</v>
      </c>
      <c r="B71" s="41">
        <v>4110</v>
      </c>
      <c r="C71" s="43">
        <v>0.16360896999999999</v>
      </c>
      <c r="D71" s="42">
        <v>0.10199999999999999</v>
      </c>
      <c r="E71" s="42">
        <v>48.29</v>
      </c>
      <c r="F71" s="42">
        <v>0.7</v>
      </c>
      <c r="G71" s="42">
        <v>0.09</v>
      </c>
      <c r="H71" s="41">
        <v>1</v>
      </c>
      <c r="I71" s="42">
        <f t="shared" si="5"/>
        <v>0.7</v>
      </c>
      <c r="J71" s="42">
        <f t="shared" si="5"/>
        <v>0.09</v>
      </c>
      <c r="K71" s="42">
        <v>76.5</v>
      </c>
      <c r="L71" s="41">
        <f t="shared" si="6"/>
        <v>6.715575587104998E-2</v>
      </c>
      <c r="M71">
        <f t="shared" si="7"/>
        <v>83</v>
      </c>
      <c r="N71">
        <f t="shared" si="8"/>
        <v>0</v>
      </c>
      <c r="O71">
        <f t="shared" si="9"/>
        <v>0</v>
      </c>
    </row>
    <row r="72" spans="1:15">
      <c r="A72" s="61" t="s">
        <v>134</v>
      </c>
      <c r="B72" s="41">
        <v>1200</v>
      </c>
      <c r="C72" s="43">
        <v>0.14845735800000001</v>
      </c>
      <c r="D72" s="42">
        <v>0.30399999999999999</v>
      </c>
      <c r="E72" s="42">
        <v>48.29</v>
      </c>
      <c r="F72" s="42">
        <v>2.23</v>
      </c>
      <c r="G72" s="42">
        <v>0.316</v>
      </c>
      <c r="H72" s="41">
        <v>1</v>
      </c>
      <c r="I72" s="42">
        <f t="shared" si="5"/>
        <v>2.23</v>
      </c>
      <c r="J72" s="42">
        <f t="shared" si="5"/>
        <v>0.316</v>
      </c>
      <c r="K72" s="42">
        <v>425.5</v>
      </c>
      <c r="L72" s="41">
        <f t="shared" si="6"/>
        <v>0.18161481405144</v>
      </c>
      <c r="M72">
        <f t="shared" si="7"/>
        <v>224</v>
      </c>
      <c r="N72">
        <f t="shared" si="8"/>
        <v>1</v>
      </c>
      <c r="O72">
        <f t="shared" si="9"/>
        <v>0.2</v>
      </c>
    </row>
    <row r="73" spans="1:15">
      <c r="A73" s="61" t="s">
        <v>134</v>
      </c>
      <c r="B73" s="41">
        <v>4110</v>
      </c>
      <c r="C73" s="43">
        <v>1.7426450999999999E-2</v>
      </c>
      <c r="D73" s="42">
        <v>0.309</v>
      </c>
      <c r="E73" s="42">
        <v>48.29</v>
      </c>
      <c r="F73" s="42">
        <v>0.7</v>
      </c>
      <c r="G73" s="42">
        <v>0.09</v>
      </c>
      <c r="H73" s="41">
        <v>1</v>
      </c>
      <c r="I73" s="42">
        <f t="shared" si="5"/>
        <v>0.7</v>
      </c>
      <c r="J73" s="42">
        <f t="shared" si="5"/>
        <v>0.09</v>
      </c>
      <c r="K73" s="42">
        <v>24.7</v>
      </c>
      <c r="L73" s="41">
        <f t="shared" si="6"/>
        <v>2.1669225458842496E-2</v>
      </c>
      <c r="M73">
        <f t="shared" si="7"/>
        <v>27</v>
      </c>
      <c r="N73">
        <f t="shared" si="8"/>
        <v>0</v>
      </c>
      <c r="O73">
        <f t="shared" si="9"/>
        <v>0</v>
      </c>
    </row>
    <row r="74" spans="1:15">
      <c r="A74" s="61" t="s">
        <v>134</v>
      </c>
      <c r="B74" s="41">
        <v>1300</v>
      </c>
      <c r="C74" s="43">
        <v>4.7170872680000002</v>
      </c>
      <c r="D74" s="42">
        <v>0.63100000000000001</v>
      </c>
      <c r="E74" s="42">
        <v>48.29</v>
      </c>
      <c r="F74" s="42">
        <v>2.1</v>
      </c>
      <c r="G74" s="42">
        <v>0.51600000000000001</v>
      </c>
      <c r="H74" s="41">
        <v>1</v>
      </c>
      <c r="I74" s="42">
        <f t="shared" si="5"/>
        <v>2.1</v>
      </c>
      <c r="J74" s="42">
        <f t="shared" si="5"/>
        <v>0.51600000000000001</v>
      </c>
      <c r="K74" s="42">
        <v>13640.7</v>
      </c>
      <c r="L74" s="41">
        <f t="shared" si="6"/>
        <v>11.977859914362945</v>
      </c>
      <c r="M74">
        <f t="shared" si="7"/>
        <v>14774</v>
      </c>
      <c r="N74">
        <f t="shared" si="8"/>
        <v>68</v>
      </c>
      <c r="O74">
        <f t="shared" si="9"/>
        <v>16.8</v>
      </c>
    </row>
    <row r="75" spans="1:15">
      <c r="A75" s="61" t="s">
        <v>134</v>
      </c>
      <c r="B75" s="41">
        <v>1900</v>
      </c>
      <c r="C75" s="43">
        <v>0.15126031400000001</v>
      </c>
      <c r="D75" s="42">
        <v>0.193</v>
      </c>
      <c r="E75" s="42">
        <v>48.29</v>
      </c>
      <c r="F75" s="42">
        <v>1.2</v>
      </c>
      <c r="G75" s="42">
        <v>7.5999999999999998E-2</v>
      </c>
      <c r="H75" s="41">
        <v>1</v>
      </c>
      <c r="I75" s="42">
        <f t="shared" si="5"/>
        <v>1.2</v>
      </c>
      <c r="J75" s="42">
        <f t="shared" si="5"/>
        <v>7.5999999999999998E-2</v>
      </c>
      <c r="K75" s="42">
        <v>133.80000000000001</v>
      </c>
      <c r="L75" s="41">
        <f t="shared" si="6"/>
        <v>0.11747846572254833</v>
      </c>
      <c r="M75">
        <f t="shared" si="7"/>
        <v>145</v>
      </c>
      <c r="N75">
        <f t="shared" si="8"/>
        <v>0</v>
      </c>
      <c r="O75">
        <f t="shared" si="9"/>
        <v>0</v>
      </c>
    </row>
    <row r="76" spans="1:15">
      <c r="A76" s="61" t="s">
        <v>134</v>
      </c>
      <c r="B76" s="41">
        <v>1900</v>
      </c>
      <c r="C76" s="43">
        <v>5.8664366509999999</v>
      </c>
      <c r="D76" s="42">
        <v>0.193</v>
      </c>
      <c r="E76" s="42">
        <v>48.29</v>
      </c>
      <c r="F76" s="42">
        <v>1.2</v>
      </c>
      <c r="G76" s="42">
        <v>7.5999999999999998E-2</v>
      </c>
      <c r="H76" s="41">
        <v>1</v>
      </c>
      <c r="I76" s="42">
        <f t="shared" si="5"/>
        <v>1.2</v>
      </c>
      <c r="J76" s="42">
        <f t="shared" si="5"/>
        <v>7.5999999999999998E-2</v>
      </c>
      <c r="K76" s="42">
        <v>5188.8</v>
      </c>
      <c r="L76" s="41">
        <f t="shared" si="6"/>
        <v>4.5562511328517052</v>
      </c>
      <c r="M76">
        <f t="shared" si="7"/>
        <v>5620</v>
      </c>
      <c r="N76">
        <f t="shared" si="8"/>
        <v>15</v>
      </c>
      <c r="O76">
        <f t="shared" si="9"/>
        <v>0.9</v>
      </c>
    </row>
    <row r="77" spans="1:15">
      <c r="A77" s="61" t="s">
        <v>134</v>
      </c>
      <c r="B77" s="41">
        <v>1900</v>
      </c>
      <c r="C77" s="43">
        <v>5.9348897999999997E-2</v>
      </c>
      <c r="D77" s="42">
        <v>0.23400000000000001</v>
      </c>
      <c r="E77" s="42">
        <v>48.29</v>
      </c>
      <c r="F77" s="42">
        <v>1.2</v>
      </c>
      <c r="G77" s="42">
        <v>7.5999999999999998E-2</v>
      </c>
      <c r="H77" s="41">
        <v>1</v>
      </c>
      <c r="I77" s="42">
        <f t="shared" si="5"/>
        <v>1.2</v>
      </c>
      <c r="J77" s="42">
        <f t="shared" si="5"/>
        <v>7.5999999999999998E-2</v>
      </c>
      <c r="K77" s="42">
        <v>63.6</v>
      </c>
      <c r="L77" s="41">
        <f t="shared" si="6"/>
        <v>5.5886186546190007E-2</v>
      </c>
      <c r="M77">
        <f t="shared" si="7"/>
        <v>69</v>
      </c>
      <c r="N77">
        <f t="shared" si="8"/>
        <v>0</v>
      </c>
      <c r="O77">
        <f t="shared" si="9"/>
        <v>0</v>
      </c>
    </row>
    <row r="78" spans="1:15">
      <c r="A78" s="61" t="s">
        <v>134</v>
      </c>
      <c r="B78" s="41">
        <v>1300</v>
      </c>
      <c r="C78" s="43">
        <v>0.20123438299999999</v>
      </c>
      <c r="D78" s="42">
        <v>0.69199999999999995</v>
      </c>
      <c r="E78" s="42">
        <v>48.29</v>
      </c>
      <c r="F78" s="42">
        <v>2.1</v>
      </c>
      <c r="G78" s="42">
        <v>0.51600000000000001</v>
      </c>
      <c r="H78" s="41">
        <v>1</v>
      </c>
      <c r="I78" s="42">
        <f t="shared" si="5"/>
        <v>2.1</v>
      </c>
      <c r="J78" s="42">
        <f t="shared" si="5"/>
        <v>0.51600000000000001</v>
      </c>
      <c r="K78" s="42">
        <v>638.20000000000005</v>
      </c>
      <c r="L78" s="41">
        <f t="shared" si="6"/>
        <v>0.56038208180903659</v>
      </c>
      <c r="M78">
        <f t="shared" si="7"/>
        <v>691</v>
      </c>
      <c r="N78">
        <f t="shared" si="8"/>
        <v>3</v>
      </c>
      <c r="O78">
        <f t="shared" si="9"/>
        <v>0.8</v>
      </c>
    </row>
    <row r="79" spans="1:15">
      <c r="A79" s="61" t="s">
        <v>134</v>
      </c>
      <c r="B79" s="41">
        <v>1300</v>
      </c>
      <c r="C79" s="43">
        <v>3.0367901420000001</v>
      </c>
      <c r="D79" s="42">
        <v>0.69199999999999995</v>
      </c>
      <c r="E79" s="42">
        <v>48.29</v>
      </c>
      <c r="F79" s="42">
        <v>2.1</v>
      </c>
      <c r="G79" s="42">
        <v>0.51600000000000001</v>
      </c>
      <c r="H79" s="41">
        <v>1</v>
      </c>
      <c r="I79" s="42">
        <f t="shared" si="5"/>
        <v>2.1</v>
      </c>
      <c r="J79" s="42">
        <f t="shared" si="5"/>
        <v>0.51600000000000001</v>
      </c>
      <c r="K79" s="42">
        <v>9630.5</v>
      </c>
      <c r="L79" s="41">
        <f t="shared" si="6"/>
        <v>8.4566203668640458</v>
      </c>
      <c r="M79">
        <f t="shared" si="7"/>
        <v>10431</v>
      </c>
      <c r="N79">
        <f t="shared" si="8"/>
        <v>48</v>
      </c>
      <c r="O79">
        <f t="shared" si="9"/>
        <v>11.9</v>
      </c>
    </row>
    <row r="80" spans="1:15">
      <c r="A80" s="61" t="s">
        <v>134</v>
      </c>
      <c r="B80" s="41">
        <v>1900</v>
      </c>
      <c r="C80" s="43">
        <v>0.21774384499999999</v>
      </c>
      <c r="D80" s="42">
        <v>0.27600000000000002</v>
      </c>
      <c r="E80" s="42">
        <v>48.29</v>
      </c>
      <c r="F80" s="42">
        <v>1.2</v>
      </c>
      <c r="G80" s="42">
        <v>7.5999999999999998E-2</v>
      </c>
      <c r="H80" s="41">
        <v>1</v>
      </c>
      <c r="I80" s="42">
        <f t="shared" si="5"/>
        <v>1.2</v>
      </c>
      <c r="J80" s="42">
        <f t="shared" si="5"/>
        <v>7.5999999999999998E-2</v>
      </c>
      <c r="K80" s="42">
        <v>275.39999999999998</v>
      </c>
      <c r="L80" s="41">
        <f t="shared" si="6"/>
        <v>0.24184155632615001</v>
      </c>
      <c r="M80">
        <f t="shared" si="7"/>
        <v>298</v>
      </c>
      <c r="N80">
        <f t="shared" si="8"/>
        <v>1</v>
      </c>
      <c r="O80">
        <f t="shared" si="9"/>
        <v>0</v>
      </c>
    </row>
    <row r="81" spans="1:15">
      <c r="A81" s="61" t="s">
        <v>134</v>
      </c>
      <c r="B81" s="41">
        <v>1900</v>
      </c>
      <c r="C81" s="43">
        <v>1.7789689609999999</v>
      </c>
      <c r="D81" s="42">
        <v>0.27600000000000002</v>
      </c>
      <c r="E81" s="42">
        <v>48.29</v>
      </c>
      <c r="F81" s="42">
        <v>1.2</v>
      </c>
      <c r="G81" s="42">
        <v>7.5999999999999998E-2</v>
      </c>
      <c r="H81" s="41">
        <v>1</v>
      </c>
      <c r="I81" s="42">
        <f t="shared" si="5"/>
        <v>1.2</v>
      </c>
      <c r="J81" s="42">
        <f t="shared" si="5"/>
        <v>7.5999999999999998E-2</v>
      </c>
      <c r="K81" s="42">
        <v>2250.1</v>
      </c>
      <c r="L81" s="41">
        <f t="shared" si="6"/>
        <v>1.9758474559138701</v>
      </c>
      <c r="M81">
        <f t="shared" si="7"/>
        <v>2437</v>
      </c>
      <c r="N81">
        <f t="shared" si="8"/>
        <v>6</v>
      </c>
      <c r="O81">
        <f t="shared" si="9"/>
        <v>0.4</v>
      </c>
    </row>
    <row r="82" spans="1:15">
      <c r="A82" s="61" t="s">
        <v>134</v>
      </c>
      <c r="B82" s="41">
        <v>1550</v>
      </c>
      <c r="C82" s="43">
        <v>0.21145048</v>
      </c>
      <c r="D82" s="42">
        <v>0.57699999999999996</v>
      </c>
      <c r="E82" s="42">
        <v>48.29</v>
      </c>
      <c r="F82" s="42">
        <v>1.55</v>
      </c>
      <c r="G82" s="42">
        <v>0.15</v>
      </c>
      <c r="H82" s="41">
        <v>1</v>
      </c>
      <c r="I82" s="42">
        <f t="shared" si="5"/>
        <v>1.55</v>
      </c>
      <c r="J82" s="42">
        <f t="shared" si="5"/>
        <v>0.15</v>
      </c>
      <c r="K82" s="42">
        <v>1254.4000000000001</v>
      </c>
      <c r="L82" s="41">
        <f t="shared" si="6"/>
        <v>0.49097620857486662</v>
      </c>
      <c r="M82">
        <f t="shared" si="7"/>
        <v>606</v>
      </c>
      <c r="N82">
        <f t="shared" si="8"/>
        <v>2</v>
      </c>
      <c r="O82">
        <f t="shared" si="9"/>
        <v>0.2</v>
      </c>
    </row>
    <row r="83" spans="1:15">
      <c r="A83" s="61" t="s">
        <v>134</v>
      </c>
      <c r="B83" s="41">
        <v>1550</v>
      </c>
      <c r="C83" s="43">
        <v>5.1639821919999997</v>
      </c>
      <c r="D83" s="42">
        <v>0.60899999999999999</v>
      </c>
      <c r="E83" s="42">
        <v>48.29</v>
      </c>
      <c r="F83" s="42">
        <v>1.55</v>
      </c>
      <c r="G83" s="42">
        <v>0.15</v>
      </c>
      <c r="H83" s="41">
        <v>1</v>
      </c>
      <c r="I83" s="42">
        <f t="shared" si="5"/>
        <v>1.55</v>
      </c>
      <c r="J83" s="42">
        <f t="shared" si="5"/>
        <v>0.15</v>
      </c>
      <c r="K83" s="42">
        <v>14654.5</v>
      </c>
      <c r="L83" s="41">
        <f t="shared" si="6"/>
        <v>12.65546152762276</v>
      </c>
      <c r="M83">
        <f t="shared" si="7"/>
        <v>15610</v>
      </c>
      <c r="N83">
        <f t="shared" si="8"/>
        <v>53</v>
      </c>
      <c r="O83">
        <f t="shared" si="9"/>
        <v>5.2</v>
      </c>
    </row>
    <row r="84" spans="1:15">
      <c r="A84" s="61" t="s">
        <v>134</v>
      </c>
      <c r="B84" s="41">
        <v>1900</v>
      </c>
      <c r="C84" s="43">
        <v>1.7901330999999999E-2</v>
      </c>
      <c r="D84" s="42">
        <v>0.23400000000000001</v>
      </c>
      <c r="E84" s="42">
        <v>48.29</v>
      </c>
      <c r="F84" s="42">
        <v>1.2</v>
      </c>
      <c r="G84" s="42">
        <v>7.5999999999999998E-2</v>
      </c>
      <c r="H84" s="41">
        <v>1</v>
      </c>
      <c r="I84" s="42">
        <f t="shared" si="5"/>
        <v>1.2</v>
      </c>
      <c r="J84" s="42">
        <f t="shared" si="5"/>
        <v>7.5999999999999998E-2</v>
      </c>
      <c r="K84" s="42">
        <v>19.2</v>
      </c>
      <c r="L84" s="41">
        <f t="shared" si="6"/>
        <v>1.6856877842805002E-2</v>
      </c>
      <c r="M84">
        <f t="shared" si="7"/>
        <v>21</v>
      </c>
      <c r="N84">
        <f t="shared" si="8"/>
        <v>0</v>
      </c>
      <c r="O84">
        <f t="shared" si="9"/>
        <v>0</v>
      </c>
    </row>
    <row r="85" spans="1:15">
      <c r="A85" s="61" t="s">
        <v>134</v>
      </c>
      <c r="B85" s="41">
        <v>1900</v>
      </c>
      <c r="C85" s="43">
        <v>1.2349687999999999E-2</v>
      </c>
      <c r="D85" s="42">
        <v>0.23400000000000001</v>
      </c>
      <c r="E85" s="42">
        <v>48.29</v>
      </c>
      <c r="F85" s="42">
        <v>1.2</v>
      </c>
      <c r="G85" s="42">
        <v>7.5999999999999998E-2</v>
      </c>
      <c r="H85" s="41">
        <v>1</v>
      </c>
      <c r="I85" s="42">
        <f t="shared" si="5"/>
        <v>1.2</v>
      </c>
      <c r="J85" s="42">
        <f t="shared" si="5"/>
        <v>7.5999999999999998E-2</v>
      </c>
      <c r="K85" s="42">
        <v>13.2</v>
      </c>
      <c r="L85" s="41">
        <f t="shared" si="6"/>
        <v>1.1629145453640001E-2</v>
      </c>
      <c r="M85">
        <f t="shared" si="7"/>
        <v>14</v>
      </c>
      <c r="N85">
        <f t="shared" si="8"/>
        <v>0</v>
      </c>
      <c r="O85">
        <f t="shared" si="9"/>
        <v>0</v>
      </c>
    </row>
    <row r="86" spans="1:15">
      <c r="A86" s="61" t="s">
        <v>134</v>
      </c>
      <c r="B86" s="41">
        <v>5300</v>
      </c>
      <c r="C86" s="43">
        <v>0.52310919700000003</v>
      </c>
      <c r="D86" s="42">
        <v>0.5</v>
      </c>
      <c r="E86" s="42">
        <v>48.29</v>
      </c>
      <c r="F86" s="42">
        <v>0.6</v>
      </c>
      <c r="G86" s="42">
        <v>0.13500000000000001</v>
      </c>
      <c r="H86" s="41">
        <v>1</v>
      </c>
      <c r="I86" s="42">
        <f t="shared" si="5"/>
        <v>0.6</v>
      </c>
      <c r="J86" s="42">
        <f t="shared" si="5"/>
        <v>0.13500000000000001</v>
      </c>
      <c r="K86" s="42">
        <v>1198.7</v>
      </c>
      <c r="L86" s="41">
        <f t="shared" si="6"/>
        <v>1.0525392967970835</v>
      </c>
      <c r="M86">
        <f t="shared" si="7"/>
        <v>1298</v>
      </c>
      <c r="N86">
        <f t="shared" si="8"/>
        <v>2</v>
      </c>
      <c r="O86">
        <f t="shared" si="9"/>
        <v>0.4</v>
      </c>
    </row>
    <row r="87" spans="1:15">
      <c r="A87" s="61" t="s">
        <v>134</v>
      </c>
      <c r="B87" s="41">
        <v>1900</v>
      </c>
      <c r="C87" s="43">
        <v>10.098291147999999</v>
      </c>
      <c r="D87" s="42">
        <v>0.23400000000000001</v>
      </c>
      <c r="E87" s="42">
        <v>48.29</v>
      </c>
      <c r="F87" s="42">
        <v>1.2</v>
      </c>
      <c r="G87" s="42">
        <v>7.5999999999999998E-2</v>
      </c>
      <c r="H87" s="41">
        <v>1</v>
      </c>
      <c r="I87" s="42">
        <f t="shared" si="5"/>
        <v>1.2</v>
      </c>
      <c r="J87" s="42">
        <f t="shared" si="5"/>
        <v>7.5999999999999998E-2</v>
      </c>
      <c r="K87" s="42">
        <v>12659.1</v>
      </c>
      <c r="L87" s="41">
        <f t="shared" si="6"/>
        <v>9.5091063509699403</v>
      </c>
      <c r="M87">
        <f t="shared" si="7"/>
        <v>11729</v>
      </c>
      <c r="N87">
        <f t="shared" si="8"/>
        <v>31</v>
      </c>
      <c r="O87">
        <f t="shared" si="9"/>
        <v>2</v>
      </c>
    </row>
    <row r="88" spans="1:15">
      <c r="A88" s="61" t="s">
        <v>134</v>
      </c>
      <c r="B88" s="41">
        <v>1900</v>
      </c>
      <c r="C88" s="43">
        <v>5.4549746719999996</v>
      </c>
      <c r="D88" s="42">
        <v>0.193</v>
      </c>
      <c r="E88" s="42">
        <v>48.29</v>
      </c>
      <c r="F88" s="42">
        <v>1.2</v>
      </c>
      <c r="G88" s="42">
        <v>7.5999999999999998E-2</v>
      </c>
      <c r="H88" s="41">
        <v>1</v>
      </c>
      <c r="I88" s="42">
        <f t="shared" si="5"/>
        <v>1.2</v>
      </c>
      <c r="J88" s="42">
        <f t="shared" si="5"/>
        <v>7.5999999999999998E-2</v>
      </c>
      <c r="K88" s="42">
        <v>4824.8</v>
      </c>
      <c r="L88" s="41">
        <f t="shared" si="6"/>
        <v>4.236683357816653</v>
      </c>
      <c r="M88">
        <f t="shared" si="7"/>
        <v>5226</v>
      </c>
      <c r="N88">
        <f t="shared" si="8"/>
        <v>14</v>
      </c>
      <c r="O88">
        <f t="shared" si="9"/>
        <v>0.9</v>
      </c>
    </row>
    <row r="89" spans="1:15">
      <c r="A89" s="61" t="s">
        <v>134</v>
      </c>
      <c r="B89" s="41">
        <v>1900</v>
      </c>
      <c r="C89" s="43">
        <v>4.8777359999999997E-3</v>
      </c>
      <c r="D89" s="42">
        <v>0.193</v>
      </c>
      <c r="E89" s="42">
        <v>48.29</v>
      </c>
      <c r="F89" s="42">
        <v>1.2</v>
      </c>
      <c r="G89" s="42">
        <v>7.5999999999999998E-2</v>
      </c>
      <c r="H89" s="41">
        <v>1</v>
      </c>
      <c r="I89" s="42">
        <f t="shared" si="5"/>
        <v>1.2</v>
      </c>
      <c r="J89" s="42">
        <f t="shared" si="5"/>
        <v>7.5999999999999998E-2</v>
      </c>
      <c r="K89" s="42">
        <v>4.3</v>
      </c>
      <c r="L89" s="41">
        <f t="shared" si="6"/>
        <v>3.7883627656599994E-3</v>
      </c>
      <c r="M89">
        <f t="shared" si="7"/>
        <v>5</v>
      </c>
      <c r="N89">
        <f t="shared" si="8"/>
        <v>0</v>
      </c>
      <c r="O89">
        <f t="shared" si="9"/>
        <v>0</v>
      </c>
    </row>
    <row r="90" spans="1:15">
      <c r="A90" s="61" t="s">
        <v>134</v>
      </c>
      <c r="B90" s="41">
        <v>1900</v>
      </c>
      <c r="C90" s="43">
        <v>0.17659112599999999</v>
      </c>
      <c r="D90" s="42">
        <v>0.23400000000000001</v>
      </c>
      <c r="E90" s="42">
        <v>48.29</v>
      </c>
      <c r="F90" s="42">
        <v>1.2</v>
      </c>
      <c r="G90" s="42">
        <v>7.5999999999999998E-2</v>
      </c>
      <c r="H90" s="41">
        <v>1</v>
      </c>
      <c r="I90" s="42">
        <f t="shared" si="5"/>
        <v>1.2</v>
      </c>
      <c r="J90" s="42">
        <f t="shared" si="5"/>
        <v>7.5999999999999998E-2</v>
      </c>
      <c r="K90" s="42">
        <v>189.4</v>
      </c>
      <c r="L90" s="41">
        <f t="shared" si="6"/>
        <v>0.16628791675353</v>
      </c>
      <c r="M90">
        <f t="shared" si="7"/>
        <v>205</v>
      </c>
      <c r="N90">
        <f t="shared" si="8"/>
        <v>1</v>
      </c>
      <c r="O90">
        <f t="shared" si="9"/>
        <v>0</v>
      </c>
    </row>
    <row r="91" spans="1:15">
      <c r="A91" s="61" t="s">
        <v>134</v>
      </c>
      <c r="B91" s="41">
        <v>1200</v>
      </c>
      <c r="C91" s="43">
        <v>14.606392151</v>
      </c>
      <c r="D91" s="42">
        <v>0.22</v>
      </c>
      <c r="E91" s="42">
        <v>48.29</v>
      </c>
      <c r="F91" s="42">
        <v>2.23</v>
      </c>
      <c r="G91" s="42">
        <v>0.316</v>
      </c>
      <c r="H91" s="41">
        <v>1</v>
      </c>
      <c r="I91" s="42">
        <f t="shared" si="5"/>
        <v>2.23</v>
      </c>
      <c r="J91" s="42">
        <f t="shared" si="5"/>
        <v>0.316</v>
      </c>
      <c r="K91" s="42">
        <v>32812.199999999997</v>
      </c>
      <c r="L91" s="41">
        <f t="shared" si="6"/>
        <v>12.931282411149482</v>
      </c>
      <c r="M91">
        <f t="shared" si="7"/>
        <v>15950</v>
      </c>
      <c r="N91">
        <f t="shared" si="8"/>
        <v>78</v>
      </c>
      <c r="O91">
        <f t="shared" si="9"/>
        <v>11.1</v>
      </c>
    </row>
    <row r="92" spans="1:15">
      <c r="A92" s="61" t="s">
        <v>134</v>
      </c>
      <c r="B92" s="41">
        <v>1200</v>
      </c>
      <c r="C92" s="43">
        <v>5.957892985</v>
      </c>
      <c r="D92" s="42">
        <v>0.38900000000000001</v>
      </c>
      <c r="E92" s="42">
        <v>48.29</v>
      </c>
      <c r="F92" s="42">
        <v>2.23</v>
      </c>
      <c r="G92" s="42">
        <v>0.316</v>
      </c>
      <c r="H92" s="41">
        <v>1</v>
      </c>
      <c r="I92" s="42">
        <f t="shared" si="5"/>
        <v>2.23</v>
      </c>
      <c r="J92" s="42">
        <f t="shared" si="5"/>
        <v>0.316</v>
      </c>
      <c r="K92" s="42">
        <v>15444.8</v>
      </c>
      <c r="L92" s="41">
        <f t="shared" si="6"/>
        <v>9.3264906436298212</v>
      </c>
      <c r="M92">
        <f t="shared" si="7"/>
        <v>11504</v>
      </c>
      <c r="N92">
        <f t="shared" si="8"/>
        <v>57</v>
      </c>
      <c r="O92">
        <f t="shared" si="9"/>
        <v>8</v>
      </c>
    </row>
    <row r="93" spans="1:15">
      <c r="A93" s="61" t="s">
        <v>134</v>
      </c>
      <c r="B93" s="41">
        <v>1900</v>
      </c>
      <c r="C93" s="43">
        <v>1.3343802760000001</v>
      </c>
      <c r="D93" s="42">
        <v>0.193</v>
      </c>
      <c r="E93" s="42">
        <v>48.29</v>
      </c>
      <c r="F93" s="42">
        <v>1.2</v>
      </c>
      <c r="G93" s="42">
        <v>7.5999999999999998E-2</v>
      </c>
      <c r="H93" s="41">
        <v>1</v>
      </c>
      <c r="I93" s="42">
        <f t="shared" si="5"/>
        <v>1.2</v>
      </c>
      <c r="J93" s="42">
        <f t="shared" si="5"/>
        <v>7.5999999999999998E-2</v>
      </c>
      <c r="K93" s="42">
        <v>1180.2</v>
      </c>
      <c r="L93" s="41">
        <f t="shared" si="6"/>
        <v>1.0363653450759767</v>
      </c>
      <c r="M93">
        <f t="shared" si="7"/>
        <v>1278</v>
      </c>
      <c r="N93">
        <f t="shared" si="8"/>
        <v>3</v>
      </c>
      <c r="O93">
        <f t="shared" si="9"/>
        <v>0.2</v>
      </c>
    </row>
    <row r="94" spans="1:15">
      <c r="A94" s="61" t="s">
        <v>134</v>
      </c>
      <c r="B94" s="41">
        <v>1550</v>
      </c>
      <c r="C94" s="43">
        <v>1.6021170920000001</v>
      </c>
      <c r="D94" s="42">
        <v>0.54400000000000004</v>
      </c>
      <c r="E94" s="42">
        <v>48.29</v>
      </c>
      <c r="F94" s="42">
        <v>1.55</v>
      </c>
      <c r="G94" s="42">
        <v>0.15</v>
      </c>
      <c r="H94" s="41">
        <v>1</v>
      </c>
      <c r="I94" s="42">
        <f t="shared" si="5"/>
        <v>1.55</v>
      </c>
      <c r="J94" s="42">
        <f t="shared" si="5"/>
        <v>0.15</v>
      </c>
      <c r="K94" s="42">
        <v>3994.3</v>
      </c>
      <c r="L94" s="41">
        <f t="shared" si="6"/>
        <v>3.5072692915614936</v>
      </c>
      <c r="M94">
        <f t="shared" si="7"/>
        <v>4326</v>
      </c>
      <c r="N94">
        <f t="shared" si="8"/>
        <v>15</v>
      </c>
      <c r="O94">
        <f t="shared" si="9"/>
        <v>1.4</v>
      </c>
    </row>
    <row r="95" spans="1:15">
      <c r="A95" s="61" t="s">
        <v>134</v>
      </c>
      <c r="B95" s="41">
        <v>1200</v>
      </c>
      <c r="C95" s="43">
        <v>4.4518711130000002</v>
      </c>
      <c r="D95" s="42">
        <v>0.30399999999999999</v>
      </c>
      <c r="E95" s="42">
        <v>48.29</v>
      </c>
      <c r="F95" s="42">
        <v>2.23</v>
      </c>
      <c r="G95" s="42">
        <v>0.316</v>
      </c>
      <c r="H95" s="41">
        <v>1</v>
      </c>
      <c r="I95" s="42">
        <f t="shared" si="5"/>
        <v>2.23</v>
      </c>
      <c r="J95" s="42">
        <f t="shared" si="5"/>
        <v>0.316</v>
      </c>
      <c r="K95" s="42">
        <v>6202.3</v>
      </c>
      <c r="L95" s="41">
        <f t="shared" si="6"/>
        <v>5.4461816865181731</v>
      </c>
      <c r="M95">
        <f t="shared" si="7"/>
        <v>6718</v>
      </c>
      <c r="N95">
        <f t="shared" si="8"/>
        <v>33</v>
      </c>
      <c r="O95">
        <f t="shared" si="9"/>
        <v>4.7</v>
      </c>
    </row>
    <row r="96" spans="1:15">
      <c r="A96" s="61" t="s">
        <v>134</v>
      </c>
      <c r="B96" s="41">
        <v>1900</v>
      </c>
      <c r="C96" s="43">
        <v>7.8371091000000004E-2</v>
      </c>
      <c r="D96" s="42">
        <v>0.193</v>
      </c>
      <c r="E96" s="42">
        <v>48.29</v>
      </c>
      <c r="F96" s="42">
        <v>1.2</v>
      </c>
      <c r="G96" s="42">
        <v>7.5999999999999998E-2</v>
      </c>
      <c r="H96" s="41">
        <v>1</v>
      </c>
      <c r="I96" s="42">
        <f t="shared" si="5"/>
        <v>1.2</v>
      </c>
      <c r="J96" s="42">
        <f t="shared" si="5"/>
        <v>7.5999999999999998E-2</v>
      </c>
      <c r="K96" s="42">
        <v>69.3</v>
      </c>
      <c r="L96" s="41">
        <f t="shared" si="6"/>
        <v>6.0868018082272497E-2</v>
      </c>
      <c r="M96">
        <f t="shared" si="7"/>
        <v>75</v>
      </c>
      <c r="N96">
        <f t="shared" si="8"/>
        <v>0</v>
      </c>
      <c r="O96">
        <f t="shared" si="9"/>
        <v>0</v>
      </c>
    </row>
    <row r="97" spans="1:15">
      <c r="A97" s="61" t="s">
        <v>134</v>
      </c>
      <c r="B97" s="41">
        <v>5300</v>
      </c>
      <c r="C97" s="43">
        <v>1.2331982999999999E-2</v>
      </c>
      <c r="D97" s="42">
        <v>0.5</v>
      </c>
      <c r="E97" s="42">
        <v>48.29</v>
      </c>
      <c r="F97" s="42">
        <v>0.6</v>
      </c>
      <c r="G97" s="42">
        <v>0.13500000000000001</v>
      </c>
      <c r="H97" s="41">
        <v>1</v>
      </c>
      <c r="I97" s="42">
        <f t="shared" si="5"/>
        <v>0.6</v>
      </c>
      <c r="J97" s="42">
        <f t="shared" si="5"/>
        <v>0.13500000000000001</v>
      </c>
      <c r="K97" s="42">
        <v>28.3</v>
      </c>
      <c r="L97" s="41">
        <f t="shared" si="6"/>
        <v>2.4812977461249996E-2</v>
      </c>
      <c r="M97">
        <f t="shared" si="7"/>
        <v>31</v>
      </c>
      <c r="N97">
        <f t="shared" si="8"/>
        <v>0</v>
      </c>
      <c r="O97">
        <f t="shared" si="9"/>
        <v>0</v>
      </c>
    </row>
    <row r="98" spans="1:15">
      <c r="A98" s="61" t="s">
        <v>134</v>
      </c>
      <c r="B98" s="41">
        <v>5300</v>
      </c>
      <c r="C98" s="43">
        <v>1.1529715460000001</v>
      </c>
      <c r="D98" s="42">
        <v>0.5</v>
      </c>
      <c r="E98" s="42">
        <v>48.29</v>
      </c>
      <c r="F98" s="42">
        <v>0.6</v>
      </c>
      <c r="G98" s="42">
        <v>0.13500000000000001</v>
      </c>
      <c r="H98" s="41">
        <v>1</v>
      </c>
      <c r="I98" s="42">
        <f t="shared" si="5"/>
        <v>0.6</v>
      </c>
      <c r="J98" s="42">
        <f t="shared" si="5"/>
        <v>0.13500000000000001</v>
      </c>
      <c r="K98" s="42">
        <v>2641.9</v>
      </c>
      <c r="L98" s="41">
        <f t="shared" si="6"/>
        <v>2.3198748315141668</v>
      </c>
      <c r="M98">
        <f t="shared" si="7"/>
        <v>2862</v>
      </c>
      <c r="N98">
        <f t="shared" si="8"/>
        <v>4</v>
      </c>
      <c r="O98">
        <f t="shared" si="9"/>
        <v>0.9</v>
      </c>
    </row>
    <row r="99" spans="1:15">
      <c r="A99" s="61" t="s">
        <v>134</v>
      </c>
      <c r="B99" s="41">
        <v>1550</v>
      </c>
      <c r="C99" s="43">
        <v>1.2176273E-2</v>
      </c>
      <c r="D99" s="42">
        <v>0.59299999999999997</v>
      </c>
      <c r="E99" s="42">
        <v>48.29</v>
      </c>
      <c r="F99" s="42">
        <v>1.55</v>
      </c>
      <c r="G99" s="42">
        <v>0.15</v>
      </c>
      <c r="H99" s="41">
        <v>1</v>
      </c>
      <c r="I99" s="42">
        <f t="shared" si="5"/>
        <v>1.55</v>
      </c>
      <c r="J99" s="42">
        <f t="shared" si="5"/>
        <v>0.15</v>
      </c>
      <c r="K99" s="42">
        <v>33.1</v>
      </c>
      <c r="L99" s="41">
        <f t="shared" si="6"/>
        <v>2.9056615694984161E-2</v>
      </c>
      <c r="M99">
        <f t="shared" si="7"/>
        <v>36</v>
      </c>
      <c r="N99">
        <f t="shared" si="8"/>
        <v>0</v>
      </c>
      <c r="O99">
        <f t="shared" si="9"/>
        <v>0</v>
      </c>
    </row>
    <row r="100" spans="1:15">
      <c r="A100" s="61" t="s">
        <v>134</v>
      </c>
      <c r="B100" s="41">
        <v>1550</v>
      </c>
      <c r="C100" s="43">
        <v>6.9692699999999996E-2</v>
      </c>
      <c r="D100" s="42">
        <v>0.59299999999999997</v>
      </c>
      <c r="E100" s="42">
        <v>48.29</v>
      </c>
      <c r="F100" s="42">
        <v>1.55</v>
      </c>
      <c r="G100" s="42">
        <v>0.15</v>
      </c>
      <c r="H100" s="41">
        <v>1</v>
      </c>
      <c r="I100" s="42">
        <f t="shared" si="5"/>
        <v>1.55</v>
      </c>
      <c r="J100" s="42">
        <f t="shared" si="5"/>
        <v>0.15</v>
      </c>
      <c r="K100" s="42">
        <v>189.4</v>
      </c>
      <c r="L100" s="41">
        <f t="shared" si="6"/>
        <v>0.16630983886824999</v>
      </c>
      <c r="M100">
        <f t="shared" si="7"/>
        <v>205</v>
      </c>
      <c r="N100">
        <f t="shared" si="8"/>
        <v>1</v>
      </c>
      <c r="O100">
        <f t="shared" si="9"/>
        <v>0.1</v>
      </c>
    </row>
    <row r="101" spans="1:15">
      <c r="A101" s="61" t="s">
        <v>134</v>
      </c>
      <c r="B101" s="41">
        <v>1900</v>
      </c>
      <c r="C101" s="43">
        <v>2.7561255E-2</v>
      </c>
      <c r="D101" s="42">
        <v>0.193</v>
      </c>
      <c r="E101" s="42">
        <v>48.29</v>
      </c>
      <c r="F101" s="42">
        <v>1.2</v>
      </c>
      <c r="G101" s="42">
        <v>7.5999999999999998E-2</v>
      </c>
      <c r="H101" s="41">
        <v>1</v>
      </c>
      <c r="I101" s="42">
        <f t="shared" si="5"/>
        <v>1.2</v>
      </c>
      <c r="J101" s="42">
        <f t="shared" si="5"/>
        <v>7.5999999999999998E-2</v>
      </c>
      <c r="K101" s="42">
        <v>44.7</v>
      </c>
      <c r="L101" s="41">
        <f t="shared" si="6"/>
        <v>2.1405839146862501E-2</v>
      </c>
      <c r="M101">
        <f t="shared" si="7"/>
        <v>26</v>
      </c>
      <c r="N101">
        <f t="shared" si="8"/>
        <v>0</v>
      </c>
      <c r="O101">
        <f t="shared" si="9"/>
        <v>0</v>
      </c>
    </row>
    <row r="102" spans="1:15">
      <c r="A102" s="61" t="s">
        <v>134</v>
      </c>
      <c r="B102" s="41">
        <v>1900</v>
      </c>
      <c r="C102" s="43">
        <v>0.28928819500000003</v>
      </c>
      <c r="D102" s="42">
        <v>0.23400000000000001</v>
      </c>
      <c r="E102" s="42">
        <v>48.29</v>
      </c>
      <c r="F102" s="42">
        <v>1.2</v>
      </c>
      <c r="G102" s="42">
        <v>7.5999999999999998E-2</v>
      </c>
      <c r="H102" s="41">
        <v>1</v>
      </c>
      <c r="I102" s="42">
        <f t="shared" si="5"/>
        <v>1.2</v>
      </c>
      <c r="J102" s="42">
        <f t="shared" si="5"/>
        <v>7.5999999999999998E-2</v>
      </c>
      <c r="K102" s="42">
        <v>310.2</v>
      </c>
      <c r="L102" s="41">
        <f t="shared" si="6"/>
        <v>0.27240967526272503</v>
      </c>
      <c r="M102">
        <f t="shared" si="7"/>
        <v>336</v>
      </c>
      <c r="N102">
        <f t="shared" si="8"/>
        <v>1</v>
      </c>
      <c r="O102">
        <f t="shared" si="9"/>
        <v>0.1</v>
      </c>
    </row>
    <row r="103" spans="1:15">
      <c r="A103" s="61" t="s">
        <v>134</v>
      </c>
      <c r="B103" s="41">
        <v>5300</v>
      </c>
      <c r="C103" s="43">
        <v>0.38982625399999998</v>
      </c>
      <c r="D103" s="42">
        <v>0.5</v>
      </c>
      <c r="E103" s="42">
        <v>48.29</v>
      </c>
      <c r="F103" s="42">
        <v>0.6</v>
      </c>
      <c r="G103" s="42">
        <v>0.13500000000000001</v>
      </c>
      <c r="H103" s="41">
        <v>1</v>
      </c>
      <c r="I103" s="42">
        <f t="shared" si="5"/>
        <v>0.6</v>
      </c>
      <c r="J103" s="42">
        <f t="shared" si="5"/>
        <v>0.13500000000000001</v>
      </c>
      <c r="K103" s="42">
        <v>893.2</v>
      </c>
      <c r="L103" s="41">
        <f t="shared" si="6"/>
        <v>0.78436290856916668</v>
      </c>
      <c r="M103">
        <f t="shared" si="7"/>
        <v>967</v>
      </c>
      <c r="N103">
        <f t="shared" si="8"/>
        <v>1</v>
      </c>
      <c r="O103">
        <f t="shared" si="9"/>
        <v>0.3</v>
      </c>
    </row>
    <row r="104" spans="1:15">
      <c r="A104" s="61" t="s">
        <v>134</v>
      </c>
      <c r="B104" s="41">
        <v>1900</v>
      </c>
      <c r="C104" s="43">
        <v>0.961784576</v>
      </c>
      <c r="D104" s="42">
        <v>0.193</v>
      </c>
      <c r="E104" s="42">
        <v>48.29</v>
      </c>
      <c r="F104" s="42">
        <v>1.2</v>
      </c>
      <c r="G104" s="42">
        <v>7.5999999999999998E-2</v>
      </c>
      <c r="H104" s="41">
        <v>1</v>
      </c>
      <c r="I104" s="42">
        <f t="shared" si="5"/>
        <v>1.2</v>
      </c>
      <c r="J104" s="42">
        <f t="shared" si="5"/>
        <v>7.5999999999999998E-2</v>
      </c>
      <c r="K104" s="42">
        <v>1136.2</v>
      </c>
      <c r="L104" s="41">
        <f t="shared" si="6"/>
        <v>0.74698361623189324</v>
      </c>
      <c r="M104">
        <f t="shared" si="7"/>
        <v>921</v>
      </c>
      <c r="N104">
        <f t="shared" si="8"/>
        <v>2</v>
      </c>
      <c r="O104">
        <f t="shared" si="9"/>
        <v>0.2</v>
      </c>
    </row>
    <row r="105" spans="1:15">
      <c r="A105" s="61" t="s">
        <v>134</v>
      </c>
      <c r="B105" s="41">
        <v>1900</v>
      </c>
      <c r="C105" s="43">
        <v>3.943383394</v>
      </c>
      <c r="D105" s="42">
        <v>0.23400000000000001</v>
      </c>
      <c r="E105" s="42">
        <v>48.29</v>
      </c>
      <c r="F105" s="42">
        <v>1.2</v>
      </c>
      <c r="G105" s="42">
        <v>7.5999999999999998E-2</v>
      </c>
      <c r="H105" s="41">
        <v>1</v>
      </c>
      <c r="I105" s="42">
        <f t="shared" si="5"/>
        <v>1.2</v>
      </c>
      <c r="J105" s="42">
        <f t="shared" si="5"/>
        <v>7.5999999999999998E-2</v>
      </c>
      <c r="K105" s="42">
        <v>4228.8</v>
      </c>
      <c r="L105" s="41">
        <f t="shared" si="6"/>
        <v>3.7133066898770704</v>
      </c>
      <c r="M105">
        <f t="shared" si="7"/>
        <v>4580</v>
      </c>
      <c r="N105">
        <f t="shared" si="8"/>
        <v>12</v>
      </c>
      <c r="O105">
        <f t="shared" si="9"/>
        <v>0.8</v>
      </c>
    </row>
    <row r="106" spans="1:15">
      <c r="A106" s="61" t="s">
        <v>134</v>
      </c>
      <c r="B106" s="41">
        <v>1900</v>
      </c>
      <c r="C106" s="43">
        <v>0.127745356</v>
      </c>
      <c r="D106" s="42">
        <v>0.193</v>
      </c>
      <c r="E106" s="42">
        <v>48.29</v>
      </c>
      <c r="F106" s="42">
        <v>1.2</v>
      </c>
      <c r="G106" s="42">
        <v>7.5999999999999998E-2</v>
      </c>
      <c r="H106" s="41">
        <v>1</v>
      </c>
      <c r="I106" s="42">
        <f t="shared" si="5"/>
        <v>1.2</v>
      </c>
      <c r="J106" s="42">
        <f t="shared" si="5"/>
        <v>7.5999999999999998E-2</v>
      </c>
      <c r="K106" s="42">
        <v>113</v>
      </c>
      <c r="L106" s="41">
        <f t="shared" si="6"/>
        <v>9.9215240463276663E-2</v>
      </c>
      <c r="M106">
        <f t="shared" si="7"/>
        <v>122</v>
      </c>
      <c r="N106">
        <f t="shared" si="8"/>
        <v>0</v>
      </c>
      <c r="O106">
        <f t="shared" si="9"/>
        <v>0</v>
      </c>
    </row>
    <row r="107" spans="1:15">
      <c r="A107" s="61" t="s">
        <v>134</v>
      </c>
      <c r="B107" s="41">
        <v>5300</v>
      </c>
      <c r="C107" s="43">
        <v>0.41877632100000001</v>
      </c>
      <c r="D107" s="42">
        <v>0.5</v>
      </c>
      <c r="E107" s="42">
        <v>48.29</v>
      </c>
      <c r="F107" s="42">
        <v>0.6</v>
      </c>
      <c r="G107" s="42">
        <v>0.13500000000000001</v>
      </c>
      <c r="H107" s="41">
        <v>1</v>
      </c>
      <c r="I107" s="42">
        <f t="shared" si="5"/>
        <v>0.6</v>
      </c>
      <c r="J107" s="42">
        <f t="shared" si="5"/>
        <v>0.13500000000000001</v>
      </c>
      <c r="K107" s="42">
        <v>959.6</v>
      </c>
      <c r="L107" s="41">
        <f t="shared" si="6"/>
        <v>0.84261285587875001</v>
      </c>
      <c r="M107">
        <f t="shared" si="7"/>
        <v>1039</v>
      </c>
      <c r="N107">
        <f t="shared" si="8"/>
        <v>1</v>
      </c>
      <c r="O107">
        <f t="shared" si="9"/>
        <v>0.3</v>
      </c>
    </row>
    <row r="108" spans="1:15">
      <c r="A108" s="61" t="s">
        <v>134</v>
      </c>
      <c r="B108" s="41">
        <v>1900</v>
      </c>
      <c r="C108" s="43">
        <v>7.0728653000000002E-2</v>
      </c>
      <c r="D108" s="42">
        <v>0.23400000000000001</v>
      </c>
      <c r="E108" s="42">
        <v>48.29</v>
      </c>
      <c r="F108" s="42">
        <v>1.2</v>
      </c>
      <c r="G108" s="42">
        <v>7.5999999999999998E-2</v>
      </c>
      <c r="H108" s="41">
        <v>1</v>
      </c>
      <c r="I108" s="42">
        <f t="shared" si="5"/>
        <v>1.2</v>
      </c>
      <c r="J108" s="42">
        <f t="shared" si="5"/>
        <v>7.5999999999999998E-2</v>
      </c>
      <c r="K108" s="42">
        <v>75.8</v>
      </c>
      <c r="L108" s="41">
        <f t="shared" si="6"/>
        <v>6.6601989740715004E-2</v>
      </c>
      <c r="M108">
        <f t="shared" si="7"/>
        <v>82</v>
      </c>
      <c r="N108">
        <f t="shared" si="8"/>
        <v>0</v>
      </c>
      <c r="O108">
        <f t="shared" si="9"/>
        <v>0</v>
      </c>
    </row>
    <row r="109" spans="1:15">
      <c r="A109" s="61" t="s">
        <v>134</v>
      </c>
      <c r="B109" s="41">
        <v>1550</v>
      </c>
      <c r="C109" s="43">
        <v>17.921003546000001</v>
      </c>
      <c r="D109" s="42">
        <v>0.57699999999999996</v>
      </c>
      <c r="E109" s="42">
        <v>48.29</v>
      </c>
      <c r="F109" s="42">
        <v>1.55</v>
      </c>
      <c r="G109" s="42">
        <v>0.15</v>
      </c>
      <c r="H109" s="41">
        <v>1</v>
      </c>
      <c r="I109" s="42">
        <f t="shared" si="5"/>
        <v>1.55</v>
      </c>
      <c r="J109" s="42">
        <f t="shared" si="5"/>
        <v>0.15</v>
      </c>
      <c r="K109" s="42">
        <v>47388.3</v>
      </c>
      <c r="L109" s="41">
        <f t="shared" si="6"/>
        <v>41.61156964444735</v>
      </c>
      <c r="M109">
        <f t="shared" si="7"/>
        <v>51327</v>
      </c>
      <c r="N109">
        <f t="shared" si="8"/>
        <v>175</v>
      </c>
      <c r="O109">
        <f t="shared" si="9"/>
        <v>17</v>
      </c>
    </row>
    <row r="110" spans="1:15">
      <c r="A110" s="61" t="s">
        <v>134</v>
      </c>
      <c r="B110" s="41">
        <v>1550</v>
      </c>
      <c r="C110" s="43">
        <v>1.7673138129999999</v>
      </c>
      <c r="D110" s="42">
        <v>0.60899999999999999</v>
      </c>
      <c r="E110" s="42">
        <v>48.29</v>
      </c>
      <c r="F110" s="42">
        <v>1.55</v>
      </c>
      <c r="G110" s="42">
        <v>0.15</v>
      </c>
      <c r="H110" s="41">
        <v>1</v>
      </c>
      <c r="I110" s="42">
        <f t="shared" si="5"/>
        <v>1.55</v>
      </c>
      <c r="J110" s="42">
        <f t="shared" si="5"/>
        <v>0.15</v>
      </c>
      <c r="K110" s="42">
        <v>4932.5</v>
      </c>
      <c r="L110" s="41">
        <f t="shared" si="6"/>
        <v>4.3311868895108274</v>
      </c>
      <c r="M110">
        <f t="shared" si="7"/>
        <v>5342</v>
      </c>
      <c r="N110">
        <f t="shared" si="8"/>
        <v>18</v>
      </c>
      <c r="O110">
        <f t="shared" si="9"/>
        <v>1.8</v>
      </c>
    </row>
    <row r="111" spans="1:15">
      <c r="A111" s="61" t="s">
        <v>134</v>
      </c>
      <c r="B111" s="41">
        <v>1550</v>
      </c>
      <c r="C111" s="43">
        <v>7.2966151000000007E-2</v>
      </c>
      <c r="D111" s="42">
        <v>0.59299999999999997</v>
      </c>
      <c r="E111" s="42">
        <v>48.29</v>
      </c>
      <c r="F111" s="42">
        <v>1.55</v>
      </c>
      <c r="G111" s="42">
        <v>0.15</v>
      </c>
      <c r="H111" s="41">
        <v>1</v>
      </c>
      <c r="I111" s="42">
        <f t="shared" si="5"/>
        <v>1.55</v>
      </c>
      <c r="J111" s="42">
        <f t="shared" si="5"/>
        <v>0.15</v>
      </c>
      <c r="K111" s="42">
        <v>198.3</v>
      </c>
      <c r="L111" s="41">
        <f t="shared" si="6"/>
        <v>0.17412137592095581</v>
      </c>
      <c r="M111">
        <f t="shared" si="7"/>
        <v>215</v>
      </c>
      <c r="N111">
        <f t="shared" si="8"/>
        <v>1</v>
      </c>
      <c r="O111">
        <f t="shared" si="9"/>
        <v>0.1</v>
      </c>
    </row>
    <row r="112" spans="1:15">
      <c r="A112" s="61" t="s">
        <v>134</v>
      </c>
      <c r="B112" s="41">
        <v>1900</v>
      </c>
      <c r="C112" s="43">
        <v>0.62452707100000004</v>
      </c>
      <c r="D112" s="42">
        <v>0.23400000000000001</v>
      </c>
      <c r="E112" s="42">
        <v>48.29</v>
      </c>
      <c r="F112" s="42">
        <v>1.2</v>
      </c>
      <c r="G112" s="42">
        <v>7.5999999999999998E-2</v>
      </c>
      <c r="H112" s="41">
        <v>1</v>
      </c>
      <c r="I112" s="42">
        <f t="shared" si="5"/>
        <v>1.2</v>
      </c>
      <c r="J112" s="42">
        <f t="shared" si="5"/>
        <v>7.5999999999999998E-2</v>
      </c>
      <c r="K112" s="42">
        <v>669.7</v>
      </c>
      <c r="L112" s="41">
        <f t="shared" si="6"/>
        <v>0.58808903904250509</v>
      </c>
      <c r="M112">
        <f t="shared" si="7"/>
        <v>725</v>
      </c>
      <c r="N112">
        <f t="shared" si="8"/>
        <v>2</v>
      </c>
      <c r="O112">
        <f t="shared" si="9"/>
        <v>0.1</v>
      </c>
    </row>
    <row r="113" spans="1:15">
      <c r="A113" s="61" t="s">
        <v>134</v>
      </c>
      <c r="B113" s="41">
        <v>1900</v>
      </c>
      <c r="C113" s="43">
        <v>3.0644648029999999</v>
      </c>
      <c r="D113" s="42">
        <v>0.193</v>
      </c>
      <c r="E113" s="42">
        <v>48.29</v>
      </c>
      <c r="F113" s="42">
        <v>1.2</v>
      </c>
      <c r="G113" s="42">
        <v>7.5999999999999998E-2</v>
      </c>
      <c r="H113" s="41">
        <v>1</v>
      </c>
      <c r="I113" s="42">
        <f t="shared" si="5"/>
        <v>1.2</v>
      </c>
      <c r="J113" s="42">
        <f t="shared" si="5"/>
        <v>7.5999999999999998E-2</v>
      </c>
      <c r="K113" s="42">
        <v>2710.5</v>
      </c>
      <c r="L113" s="41">
        <f t="shared" si="6"/>
        <v>2.3800600025013257</v>
      </c>
      <c r="M113">
        <f t="shared" si="7"/>
        <v>2936</v>
      </c>
      <c r="N113">
        <f t="shared" si="8"/>
        <v>8</v>
      </c>
      <c r="O113">
        <f t="shared" si="9"/>
        <v>0.5</v>
      </c>
    </row>
    <row r="114" spans="1:15">
      <c r="A114" s="61" t="s">
        <v>134</v>
      </c>
      <c r="B114" s="41">
        <v>1900</v>
      </c>
      <c r="C114" s="43">
        <v>1.9471814549999999</v>
      </c>
      <c r="D114" s="42">
        <v>0.23400000000000001</v>
      </c>
      <c r="E114" s="42">
        <v>48.29</v>
      </c>
      <c r="F114" s="42">
        <v>1.2</v>
      </c>
      <c r="G114" s="42">
        <v>7.5999999999999998E-2</v>
      </c>
      <c r="H114" s="41">
        <v>1</v>
      </c>
      <c r="I114" s="42">
        <f t="shared" si="5"/>
        <v>1.2</v>
      </c>
      <c r="J114" s="42">
        <f t="shared" si="5"/>
        <v>7.5999999999999998E-2</v>
      </c>
      <c r="K114" s="42">
        <v>2088.1</v>
      </c>
      <c r="L114" s="41">
        <f t="shared" si="6"/>
        <v>1.833573153008025</v>
      </c>
      <c r="M114">
        <f t="shared" si="7"/>
        <v>2262</v>
      </c>
      <c r="N114">
        <f t="shared" si="8"/>
        <v>6</v>
      </c>
      <c r="O114">
        <f t="shared" si="9"/>
        <v>0.4</v>
      </c>
    </row>
    <row r="115" spans="1:15">
      <c r="A115" s="61" t="s">
        <v>134</v>
      </c>
      <c r="B115" s="41">
        <v>1900</v>
      </c>
      <c r="C115" s="43">
        <v>2.2687248329999998</v>
      </c>
      <c r="D115" s="42">
        <v>0.193</v>
      </c>
      <c r="E115" s="42">
        <v>48.29</v>
      </c>
      <c r="F115" s="42">
        <v>1.2</v>
      </c>
      <c r="G115" s="42">
        <v>7.5999999999999998E-2</v>
      </c>
      <c r="H115" s="41">
        <v>1</v>
      </c>
      <c r="I115" s="42">
        <f t="shared" si="5"/>
        <v>1.2</v>
      </c>
      <c r="J115" s="42">
        <f t="shared" si="5"/>
        <v>7.5999999999999998E-2</v>
      </c>
      <c r="K115" s="42">
        <v>2006.7</v>
      </c>
      <c r="L115" s="41">
        <f t="shared" si="6"/>
        <v>1.7620372818179175</v>
      </c>
      <c r="M115">
        <f t="shared" si="7"/>
        <v>2173</v>
      </c>
      <c r="N115">
        <f t="shared" si="8"/>
        <v>6</v>
      </c>
      <c r="O115">
        <f t="shared" si="9"/>
        <v>0.4</v>
      </c>
    </row>
    <row r="116" spans="1:15">
      <c r="A116" s="61" t="s">
        <v>134</v>
      </c>
      <c r="B116" s="41">
        <v>1900</v>
      </c>
      <c r="C116" s="43">
        <v>0.202699251</v>
      </c>
      <c r="D116" s="42">
        <v>0.193</v>
      </c>
      <c r="E116" s="42">
        <v>48.29</v>
      </c>
      <c r="F116" s="42">
        <v>1.2</v>
      </c>
      <c r="G116" s="42">
        <v>7.5999999999999998E-2</v>
      </c>
      <c r="H116" s="41">
        <v>1</v>
      </c>
      <c r="I116" s="42">
        <f t="shared" si="5"/>
        <v>1.2</v>
      </c>
      <c r="J116" s="42">
        <f t="shared" si="5"/>
        <v>7.5999999999999998E-2</v>
      </c>
      <c r="K116" s="42">
        <v>179.3</v>
      </c>
      <c r="L116" s="41">
        <f t="shared" si="6"/>
        <v>0.15742924486187249</v>
      </c>
      <c r="M116">
        <f t="shared" si="7"/>
        <v>194</v>
      </c>
      <c r="N116">
        <f t="shared" si="8"/>
        <v>1</v>
      </c>
      <c r="O116">
        <f t="shared" si="9"/>
        <v>0</v>
      </c>
    </row>
    <row r="117" spans="1:15">
      <c r="A117" s="61" t="s">
        <v>134</v>
      </c>
      <c r="B117" s="41">
        <v>1900</v>
      </c>
      <c r="C117" s="43">
        <v>1.11774784</v>
      </c>
      <c r="D117" s="42">
        <v>0.193</v>
      </c>
      <c r="E117" s="42">
        <v>48.29</v>
      </c>
      <c r="F117" s="42">
        <v>1.2</v>
      </c>
      <c r="G117" s="42">
        <v>7.5999999999999998E-2</v>
      </c>
      <c r="H117" s="41">
        <v>1</v>
      </c>
      <c r="I117" s="42">
        <f t="shared" si="5"/>
        <v>1.2</v>
      </c>
      <c r="J117" s="42">
        <f t="shared" si="5"/>
        <v>7.5999999999999998E-2</v>
      </c>
      <c r="K117" s="42">
        <v>4781.6000000000004</v>
      </c>
      <c r="L117" s="41">
        <f t="shared" si="6"/>
        <v>0.8681146946970667</v>
      </c>
      <c r="M117">
        <f t="shared" si="7"/>
        <v>1071</v>
      </c>
      <c r="N117">
        <f t="shared" si="8"/>
        <v>3</v>
      </c>
      <c r="O117">
        <f t="shared" si="9"/>
        <v>0.2</v>
      </c>
    </row>
    <row r="118" spans="1:15">
      <c r="A118" s="61" t="s">
        <v>134</v>
      </c>
      <c r="B118" s="41">
        <v>1900</v>
      </c>
      <c r="C118" s="43">
        <v>2.7457064E-2</v>
      </c>
      <c r="D118" s="42">
        <v>0.23400000000000001</v>
      </c>
      <c r="E118" s="42">
        <v>48.29</v>
      </c>
      <c r="F118" s="42">
        <v>1.2</v>
      </c>
      <c r="G118" s="42">
        <v>7.5999999999999998E-2</v>
      </c>
      <c r="H118" s="41">
        <v>1</v>
      </c>
      <c r="I118" s="42">
        <f t="shared" si="5"/>
        <v>1.2</v>
      </c>
      <c r="J118" s="42">
        <f t="shared" si="5"/>
        <v>7.5999999999999998E-2</v>
      </c>
      <c r="K118" s="42">
        <v>29.4</v>
      </c>
      <c r="L118" s="41">
        <f t="shared" si="6"/>
        <v>2.585508160092E-2</v>
      </c>
      <c r="M118">
        <f t="shared" si="7"/>
        <v>32</v>
      </c>
      <c r="N118">
        <f t="shared" si="8"/>
        <v>0</v>
      </c>
      <c r="O118">
        <f t="shared" si="9"/>
        <v>0</v>
      </c>
    </row>
    <row r="119" spans="1:15">
      <c r="A119" s="61" t="s">
        <v>134</v>
      </c>
      <c r="B119" s="41">
        <v>1900</v>
      </c>
      <c r="C119" s="43">
        <v>0.39214670000000001</v>
      </c>
      <c r="D119" s="42">
        <v>0.193</v>
      </c>
      <c r="E119" s="42">
        <v>48.29</v>
      </c>
      <c r="F119" s="42">
        <v>1.2</v>
      </c>
      <c r="G119" s="42">
        <v>7.5999999999999998E-2</v>
      </c>
      <c r="H119" s="41">
        <v>1</v>
      </c>
      <c r="I119" s="42">
        <f t="shared" si="5"/>
        <v>1.2</v>
      </c>
      <c r="J119" s="42">
        <f t="shared" si="5"/>
        <v>7.5999999999999998E-2</v>
      </c>
      <c r="K119" s="42">
        <v>346.8</v>
      </c>
      <c r="L119" s="41">
        <f t="shared" si="6"/>
        <v>0.30456628996658336</v>
      </c>
      <c r="M119">
        <f t="shared" si="7"/>
        <v>376</v>
      </c>
      <c r="N119">
        <f t="shared" si="8"/>
        <v>1</v>
      </c>
      <c r="O119">
        <f t="shared" si="9"/>
        <v>0.1</v>
      </c>
    </row>
    <row r="120" spans="1:15">
      <c r="A120" s="61" t="s">
        <v>134</v>
      </c>
      <c r="B120" s="41">
        <v>1900</v>
      </c>
      <c r="C120" s="43">
        <v>0.14184308500000001</v>
      </c>
      <c r="D120" s="42">
        <v>0.193</v>
      </c>
      <c r="E120" s="42">
        <v>48.29</v>
      </c>
      <c r="F120" s="42">
        <v>1.2</v>
      </c>
      <c r="G120" s="42">
        <v>7.5999999999999998E-2</v>
      </c>
      <c r="H120" s="41">
        <v>1</v>
      </c>
      <c r="I120" s="42">
        <f t="shared" si="5"/>
        <v>1.2</v>
      </c>
      <c r="J120" s="42">
        <f t="shared" si="5"/>
        <v>7.5999999999999998E-2</v>
      </c>
      <c r="K120" s="42">
        <v>125.5</v>
      </c>
      <c r="L120" s="41">
        <f t="shared" si="6"/>
        <v>0.11016444140895416</v>
      </c>
      <c r="M120">
        <f t="shared" si="7"/>
        <v>136</v>
      </c>
      <c r="N120">
        <f t="shared" si="8"/>
        <v>0</v>
      </c>
      <c r="O120">
        <f t="shared" si="9"/>
        <v>0</v>
      </c>
    </row>
    <row r="121" spans="1:15">
      <c r="A121" s="61" t="s">
        <v>134</v>
      </c>
      <c r="B121" s="41">
        <v>1900</v>
      </c>
      <c r="C121" s="43">
        <v>1.767444459</v>
      </c>
      <c r="D121" s="42">
        <v>0.193</v>
      </c>
      <c r="E121" s="42">
        <v>48.29</v>
      </c>
      <c r="F121" s="42">
        <v>1.2</v>
      </c>
      <c r="G121" s="42">
        <v>7.5999999999999998E-2</v>
      </c>
      <c r="H121" s="41">
        <v>1</v>
      </c>
      <c r="I121" s="42">
        <f t="shared" si="5"/>
        <v>1.2</v>
      </c>
      <c r="J121" s="42">
        <f t="shared" si="5"/>
        <v>7.5999999999999998E-2</v>
      </c>
      <c r="K121" s="42">
        <v>2564.3000000000002</v>
      </c>
      <c r="L121" s="41">
        <f t="shared" si="6"/>
        <v>1.3727107778788525</v>
      </c>
      <c r="M121">
        <f t="shared" si="7"/>
        <v>1693</v>
      </c>
      <c r="N121">
        <f t="shared" si="8"/>
        <v>4</v>
      </c>
      <c r="O121">
        <f t="shared" si="9"/>
        <v>0.3</v>
      </c>
    </row>
    <row r="122" spans="1:15">
      <c r="A122" s="61" t="s">
        <v>134</v>
      </c>
      <c r="B122" s="41">
        <v>1550</v>
      </c>
      <c r="C122" s="43">
        <v>7.4260247880000003</v>
      </c>
      <c r="D122" s="42">
        <v>0.60899999999999999</v>
      </c>
      <c r="E122" s="42">
        <v>48.29</v>
      </c>
      <c r="F122" s="42">
        <v>1.55</v>
      </c>
      <c r="G122" s="42">
        <v>0.15</v>
      </c>
      <c r="H122" s="41">
        <v>1</v>
      </c>
      <c r="I122" s="42">
        <f t="shared" si="5"/>
        <v>1.55</v>
      </c>
      <c r="J122" s="42">
        <f t="shared" si="5"/>
        <v>0.15</v>
      </c>
      <c r="K122" s="42">
        <v>20725.5</v>
      </c>
      <c r="L122" s="41">
        <f t="shared" si="6"/>
        <v>18.199088903385391</v>
      </c>
      <c r="M122">
        <f t="shared" si="7"/>
        <v>22448</v>
      </c>
      <c r="N122">
        <f t="shared" si="8"/>
        <v>77</v>
      </c>
      <c r="O122">
        <f t="shared" si="9"/>
        <v>7.4</v>
      </c>
    </row>
    <row r="123" spans="1:15">
      <c r="A123" s="61" t="s">
        <v>134</v>
      </c>
      <c r="B123" s="41">
        <v>1900</v>
      </c>
      <c r="C123" s="43">
        <v>1.2511380489999999</v>
      </c>
      <c r="D123" s="42">
        <v>0.23400000000000001</v>
      </c>
      <c r="E123" s="42">
        <v>48.29</v>
      </c>
      <c r="F123" s="42">
        <v>1.2</v>
      </c>
      <c r="G123" s="42">
        <v>7.5999999999999998E-2</v>
      </c>
      <c r="H123" s="41">
        <v>1</v>
      </c>
      <c r="I123" s="42">
        <f t="shared" si="5"/>
        <v>1.2</v>
      </c>
      <c r="J123" s="42">
        <f t="shared" si="5"/>
        <v>7.5999999999999998E-2</v>
      </c>
      <c r="K123" s="42">
        <v>1341.7</v>
      </c>
      <c r="L123" s="41">
        <f t="shared" si="6"/>
        <v>1.1781403995310951</v>
      </c>
      <c r="M123">
        <f t="shared" si="7"/>
        <v>1453</v>
      </c>
      <c r="N123">
        <f t="shared" si="8"/>
        <v>4</v>
      </c>
      <c r="O123">
        <f t="shared" si="9"/>
        <v>0.2</v>
      </c>
    </row>
    <row r="124" spans="1:15">
      <c r="A124" s="61" t="s">
        <v>134</v>
      </c>
      <c r="B124" s="41">
        <v>8140</v>
      </c>
      <c r="C124" s="43">
        <v>1.243044469</v>
      </c>
      <c r="D124" s="42">
        <v>0.63</v>
      </c>
      <c r="E124" s="42">
        <v>48.29</v>
      </c>
      <c r="F124" s="42">
        <v>1.2</v>
      </c>
      <c r="G124" s="42">
        <v>0.48</v>
      </c>
      <c r="H124" s="41">
        <v>1</v>
      </c>
      <c r="I124" s="42">
        <f t="shared" si="5"/>
        <v>1.2</v>
      </c>
      <c r="J124" s="42">
        <f t="shared" si="5"/>
        <v>0.48</v>
      </c>
      <c r="K124" s="42">
        <v>10316.9</v>
      </c>
      <c r="L124" s="41">
        <f t="shared" si="6"/>
        <v>3.1513974139205252</v>
      </c>
      <c r="M124">
        <f t="shared" si="7"/>
        <v>3887</v>
      </c>
      <c r="N124">
        <f t="shared" si="8"/>
        <v>10</v>
      </c>
      <c r="O124">
        <f t="shared" si="9"/>
        <v>4.0999999999999996</v>
      </c>
    </row>
    <row r="125" spans="1:15">
      <c r="A125" s="61" t="s">
        <v>134</v>
      </c>
      <c r="B125" s="41">
        <v>1900</v>
      </c>
      <c r="C125" s="43">
        <v>0.16783358400000001</v>
      </c>
      <c r="D125" s="42">
        <v>0.23400000000000001</v>
      </c>
      <c r="E125" s="42">
        <v>48.29</v>
      </c>
      <c r="F125" s="42">
        <v>1.2</v>
      </c>
      <c r="G125" s="42">
        <v>7.5999999999999998E-2</v>
      </c>
      <c r="H125" s="41">
        <v>1</v>
      </c>
      <c r="I125" s="42">
        <f t="shared" si="5"/>
        <v>1.2</v>
      </c>
      <c r="J125" s="42">
        <f t="shared" si="5"/>
        <v>7.5999999999999998E-2</v>
      </c>
      <c r="K125" s="42">
        <v>180</v>
      </c>
      <c r="L125" s="41">
        <f t="shared" si="6"/>
        <v>0.15804133354152003</v>
      </c>
      <c r="M125">
        <f t="shared" si="7"/>
        <v>195</v>
      </c>
      <c r="N125">
        <f t="shared" si="8"/>
        <v>1</v>
      </c>
      <c r="O125">
        <f t="shared" si="9"/>
        <v>0</v>
      </c>
    </row>
    <row r="126" spans="1:15">
      <c r="A126" s="61" t="s">
        <v>134</v>
      </c>
      <c r="B126" s="41">
        <v>1900</v>
      </c>
      <c r="C126" s="43">
        <v>9.2244383999999999E-2</v>
      </c>
      <c r="D126" s="42">
        <v>0.23400000000000001</v>
      </c>
      <c r="E126" s="42">
        <v>48.29</v>
      </c>
      <c r="F126" s="42">
        <v>1.2</v>
      </c>
      <c r="G126" s="42">
        <v>7.5999999999999998E-2</v>
      </c>
      <c r="H126" s="41">
        <v>1</v>
      </c>
      <c r="I126" s="42">
        <f t="shared" si="5"/>
        <v>1.2</v>
      </c>
      <c r="J126" s="42">
        <f t="shared" si="5"/>
        <v>7.5999999999999998E-2</v>
      </c>
      <c r="K126" s="42">
        <v>98.9</v>
      </c>
      <c r="L126" s="41">
        <f t="shared" si="6"/>
        <v>8.6862385415520008E-2</v>
      </c>
      <c r="M126">
        <f t="shared" si="7"/>
        <v>107</v>
      </c>
      <c r="N126">
        <f t="shared" si="8"/>
        <v>0</v>
      </c>
      <c r="O126">
        <f t="shared" si="9"/>
        <v>0</v>
      </c>
    </row>
    <row r="127" spans="1:15">
      <c r="A127" s="61" t="s">
        <v>134</v>
      </c>
      <c r="B127" s="41">
        <v>1900</v>
      </c>
      <c r="C127" s="43">
        <v>0.53458740699999996</v>
      </c>
      <c r="D127" s="42">
        <v>0.23400000000000001</v>
      </c>
      <c r="E127" s="42">
        <v>48.29</v>
      </c>
      <c r="F127" s="42">
        <v>1.2</v>
      </c>
      <c r="G127" s="42">
        <v>7.5999999999999998E-2</v>
      </c>
      <c r="H127" s="41">
        <v>1</v>
      </c>
      <c r="I127" s="42">
        <f t="shared" si="5"/>
        <v>1.2</v>
      </c>
      <c r="J127" s="42">
        <f t="shared" si="5"/>
        <v>7.5999999999999998E-2</v>
      </c>
      <c r="K127" s="42">
        <v>573.29999999999995</v>
      </c>
      <c r="L127" s="41">
        <f t="shared" si="6"/>
        <v>0.503396904738585</v>
      </c>
      <c r="M127">
        <f t="shared" si="7"/>
        <v>621</v>
      </c>
      <c r="N127">
        <f t="shared" si="8"/>
        <v>2</v>
      </c>
      <c r="O127">
        <f t="shared" si="9"/>
        <v>0.1</v>
      </c>
    </row>
    <row r="128" spans="1:15">
      <c r="A128" s="61" t="s">
        <v>134</v>
      </c>
      <c r="B128" s="41">
        <v>1900</v>
      </c>
      <c r="C128" s="43">
        <v>4.0538528999999997E-2</v>
      </c>
      <c r="D128" s="42">
        <v>0.193</v>
      </c>
      <c r="E128" s="42">
        <v>48.29</v>
      </c>
      <c r="F128" s="42">
        <v>1.2</v>
      </c>
      <c r="G128" s="42">
        <v>7.5999999999999998E-2</v>
      </c>
      <c r="H128" s="41">
        <v>1</v>
      </c>
      <c r="I128" s="42">
        <f t="shared" si="5"/>
        <v>1.2</v>
      </c>
      <c r="J128" s="42">
        <f t="shared" si="5"/>
        <v>7.5999999999999998E-2</v>
      </c>
      <c r="K128" s="42">
        <v>35.9</v>
      </c>
      <c r="L128" s="41">
        <f t="shared" si="6"/>
        <v>3.1484822843677499E-2</v>
      </c>
      <c r="M128">
        <f t="shared" si="7"/>
        <v>39</v>
      </c>
      <c r="N128">
        <f t="shared" si="8"/>
        <v>0</v>
      </c>
      <c r="O128">
        <f t="shared" si="9"/>
        <v>0</v>
      </c>
    </row>
    <row r="129" spans="1:15">
      <c r="A129" s="61" t="s">
        <v>134</v>
      </c>
      <c r="B129" s="41">
        <v>1900</v>
      </c>
      <c r="C129" s="43">
        <v>0.16582514400000001</v>
      </c>
      <c r="D129" s="42">
        <v>0.193</v>
      </c>
      <c r="E129" s="42">
        <v>48.29</v>
      </c>
      <c r="F129" s="42">
        <v>1.2</v>
      </c>
      <c r="G129" s="42">
        <v>7.5999999999999998E-2</v>
      </c>
      <c r="H129" s="41">
        <v>1</v>
      </c>
      <c r="I129" s="42">
        <f t="shared" si="5"/>
        <v>1.2</v>
      </c>
      <c r="J129" s="42">
        <f t="shared" si="5"/>
        <v>7.5999999999999998E-2</v>
      </c>
      <c r="K129" s="42">
        <v>146.69999999999999</v>
      </c>
      <c r="L129" s="41">
        <f t="shared" si="6"/>
        <v>0.12879044727714001</v>
      </c>
      <c r="M129">
        <f t="shared" si="7"/>
        <v>159</v>
      </c>
      <c r="N129">
        <f t="shared" si="8"/>
        <v>0</v>
      </c>
      <c r="O129">
        <f t="shared" si="9"/>
        <v>0</v>
      </c>
    </row>
    <row r="130" spans="1:15">
      <c r="A130" s="61" t="s">
        <v>134</v>
      </c>
      <c r="B130" s="41">
        <v>1550</v>
      </c>
      <c r="C130" s="43">
        <v>0.46889457299999998</v>
      </c>
      <c r="D130" s="42">
        <v>0.57699999999999996</v>
      </c>
      <c r="E130" s="42">
        <v>48.29</v>
      </c>
      <c r="F130" s="42">
        <v>1.55</v>
      </c>
      <c r="G130" s="42">
        <v>0.15</v>
      </c>
      <c r="H130" s="41">
        <v>1</v>
      </c>
      <c r="I130" s="42">
        <f t="shared" si="5"/>
        <v>1.55</v>
      </c>
      <c r="J130" s="42">
        <f t="shared" si="5"/>
        <v>0.15</v>
      </c>
      <c r="K130" s="42">
        <v>1239.9000000000001</v>
      </c>
      <c r="L130" s="41">
        <f t="shared" si="6"/>
        <v>1.0887470185590074</v>
      </c>
      <c r="M130">
        <f t="shared" si="7"/>
        <v>1343</v>
      </c>
      <c r="N130">
        <f t="shared" si="8"/>
        <v>5</v>
      </c>
      <c r="O130">
        <f t="shared" si="9"/>
        <v>0.4</v>
      </c>
    </row>
    <row r="131" spans="1:15">
      <c r="A131" s="61" t="s">
        <v>134</v>
      </c>
      <c r="B131" s="41">
        <v>1550</v>
      </c>
      <c r="C131" s="43">
        <v>7.4983538669999996</v>
      </c>
      <c r="D131" s="42">
        <v>0.60899999999999999</v>
      </c>
      <c r="E131" s="42">
        <v>48.29</v>
      </c>
      <c r="F131" s="42">
        <v>1.55</v>
      </c>
      <c r="G131" s="42">
        <v>0.15</v>
      </c>
      <c r="H131" s="41">
        <v>1</v>
      </c>
      <c r="I131" s="42">
        <f t="shared" ref="I131:J194" si="10">F131</f>
        <v>1.55</v>
      </c>
      <c r="J131" s="42">
        <f t="shared" si="10"/>
        <v>0.15</v>
      </c>
      <c r="K131" s="42">
        <v>20927.3</v>
      </c>
      <c r="L131" s="41">
        <f t="shared" ref="L131:L194" si="11">E131*D131*C131/12</f>
        <v>18.37634704304957</v>
      </c>
      <c r="M131">
        <f t="shared" ref="M131:M194" si="12">ROUND(E131*D131*C131*102.79,0)</f>
        <v>22667</v>
      </c>
      <c r="N131">
        <f t="shared" ref="N131:N194" si="13">ROUND(I131*M131*0.002205,0)</f>
        <v>77</v>
      </c>
      <c r="O131">
        <f t="shared" ref="O131:O194" si="14">ROUND(J131*M131*0.002205,1)</f>
        <v>7.5</v>
      </c>
    </row>
    <row r="132" spans="1:15">
      <c r="A132" s="61" t="s">
        <v>134</v>
      </c>
      <c r="B132" s="41">
        <v>1550</v>
      </c>
      <c r="C132" s="43">
        <v>0.69335722300000002</v>
      </c>
      <c r="D132" s="42">
        <v>0.60899999999999999</v>
      </c>
      <c r="E132" s="42">
        <v>48.29</v>
      </c>
      <c r="F132" s="42">
        <v>1.55</v>
      </c>
      <c r="G132" s="42">
        <v>0.15</v>
      </c>
      <c r="H132" s="41">
        <v>1</v>
      </c>
      <c r="I132" s="42">
        <f t="shared" si="10"/>
        <v>1.55</v>
      </c>
      <c r="J132" s="42">
        <f t="shared" si="10"/>
        <v>0.15</v>
      </c>
      <c r="K132" s="42">
        <v>1935.1</v>
      </c>
      <c r="L132" s="41">
        <f t="shared" si="11"/>
        <v>1.6992226801575026</v>
      </c>
      <c r="M132">
        <f t="shared" si="12"/>
        <v>2096</v>
      </c>
      <c r="N132">
        <f t="shared" si="13"/>
        <v>7</v>
      </c>
      <c r="O132">
        <f t="shared" si="14"/>
        <v>0.7</v>
      </c>
    </row>
    <row r="133" spans="1:15">
      <c r="A133" s="61" t="s">
        <v>134</v>
      </c>
      <c r="B133" s="41">
        <v>1550</v>
      </c>
      <c r="C133" s="43">
        <v>6.0608817290000001</v>
      </c>
      <c r="D133" s="42">
        <v>0.64200000000000002</v>
      </c>
      <c r="E133" s="42">
        <v>48.29</v>
      </c>
      <c r="F133" s="42">
        <v>1.55</v>
      </c>
      <c r="G133" s="42">
        <v>0.15</v>
      </c>
      <c r="H133" s="41">
        <v>1</v>
      </c>
      <c r="I133" s="42">
        <f t="shared" si="10"/>
        <v>1.55</v>
      </c>
      <c r="J133" s="42">
        <f t="shared" si="10"/>
        <v>0.15</v>
      </c>
      <c r="K133" s="42">
        <v>17832.099999999999</v>
      </c>
      <c r="L133" s="41">
        <f t="shared" si="11"/>
        <v>15.658378860097436</v>
      </c>
      <c r="M133">
        <f t="shared" si="12"/>
        <v>19314</v>
      </c>
      <c r="N133">
        <f t="shared" si="13"/>
        <v>66</v>
      </c>
      <c r="O133">
        <f t="shared" si="14"/>
        <v>6.4</v>
      </c>
    </row>
    <row r="134" spans="1:15">
      <c r="A134" s="61" t="s">
        <v>134</v>
      </c>
      <c r="B134" s="41">
        <v>1200</v>
      </c>
      <c r="C134" s="43">
        <v>0.656239185</v>
      </c>
      <c r="D134" s="42">
        <v>0.38900000000000001</v>
      </c>
      <c r="E134" s="42">
        <v>48.29</v>
      </c>
      <c r="F134" s="42">
        <v>2.23</v>
      </c>
      <c r="G134" s="42">
        <v>0.316</v>
      </c>
      <c r="H134" s="41">
        <v>1</v>
      </c>
      <c r="I134" s="42">
        <f t="shared" si="10"/>
        <v>2.23</v>
      </c>
      <c r="J134" s="42">
        <f t="shared" si="10"/>
        <v>0.316</v>
      </c>
      <c r="K134" s="42">
        <v>1169.9000000000001</v>
      </c>
      <c r="L134" s="41">
        <f t="shared" si="11"/>
        <v>1.0272773670649875</v>
      </c>
      <c r="M134">
        <f t="shared" si="12"/>
        <v>1267</v>
      </c>
      <c r="N134">
        <f t="shared" si="13"/>
        <v>6</v>
      </c>
      <c r="O134">
        <f t="shared" si="14"/>
        <v>0.9</v>
      </c>
    </row>
    <row r="135" spans="1:15">
      <c r="A135" s="61" t="s">
        <v>134</v>
      </c>
      <c r="B135" s="41">
        <v>1900</v>
      </c>
      <c r="C135" s="43">
        <v>1.5629625000000001E-2</v>
      </c>
      <c r="D135" s="42">
        <v>0.23400000000000001</v>
      </c>
      <c r="E135" s="42">
        <v>48.29</v>
      </c>
      <c r="F135" s="42">
        <v>1.2</v>
      </c>
      <c r="G135" s="42">
        <v>7.5999999999999998E-2</v>
      </c>
      <c r="H135" s="41">
        <v>1</v>
      </c>
      <c r="I135" s="42">
        <f t="shared" si="10"/>
        <v>1.2</v>
      </c>
      <c r="J135" s="42">
        <f t="shared" si="10"/>
        <v>7.5999999999999998E-2</v>
      </c>
      <c r="K135" s="42">
        <v>246.6</v>
      </c>
      <c r="L135" s="41">
        <f t="shared" si="11"/>
        <v>1.4717714529375002E-2</v>
      </c>
      <c r="M135">
        <f t="shared" si="12"/>
        <v>18</v>
      </c>
      <c r="N135">
        <f t="shared" si="13"/>
        <v>0</v>
      </c>
      <c r="O135">
        <f t="shared" si="14"/>
        <v>0</v>
      </c>
    </row>
    <row r="136" spans="1:15">
      <c r="A136" s="61" t="s">
        <v>134</v>
      </c>
      <c r="B136" s="41">
        <v>4340</v>
      </c>
      <c r="C136" s="43">
        <v>3.3171271000000002E-2</v>
      </c>
      <c r="D136" s="42">
        <v>0.10199999999999999</v>
      </c>
      <c r="E136" s="42">
        <v>48.29</v>
      </c>
      <c r="F136" s="42">
        <v>0.7</v>
      </c>
      <c r="G136" s="42">
        <v>0.09</v>
      </c>
      <c r="H136" s="41">
        <v>1</v>
      </c>
      <c r="I136" s="42">
        <f t="shared" si="10"/>
        <v>0.7</v>
      </c>
      <c r="J136" s="42">
        <f t="shared" si="10"/>
        <v>0.09</v>
      </c>
      <c r="K136" s="42">
        <v>15.5</v>
      </c>
      <c r="L136" s="41">
        <f t="shared" si="11"/>
        <v>1.3615645751014998E-2</v>
      </c>
      <c r="M136">
        <f t="shared" si="12"/>
        <v>17</v>
      </c>
      <c r="N136">
        <f t="shared" si="13"/>
        <v>0</v>
      </c>
      <c r="O136">
        <f t="shared" si="14"/>
        <v>0</v>
      </c>
    </row>
    <row r="137" spans="1:15">
      <c r="A137" s="61" t="s">
        <v>134</v>
      </c>
      <c r="B137" s="41">
        <v>4340</v>
      </c>
      <c r="C137" s="43">
        <v>0.51345012700000003</v>
      </c>
      <c r="D137" s="42">
        <v>0.10199999999999999</v>
      </c>
      <c r="E137" s="42">
        <v>48.29</v>
      </c>
      <c r="F137" s="42">
        <v>0.7</v>
      </c>
      <c r="G137" s="42">
        <v>0.09</v>
      </c>
      <c r="H137" s="41">
        <v>1</v>
      </c>
      <c r="I137" s="42">
        <f t="shared" si="10"/>
        <v>0.7</v>
      </c>
      <c r="J137" s="42">
        <f t="shared" si="10"/>
        <v>0.09</v>
      </c>
      <c r="K137" s="42">
        <v>240</v>
      </c>
      <c r="L137" s="41">
        <f t="shared" si="11"/>
        <v>0.21075330637905498</v>
      </c>
      <c r="M137">
        <f t="shared" si="12"/>
        <v>260</v>
      </c>
      <c r="N137">
        <f t="shared" si="13"/>
        <v>0</v>
      </c>
      <c r="O137">
        <f t="shared" si="14"/>
        <v>0.1</v>
      </c>
    </row>
    <row r="138" spans="1:15">
      <c r="A138" s="61" t="s">
        <v>134</v>
      </c>
      <c r="B138" s="41">
        <v>4340</v>
      </c>
      <c r="C138" s="43">
        <v>0.22911375</v>
      </c>
      <c r="D138" s="42">
        <v>0.10199999999999999</v>
      </c>
      <c r="E138" s="42">
        <v>48.29</v>
      </c>
      <c r="F138" s="42">
        <v>0.7</v>
      </c>
      <c r="G138" s="42">
        <v>0.09</v>
      </c>
      <c r="H138" s="41">
        <v>1</v>
      </c>
      <c r="I138" s="42">
        <f t="shared" si="10"/>
        <v>0.7</v>
      </c>
      <c r="J138" s="42">
        <f t="shared" si="10"/>
        <v>0.09</v>
      </c>
      <c r="K138" s="42">
        <v>107.1</v>
      </c>
      <c r="L138" s="41">
        <f t="shared" si="11"/>
        <v>9.4043175393749998E-2</v>
      </c>
      <c r="M138">
        <f t="shared" si="12"/>
        <v>116</v>
      </c>
      <c r="N138">
        <f t="shared" si="13"/>
        <v>0</v>
      </c>
      <c r="O138">
        <f t="shared" si="14"/>
        <v>0</v>
      </c>
    </row>
    <row r="139" spans="1:15">
      <c r="A139" s="61" t="s">
        <v>134</v>
      </c>
      <c r="B139" s="41">
        <v>4340</v>
      </c>
      <c r="C139" s="43">
        <v>2.9070804849999998</v>
      </c>
      <c r="D139" s="42">
        <v>0.309</v>
      </c>
      <c r="E139" s="42">
        <v>48.29</v>
      </c>
      <c r="F139" s="42">
        <v>0.7</v>
      </c>
      <c r="G139" s="42">
        <v>0.09</v>
      </c>
      <c r="H139" s="41">
        <v>1</v>
      </c>
      <c r="I139" s="42">
        <f t="shared" si="10"/>
        <v>0.7</v>
      </c>
      <c r="J139" s="42">
        <f t="shared" si="10"/>
        <v>0.09</v>
      </c>
      <c r="K139" s="42">
        <v>4116.7</v>
      </c>
      <c r="L139" s="41">
        <f t="shared" si="11"/>
        <v>3.6148601029817371</v>
      </c>
      <c r="M139">
        <f t="shared" si="12"/>
        <v>4459</v>
      </c>
      <c r="N139">
        <f t="shared" si="13"/>
        <v>7</v>
      </c>
      <c r="O139">
        <f t="shared" si="14"/>
        <v>0.9</v>
      </c>
    </row>
    <row r="140" spans="1:15">
      <c r="A140" s="61" t="s">
        <v>134</v>
      </c>
      <c r="B140" s="41">
        <v>4340</v>
      </c>
      <c r="C140" s="43">
        <v>8.1113578000000006E-2</v>
      </c>
      <c r="D140" s="42">
        <v>0.309</v>
      </c>
      <c r="E140" s="42">
        <v>48.29</v>
      </c>
      <c r="F140" s="42">
        <v>0.7</v>
      </c>
      <c r="G140" s="42">
        <v>0.09</v>
      </c>
      <c r="H140" s="41">
        <v>1</v>
      </c>
      <c r="I140" s="42">
        <f t="shared" si="10"/>
        <v>0.7</v>
      </c>
      <c r="J140" s="42">
        <f t="shared" si="10"/>
        <v>0.09</v>
      </c>
      <c r="K140" s="42">
        <v>114.9</v>
      </c>
      <c r="L140" s="41">
        <f t="shared" si="11"/>
        <v>0.10086209805171499</v>
      </c>
      <c r="M140">
        <f t="shared" si="12"/>
        <v>124</v>
      </c>
      <c r="N140">
        <f t="shared" si="13"/>
        <v>0</v>
      </c>
      <c r="O140">
        <f t="shared" si="14"/>
        <v>0</v>
      </c>
    </row>
    <row r="141" spans="1:15">
      <c r="A141" s="61" t="s">
        <v>134</v>
      </c>
      <c r="B141" s="41">
        <v>4340</v>
      </c>
      <c r="C141" s="43">
        <v>4.0354516999999999E-2</v>
      </c>
      <c r="D141" s="42">
        <v>0.309</v>
      </c>
      <c r="E141" s="42">
        <v>48.29</v>
      </c>
      <c r="F141" s="42">
        <v>0.7</v>
      </c>
      <c r="G141" s="42">
        <v>0.09</v>
      </c>
      <c r="H141" s="41">
        <v>1</v>
      </c>
      <c r="I141" s="42">
        <f t="shared" si="10"/>
        <v>0.7</v>
      </c>
      <c r="J141" s="42">
        <f t="shared" si="10"/>
        <v>0.09</v>
      </c>
      <c r="K141" s="42">
        <v>57.1</v>
      </c>
      <c r="L141" s="41">
        <f t="shared" si="11"/>
        <v>5.017953036769749E-2</v>
      </c>
      <c r="M141">
        <f t="shared" si="12"/>
        <v>62</v>
      </c>
      <c r="N141">
        <f t="shared" si="13"/>
        <v>0</v>
      </c>
      <c r="O141">
        <f t="shared" si="14"/>
        <v>0</v>
      </c>
    </row>
    <row r="142" spans="1:15">
      <c r="A142" s="61" t="s">
        <v>134</v>
      </c>
      <c r="B142" s="41">
        <v>1200</v>
      </c>
      <c r="C142" s="43">
        <v>6.6031730729999998</v>
      </c>
      <c r="D142" s="42">
        <v>0.38900000000000001</v>
      </c>
      <c r="E142" s="42">
        <v>48.29</v>
      </c>
      <c r="F142" s="42">
        <v>2.23</v>
      </c>
      <c r="G142" s="42">
        <v>0.316</v>
      </c>
      <c r="H142" s="41">
        <v>1</v>
      </c>
      <c r="I142" s="42">
        <f t="shared" si="10"/>
        <v>2.23</v>
      </c>
      <c r="J142" s="42">
        <f t="shared" si="10"/>
        <v>0.316</v>
      </c>
      <c r="K142" s="42">
        <v>12648.1</v>
      </c>
      <c r="L142" s="41">
        <f t="shared" si="11"/>
        <v>10.336612631118427</v>
      </c>
      <c r="M142">
        <f t="shared" si="12"/>
        <v>12750</v>
      </c>
      <c r="N142">
        <f t="shared" si="13"/>
        <v>63</v>
      </c>
      <c r="O142">
        <f t="shared" si="14"/>
        <v>8.9</v>
      </c>
    </row>
    <row r="143" spans="1:15">
      <c r="A143" s="61" t="s">
        <v>134</v>
      </c>
      <c r="B143" s="41">
        <v>4340</v>
      </c>
      <c r="C143" s="43">
        <v>0.24997873800000001</v>
      </c>
      <c r="D143" s="42">
        <v>0.309</v>
      </c>
      <c r="E143" s="42">
        <v>48.29</v>
      </c>
      <c r="F143" s="42">
        <v>0.7</v>
      </c>
      <c r="G143" s="42">
        <v>0.09</v>
      </c>
      <c r="H143" s="41">
        <v>1</v>
      </c>
      <c r="I143" s="42">
        <f t="shared" si="10"/>
        <v>0.7</v>
      </c>
      <c r="J143" s="42">
        <f t="shared" si="10"/>
        <v>0.09</v>
      </c>
      <c r="K143" s="42">
        <v>354</v>
      </c>
      <c r="L143" s="41">
        <f t="shared" si="11"/>
        <v>0.31084043639401499</v>
      </c>
      <c r="M143">
        <f t="shared" si="12"/>
        <v>383</v>
      </c>
      <c r="N143">
        <f t="shared" si="13"/>
        <v>1</v>
      </c>
      <c r="O143">
        <f t="shared" si="14"/>
        <v>0.1</v>
      </c>
    </row>
    <row r="144" spans="1:15">
      <c r="A144" s="61" t="s">
        <v>134</v>
      </c>
      <c r="B144" s="41">
        <v>4340</v>
      </c>
      <c r="C144" s="43">
        <v>0.113422483</v>
      </c>
      <c r="D144" s="42">
        <v>0.309</v>
      </c>
      <c r="E144" s="42">
        <v>48.29</v>
      </c>
      <c r="F144" s="42">
        <v>0.7</v>
      </c>
      <c r="G144" s="42">
        <v>0.09</v>
      </c>
      <c r="H144" s="41">
        <v>1</v>
      </c>
      <c r="I144" s="42">
        <f t="shared" si="10"/>
        <v>0.7</v>
      </c>
      <c r="J144" s="42">
        <f t="shared" si="10"/>
        <v>0.09</v>
      </c>
      <c r="K144" s="42">
        <v>160.6</v>
      </c>
      <c r="L144" s="41">
        <f t="shared" si="11"/>
        <v>0.14103717137980251</v>
      </c>
      <c r="M144">
        <f t="shared" si="12"/>
        <v>174</v>
      </c>
      <c r="N144">
        <f t="shared" si="13"/>
        <v>0</v>
      </c>
      <c r="O144">
        <f t="shared" si="14"/>
        <v>0</v>
      </c>
    </row>
    <row r="145" spans="1:15">
      <c r="A145" s="61" t="s">
        <v>134</v>
      </c>
      <c r="B145" s="41">
        <v>1900</v>
      </c>
      <c r="C145" s="43">
        <v>0.216385837</v>
      </c>
      <c r="D145" s="42">
        <v>0.193</v>
      </c>
      <c r="E145" s="42">
        <v>48.29</v>
      </c>
      <c r="F145" s="42">
        <v>1.2</v>
      </c>
      <c r="G145" s="42">
        <v>7.5999999999999998E-2</v>
      </c>
      <c r="H145" s="41">
        <v>1</v>
      </c>
      <c r="I145" s="42">
        <f t="shared" si="10"/>
        <v>1.2</v>
      </c>
      <c r="J145" s="42">
        <f t="shared" si="10"/>
        <v>7.5999999999999998E-2</v>
      </c>
      <c r="K145" s="42">
        <v>191.4</v>
      </c>
      <c r="L145" s="41">
        <f t="shared" si="11"/>
        <v>0.16805912577207416</v>
      </c>
      <c r="M145">
        <f t="shared" si="12"/>
        <v>207</v>
      </c>
      <c r="N145">
        <f t="shared" si="13"/>
        <v>1</v>
      </c>
      <c r="O145">
        <f t="shared" si="14"/>
        <v>0</v>
      </c>
    </row>
    <row r="146" spans="1:15">
      <c r="A146" s="61" t="s">
        <v>134</v>
      </c>
      <c r="B146" s="41">
        <v>1550</v>
      </c>
      <c r="C146" s="43">
        <v>4.6660733000000003E-2</v>
      </c>
      <c r="D146" s="42">
        <v>0.57699999999999996</v>
      </c>
      <c r="E146" s="42">
        <v>48.29</v>
      </c>
      <c r="F146" s="42">
        <v>1.55</v>
      </c>
      <c r="G146" s="42">
        <v>0.15</v>
      </c>
      <c r="H146" s="41">
        <v>1</v>
      </c>
      <c r="I146" s="42">
        <f t="shared" si="10"/>
        <v>1.55</v>
      </c>
      <c r="J146" s="42">
        <f t="shared" si="10"/>
        <v>0.15</v>
      </c>
      <c r="K146" s="42">
        <v>123.4</v>
      </c>
      <c r="L146" s="41">
        <f t="shared" si="11"/>
        <v>0.10834361680174083</v>
      </c>
      <c r="M146">
        <f t="shared" si="12"/>
        <v>134</v>
      </c>
      <c r="N146">
        <f t="shared" si="13"/>
        <v>0</v>
      </c>
      <c r="O146">
        <f t="shared" si="14"/>
        <v>0</v>
      </c>
    </row>
    <row r="147" spans="1:15">
      <c r="A147" s="61" t="s">
        <v>134</v>
      </c>
      <c r="B147" s="41">
        <v>4340</v>
      </c>
      <c r="C147" s="43">
        <v>8.2108787299999992</v>
      </c>
      <c r="D147" s="42">
        <v>0.309</v>
      </c>
      <c r="E147" s="42">
        <v>48.29</v>
      </c>
      <c r="F147" s="42">
        <v>0.7</v>
      </c>
      <c r="G147" s="42">
        <v>0.09</v>
      </c>
      <c r="H147" s="41">
        <v>1</v>
      </c>
      <c r="I147" s="42">
        <f t="shared" si="10"/>
        <v>0.7</v>
      </c>
      <c r="J147" s="42">
        <f t="shared" si="10"/>
        <v>0.09</v>
      </c>
      <c r="K147" s="42">
        <v>11627.4</v>
      </c>
      <c r="L147" s="41">
        <f t="shared" si="11"/>
        <v>10.209960847196273</v>
      </c>
      <c r="M147">
        <f t="shared" si="12"/>
        <v>12594</v>
      </c>
      <c r="N147">
        <f t="shared" si="13"/>
        <v>19</v>
      </c>
      <c r="O147">
        <f t="shared" si="14"/>
        <v>2.5</v>
      </c>
    </row>
    <row r="148" spans="1:15">
      <c r="A148" s="61" t="s">
        <v>134</v>
      </c>
      <c r="B148" s="41">
        <v>8320</v>
      </c>
      <c r="C148" s="43">
        <v>0.89807007299999997</v>
      </c>
      <c r="D148" s="42">
        <v>0.182</v>
      </c>
      <c r="E148" s="42">
        <v>48.29</v>
      </c>
      <c r="F148" s="42">
        <v>1.25</v>
      </c>
      <c r="G148" s="42">
        <v>7.5999999999999998E-2</v>
      </c>
      <c r="H148" s="41">
        <v>1</v>
      </c>
      <c r="I148" s="42">
        <f t="shared" si="10"/>
        <v>1.25</v>
      </c>
      <c r="J148" s="42">
        <f t="shared" si="10"/>
        <v>7.5999999999999998E-2</v>
      </c>
      <c r="K148" s="42">
        <v>927.9</v>
      </c>
      <c r="L148" s="41">
        <f t="shared" si="11"/>
        <v>0.65774502468174489</v>
      </c>
      <c r="M148">
        <f t="shared" si="12"/>
        <v>811</v>
      </c>
      <c r="N148">
        <f t="shared" si="13"/>
        <v>2</v>
      </c>
      <c r="O148">
        <f t="shared" si="14"/>
        <v>0.1</v>
      </c>
    </row>
    <row r="149" spans="1:15">
      <c r="A149" s="61" t="s">
        <v>134</v>
      </c>
      <c r="B149" s="41">
        <v>8320</v>
      </c>
      <c r="C149" s="43">
        <v>0.71270736400000001</v>
      </c>
      <c r="D149" s="42">
        <v>0.21</v>
      </c>
      <c r="E149" s="42">
        <v>48.29</v>
      </c>
      <c r="F149" s="42">
        <v>1.25</v>
      </c>
      <c r="G149" s="42">
        <v>7.5999999999999998E-2</v>
      </c>
      <c r="H149" s="41">
        <v>1</v>
      </c>
      <c r="I149" s="42">
        <f t="shared" si="10"/>
        <v>1.25</v>
      </c>
      <c r="J149" s="42">
        <f t="shared" si="10"/>
        <v>7.5999999999999998E-2</v>
      </c>
      <c r="K149" s="42">
        <v>685.9</v>
      </c>
      <c r="L149" s="41">
        <f t="shared" si="11"/>
        <v>0.60229117563230006</v>
      </c>
      <c r="M149">
        <f t="shared" si="12"/>
        <v>743</v>
      </c>
      <c r="N149">
        <f t="shared" si="13"/>
        <v>2</v>
      </c>
      <c r="O149">
        <f t="shared" si="14"/>
        <v>0.1</v>
      </c>
    </row>
    <row r="150" spans="1:15">
      <c r="A150" s="61" t="s">
        <v>134</v>
      </c>
      <c r="B150" s="41">
        <v>8320</v>
      </c>
      <c r="C150" s="43">
        <v>9.7750677999999994E-2</v>
      </c>
      <c r="D150" s="42">
        <v>0.21</v>
      </c>
      <c r="E150" s="42">
        <v>48.29</v>
      </c>
      <c r="F150" s="42">
        <v>1.25</v>
      </c>
      <c r="G150" s="42">
        <v>7.5999999999999998E-2</v>
      </c>
      <c r="H150" s="41">
        <v>1</v>
      </c>
      <c r="I150" s="42">
        <f t="shared" si="10"/>
        <v>1.25</v>
      </c>
      <c r="J150" s="42">
        <f t="shared" si="10"/>
        <v>7.5999999999999998E-2</v>
      </c>
      <c r="K150" s="42">
        <v>94.1</v>
      </c>
      <c r="L150" s="41">
        <f t="shared" si="11"/>
        <v>8.2606654210849992E-2</v>
      </c>
      <c r="M150">
        <f t="shared" si="12"/>
        <v>102</v>
      </c>
      <c r="N150">
        <f t="shared" si="13"/>
        <v>0</v>
      </c>
      <c r="O150">
        <f t="shared" si="14"/>
        <v>0</v>
      </c>
    </row>
    <row r="151" spans="1:15">
      <c r="A151" s="61" t="s">
        <v>134</v>
      </c>
      <c r="B151" s="41">
        <v>8320</v>
      </c>
      <c r="C151" s="43">
        <v>0.53097732900000005</v>
      </c>
      <c r="D151" s="42">
        <v>0.182</v>
      </c>
      <c r="E151" s="42">
        <v>48.29</v>
      </c>
      <c r="F151" s="42">
        <v>1.25</v>
      </c>
      <c r="G151" s="42">
        <v>7.5999999999999998E-2</v>
      </c>
      <c r="H151" s="41">
        <v>1</v>
      </c>
      <c r="I151" s="42">
        <f t="shared" si="10"/>
        <v>1.25</v>
      </c>
      <c r="J151" s="42">
        <f t="shared" si="10"/>
        <v>7.5999999999999998E-2</v>
      </c>
      <c r="K151" s="42">
        <v>442.9</v>
      </c>
      <c r="L151" s="41">
        <f t="shared" si="11"/>
        <v>0.38888691079738497</v>
      </c>
      <c r="M151">
        <f t="shared" si="12"/>
        <v>480</v>
      </c>
      <c r="N151">
        <f t="shared" si="13"/>
        <v>1</v>
      </c>
      <c r="O151">
        <f t="shared" si="14"/>
        <v>0.1</v>
      </c>
    </row>
    <row r="152" spans="1:15">
      <c r="A152" s="61" t="s">
        <v>134</v>
      </c>
      <c r="B152" s="41">
        <v>1800</v>
      </c>
      <c r="C152" s="43">
        <v>0.429397058</v>
      </c>
      <c r="D152" s="42">
        <v>0.182</v>
      </c>
      <c r="E152" s="42">
        <v>48.29</v>
      </c>
      <c r="F152" s="42">
        <v>1.25</v>
      </c>
      <c r="G152" s="42">
        <v>7.5999999999999998E-2</v>
      </c>
      <c r="H152" s="41">
        <v>1</v>
      </c>
      <c r="I152" s="42">
        <f t="shared" si="10"/>
        <v>1.25</v>
      </c>
      <c r="J152" s="42">
        <f t="shared" si="10"/>
        <v>7.5999999999999998E-2</v>
      </c>
      <c r="K152" s="42">
        <v>358.1</v>
      </c>
      <c r="L152" s="41">
        <f t="shared" si="11"/>
        <v>0.31448968961743662</v>
      </c>
      <c r="M152">
        <f t="shared" si="12"/>
        <v>388</v>
      </c>
      <c r="N152">
        <f t="shared" si="13"/>
        <v>1</v>
      </c>
      <c r="O152">
        <f t="shared" si="14"/>
        <v>0.1</v>
      </c>
    </row>
    <row r="153" spans="1:15">
      <c r="A153" s="61" t="s">
        <v>134</v>
      </c>
      <c r="B153" s="41">
        <v>1800</v>
      </c>
      <c r="C153" s="43">
        <v>8.9434866000000002E-2</v>
      </c>
      <c r="D153" s="42">
        <v>0.183</v>
      </c>
      <c r="E153" s="42">
        <v>48.29</v>
      </c>
      <c r="F153" s="42">
        <v>1.25</v>
      </c>
      <c r="G153" s="42">
        <v>7.5999999999999998E-2</v>
      </c>
      <c r="H153" s="41">
        <v>1</v>
      </c>
      <c r="I153" s="42">
        <f t="shared" si="10"/>
        <v>1.25</v>
      </c>
      <c r="J153" s="42">
        <f t="shared" si="10"/>
        <v>7.5999999999999998E-2</v>
      </c>
      <c r="K153" s="42">
        <v>75</v>
      </c>
      <c r="L153" s="41">
        <f t="shared" si="11"/>
        <v>6.5861847606885002E-2</v>
      </c>
      <c r="M153">
        <f t="shared" si="12"/>
        <v>81</v>
      </c>
      <c r="N153">
        <f t="shared" si="13"/>
        <v>0</v>
      </c>
      <c r="O153">
        <f t="shared" si="14"/>
        <v>0</v>
      </c>
    </row>
    <row r="154" spans="1:15">
      <c r="A154" s="61" t="s">
        <v>134</v>
      </c>
      <c r="B154" s="41">
        <v>1800</v>
      </c>
      <c r="C154" s="43">
        <v>0.29586303600000002</v>
      </c>
      <c r="D154" s="42">
        <v>0.21</v>
      </c>
      <c r="E154" s="42">
        <v>48.29</v>
      </c>
      <c r="F154" s="42">
        <v>1.25</v>
      </c>
      <c r="G154" s="42">
        <v>7.5999999999999998E-2</v>
      </c>
      <c r="H154" s="41">
        <v>1</v>
      </c>
      <c r="I154" s="42">
        <f t="shared" si="10"/>
        <v>1.25</v>
      </c>
      <c r="J154" s="42">
        <f t="shared" si="10"/>
        <v>7.5999999999999998E-2</v>
      </c>
      <c r="K154" s="42">
        <v>284.8</v>
      </c>
      <c r="L154" s="41">
        <f t="shared" si="11"/>
        <v>0.2500264551477</v>
      </c>
      <c r="M154">
        <f t="shared" si="12"/>
        <v>308</v>
      </c>
      <c r="N154">
        <f t="shared" si="13"/>
        <v>1</v>
      </c>
      <c r="O154">
        <f t="shared" si="14"/>
        <v>0.1</v>
      </c>
    </row>
    <row r="155" spans="1:15">
      <c r="A155" s="61" t="s">
        <v>134</v>
      </c>
      <c r="B155" s="41">
        <v>8320</v>
      </c>
      <c r="C155" s="43">
        <v>0.123052575</v>
      </c>
      <c r="D155" s="42">
        <v>0.21</v>
      </c>
      <c r="E155" s="42">
        <v>48.29</v>
      </c>
      <c r="F155" s="42">
        <v>1.25</v>
      </c>
      <c r="G155" s="42">
        <v>7.5999999999999998E-2</v>
      </c>
      <c r="H155" s="41">
        <v>1</v>
      </c>
      <c r="I155" s="42">
        <f t="shared" si="10"/>
        <v>1.25</v>
      </c>
      <c r="J155" s="42">
        <f t="shared" si="10"/>
        <v>7.5999999999999998E-2</v>
      </c>
      <c r="K155" s="42">
        <v>118.4</v>
      </c>
      <c r="L155" s="41">
        <f t="shared" si="11"/>
        <v>0.10398865481812501</v>
      </c>
      <c r="M155">
        <f t="shared" si="12"/>
        <v>128</v>
      </c>
      <c r="N155">
        <f t="shared" si="13"/>
        <v>0</v>
      </c>
      <c r="O155">
        <f t="shared" si="14"/>
        <v>0</v>
      </c>
    </row>
    <row r="156" spans="1:15">
      <c r="A156" s="61" t="s">
        <v>134</v>
      </c>
      <c r="B156" s="41">
        <v>1800</v>
      </c>
      <c r="C156" s="43">
        <v>2.0558824040000001</v>
      </c>
      <c r="D156" s="42">
        <v>0.182</v>
      </c>
      <c r="E156" s="42">
        <v>48.29</v>
      </c>
      <c r="F156" s="42">
        <v>1.25</v>
      </c>
      <c r="G156" s="42">
        <v>7.5999999999999998E-2</v>
      </c>
      <c r="H156" s="41">
        <v>1</v>
      </c>
      <c r="I156" s="42">
        <f t="shared" si="10"/>
        <v>1.25</v>
      </c>
      <c r="J156" s="42">
        <f t="shared" si="10"/>
        <v>7.5999999999999998E-2</v>
      </c>
      <c r="K156" s="42">
        <v>1714.7</v>
      </c>
      <c r="L156" s="41">
        <f t="shared" si="11"/>
        <v>1.5057248462189265</v>
      </c>
      <c r="M156">
        <f t="shared" si="12"/>
        <v>1857</v>
      </c>
      <c r="N156">
        <f t="shared" si="13"/>
        <v>5</v>
      </c>
      <c r="O156">
        <f t="shared" si="14"/>
        <v>0.3</v>
      </c>
    </row>
    <row r="157" spans="1:15">
      <c r="A157" s="61" t="s">
        <v>134</v>
      </c>
      <c r="B157" s="41">
        <v>1800</v>
      </c>
      <c r="C157" s="43">
        <v>3.3552312560000002</v>
      </c>
      <c r="D157" s="42">
        <v>0.183</v>
      </c>
      <c r="E157" s="42">
        <v>48.29</v>
      </c>
      <c r="F157" s="42">
        <v>1.25</v>
      </c>
      <c r="G157" s="42">
        <v>7.5999999999999998E-2</v>
      </c>
      <c r="H157" s="41">
        <v>1</v>
      </c>
      <c r="I157" s="42">
        <f t="shared" si="10"/>
        <v>1.25</v>
      </c>
      <c r="J157" s="42">
        <f t="shared" si="10"/>
        <v>7.5999999999999998E-2</v>
      </c>
      <c r="K157" s="42">
        <v>2813.9</v>
      </c>
      <c r="L157" s="41">
        <f t="shared" si="11"/>
        <v>2.4708677896216598</v>
      </c>
      <c r="M157">
        <f t="shared" si="12"/>
        <v>3048</v>
      </c>
      <c r="N157">
        <f t="shared" si="13"/>
        <v>8</v>
      </c>
      <c r="O157">
        <f t="shared" si="14"/>
        <v>0.5</v>
      </c>
    </row>
    <row r="158" spans="1:15">
      <c r="A158" s="61" t="s">
        <v>134</v>
      </c>
      <c r="B158" s="41">
        <v>1800</v>
      </c>
      <c r="C158" s="43">
        <v>1.896499146</v>
      </c>
      <c r="D158" s="42">
        <v>0.21</v>
      </c>
      <c r="E158" s="42">
        <v>48.29</v>
      </c>
      <c r="F158" s="42">
        <v>1.25</v>
      </c>
      <c r="G158" s="42">
        <v>7.5999999999999998E-2</v>
      </c>
      <c r="H158" s="41">
        <v>1</v>
      </c>
      <c r="I158" s="42">
        <f t="shared" si="10"/>
        <v>1.25</v>
      </c>
      <c r="J158" s="42">
        <f t="shared" si="10"/>
        <v>7.5999999999999998E-2</v>
      </c>
      <c r="K158" s="42">
        <v>1825.2</v>
      </c>
      <c r="L158" s="41">
        <f t="shared" si="11"/>
        <v>1.6026840158059501</v>
      </c>
      <c r="M158">
        <f t="shared" si="12"/>
        <v>1977</v>
      </c>
      <c r="N158">
        <f t="shared" si="13"/>
        <v>5</v>
      </c>
      <c r="O158">
        <f t="shared" si="14"/>
        <v>0.3</v>
      </c>
    </row>
    <row r="159" spans="1:15">
      <c r="A159" s="61" t="s">
        <v>134</v>
      </c>
      <c r="B159" s="41">
        <v>4340</v>
      </c>
      <c r="C159" s="43">
        <v>4.5464154999999999E-2</v>
      </c>
      <c r="D159" s="42">
        <v>0.309</v>
      </c>
      <c r="E159" s="42">
        <v>48.29</v>
      </c>
      <c r="F159" s="42">
        <v>0.7</v>
      </c>
      <c r="G159" s="42">
        <v>0.09</v>
      </c>
      <c r="H159" s="41">
        <v>1</v>
      </c>
      <c r="I159" s="42">
        <f t="shared" si="10"/>
        <v>0.7</v>
      </c>
      <c r="J159" s="42">
        <f t="shared" si="10"/>
        <v>0.09</v>
      </c>
      <c r="K159" s="42">
        <v>64.400000000000006</v>
      </c>
      <c r="L159" s="41">
        <f t="shared" si="11"/>
        <v>5.6533199157462494E-2</v>
      </c>
      <c r="M159">
        <f t="shared" si="12"/>
        <v>70</v>
      </c>
      <c r="N159">
        <f t="shared" si="13"/>
        <v>0</v>
      </c>
      <c r="O159">
        <f t="shared" si="14"/>
        <v>0</v>
      </c>
    </row>
    <row r="160" spans="1:15">
      <c r="A160" s="61" t="s">
        <v>134</v>
      </c>
      <c r="B160" s="41">
        <v>4340</v>
      </c>
      <c r="C160" s="43">
        <v>9.6748860000000006E-3</v>
      </c>
      <c r="D160" s="42">
        <v>0.309</v>
      </c>
      <c r="E160" s="42">
        <v>48.29</v>
      </c>
      <c r="F160" s="42">
        <v>0.7</v>
      </c>
      <c r="G160" s="42">
        <v>0.09</v>
      </c>
      <c r="H160" s="41">
        <v>1</v>
      </c>
      <c r="I160" s="42">
        <f t="shared" si="10"/>
        <v>0.7</v>
      </c>
      <c r="J160" s="42">
        <f t="shared" si="10"/>
        <v>0.09</v>
      </c>
      <c r="K160" s="42">
        <v>13.7</v>
      </c>
      <c r="L160" s="41">
        <f t="shared" si="11"/>
        <v>1.2030406307205E-2</v>
      </c>
      <c r="M160">
        <f t="shared" si="12"/>
        <v>15</v>
      </c>
      <c r="N160">
        <f t="shared" si="13"/>
        <v>0</v>
      </c>
      <c r="O160">
        <f t="shared" si="14"/>
        <v>0</v>
      </c>
    </row>
    <row r="161" spans="1:15">
      <c r="A161" s="61" t="s">
        <v>134</v>
      </c>
      <c r="B161" s="41">
        <v>1550</v>
      </c>
      <c r="C161" s="43">
        <v>1.3121840339999999</v>
      </c>
      <c r="D161" s="42">
        <v>0.60899999999999999</v>
      </c>
      <c r="E161" s="42">
        <v>48.29</v>
      </c>
      <c r="F161" s="42">
        <v>1.55</v>
      </c>
      <c r="G161" s="42">
        <v>0.15</v>
      </c>
      <c r="H161" s="41">
        <v>1</v>
      </c>
      <c r="I161" s="42">
        <f t="shared" si="10"/>
        <v>1.55</v>
      </c>
      <c r="J161" s="42">
        <f t="shared" si="10"/>
        <v>0.15</v>
      </c>
      <c r="K161" s="42">
        <v>3688.1</v>
      </c>
      <c r="L161" s="41">
        <f t="shared" si="11"/>
        <v>3.2157923753443947</v>
      </c>
      <c r="M161">
        <f t="shared" si="12"/>
        <v>3967</v>
      </c>
      <c r="N161">
        <f t="shared" si="13"/>
        <v>14</v>
      </c>
      <c r="O161">
        <f t="shared" si="14"/>
        <v>1.3</v>
      </c>
    </row>
    <row r="162" spans="1:15">
      <c r="A162" s="61" t="s">
        <v>134</v>
      </c>
      <c r="B162" s="41">
        <v>1550</v>
      </c>
      <c r="C162" s="43">
        <v>9.7467190810000002</v>
      </c>
      <c r="D162" s="42">
        <v>0.57699999999999996</v>
      </c>
      <c r="E162" s="42">
        <v>48.29</v>
      </c>
      <c r="F162" s="42">
        <v>1.55</v>
      </c>
      <c r="G162" s="42">
        <v>0.15</v>
      </c>
      <c r="H162" s="41">
        <v>1</v>
      </c>
      <c r="I162" s="42">
        <f t="shared" si="10"/>
        <v>1.55</v>
      </c>
      <c r="J162" s="42">
        <f t="shared" si="10"/>
        <v>0.15</v>
      </c>
      <c r="K162" s="42">
        <v>30840.799999999999</v>
      </c>
      <c r="L162" s="41">
        <f t="shared" si="11"/>
        <v>22.631337514266644</v>
      </c>
      <c r="M162">
        <f t="shared" si="12"/>
        <v>27915</v>
      </c>
      <c r="N162">
        <f t="shared" si="13"/>
        <v>95</v>
      </c>
      <c r="O162">
        <f t="shared" si="14"/>
        <v>9.1999999999999993</v>
      </c>
    </row>
    <row r="163" spans="1:15">
      <c r="A163" s="61" t="s">
        <v>134</v>
      </c>
      <c r="B163" s="41">
        <v>1900</v>
      </c>
      <c r="C163" s="43">
        <v>1.008081585</v>
      </c>
      <c r="D163" s="42">
        <v>0.193</v>
      </c>
      <c r="E163" s="42">
        <v>48.29</v>
      </c>
      <c r="F163" s="42">
        <v>1.2</v>
      </c>
      <c r="G163" s="42">
        <v>7.5999999999999998E-2</v>
      </c>
      <c r="H163" s="41">
        <v>1</v>
      </c>
      <c r="I163" s="42">
        <f t="shared" si="10"/>
        <v>1.2</v>
      </c>
      <c r="J163" s="42">
        <f t="shared" si="10"/>
        <v>7.5999999999999998E-2</v>
      </c>
      <c r="K163" s="42">
        <v>891.6</v>
      </c>
      <c r="L163" s="41">
        <f t="shared" si="11"/>
        <v>0.78294084414603748</v>
      </c>
      <c r="M163">
        <f t="shared" si="12"/>
        <v>966</v>
      </c>
      <c r="N163">
        <f t="shared" si="13"/>
        <v>3</v>
      </c>
      <c r="O163">
        <f t="shared" si="14"/>
        <v>0.2</v>
      </c>
    </row>
    <row r="164" spans="1:15">
      <c r="A164" s="61" t="s">
        <v>134</v>
      </c>
      <c r="B164" s="41">
        <v>1900</v>
      </c>
      <c r="C164" s="43">
        <v>1.8666240569999999</v>
      </c>
      <c r="D164" s="42">
        <v>0.193</v>
      </c>
      <c r="E164" s="42">
        <v>48.29</v>
      </c>
      <c r="F164" s="42">
        <v>1.2</v>
      </c>
      <c r="G164" s="42">
        <v>7.5999999999999998E-2</v>
      </c>
      <c r="H164" s="41">
        <v>1</v>
      </c>
      <c r="I164" s="42">
        <f t="shared" si="10"/>
        <v>1.2</v>
      </c>
      <c r="J164" s="42">
        <f t="shared" si="10"/>
        <v>7.5999999999999998E-2</v>
      </c>
      <c r="K164" s="42">
        <v>1651</v>
      </c>
      <c r="L164" s="41">
        <f t="shared" si="11"/>
        <v>1.4497400177098572</v>
      </c>
      <c r="M164">
        <f t="shared" si="12"/>
        <v>1788</v>
      </c>
      <c r="N164">
        <f t="shared" si="13"/>
        <v>5</v>
      </c>
      <c r="O164">
        <f t="shared" si="14"/>
        <v>0.3</v>
      </c>
    </row>
    <row r="165" spans="1:15">
      <c r="A165" s="61" t="s">
        <v>134</v>
      </c>
      <c r="B165" s="41">
        <v>1900</v>
      </c>
      <c r="C165" s="43">
        <v>3.7539351650000001</v>
      </c>
      <c r="D165" s="42">
        <v>0.23400000000000001</v>
      </c>
      <c r="E165" s="42">
        <v>48.29</v>
      </c>
      <c r="F165" s="42">
        <v>1.2</v>
      </c>
      <c r="G165" s="42">
        <v>7.5999999999999998E-2</v>
      </c>
      <c r="H165" s="41">
        <v>1</v>
      </c>
      <c r="I165" s="42">
        <f t="shared" si="10"/>
        <v>1.2</v>
      </c>
      <c r="J165" s="42">
        <f t="shared" si="10"/>
        <v>7.5999999999999998E-2</v>
      </c>
      <c r="K165" s="42">
        <v>4025.7</v>
      </c>
      <c r="L165" s="41">
        <f t="shared" si="11"/>
        <v>3.5349118177980756</v>
      </c>
      <c r="M165">
        <f t="shared" si="12"/>
        <v>4360</v>
      </c>
      <c r="N165">
        <f t="shared" si="13"/>
        <v>12</v>
      </c>
      <c r="O165">
        <f t="shared" si="14"/>
        <v>0.7</v>
      </c>
    </row>
    <row r="166" spans="1:15">
      <c r="A166" s="61" t="s">
        <v>134</v>
      </c>
      <c r="B166" s="41">
        <v>6410</v>
      </c>
      <c r="C166" s="43">
        <v>0.81569972400000001</v>
      </c>
      <c r="D166" s="42">
        <v>0.30299999999999999</v>
      </c>
      <c r="E166" s="42">
        <v>48.29</v>
      </c>
      <c r="F166" s="42">
        <v>0</v>
      </c>
      <c r="G166" s="42">
        <v>0</v>
      </c>
      <c r="H166" s="41">
        <v>1</v>
      </c>
      <c r="I166" s="42">
        <f t="shared" si="10"/>
        <v>0</v>
      </c>
      <c r="J166" s="42">
        <f t="shared" si="10"/>
        <v>0</v>
      </c>
      <c r="K166" s="42">
        <v>1132.7</v>
      </c>
      <c r="L166" s="41">
        <f t="shared" si="11"/>
        <v>0.99460102671698991</v>
      </c>
      <c r="M166">
        <f t="shared" si="12"/>
        <v>1227</v>
      </c>
      <c r="N166">
        <f t="shared" si="13"/>
        <v>0</v>
      </c>
      <c r="O166">
        <f t="shared" si="14"/>
        <v>0</v>
      </c>
    </row>
    <row r="167" spans="1:15">
      <c r="A167" s="61" t="s">
        <v>134</v>
      </c>
      <c r="B167" s="41">
        <v>6430</v>
      </c>
      <c r="C167" s="43">
        <v>0.78351451599999999</v>
      </c>
      <c r="D167" s="42">
        <v>0.30299999999999999</v>
      </c>
      <c r="E167" s="42">
        <v>48.29</v>
      </c>
      <c r="F167" s="42">
        <v>0</v>
      </c>
      <c r="G167" s="42">
        <v>0</v>
      </c>
      <c r="H167" s="41">
        <v>1</v>
      </c>
      <c r="I167" s="42">
        <f t="shared" si="10"/>
        <v>0</v>
      </c>
      <c r="J167" s="42">
        <f t="shared" si="10"/>
        <v>0</v>
      </c>
      <c r="K167" s="42">
        <v>1088</v>
      </c>
      <c r="L167" s="41">
        <f t="shared" si="11"/>
        <v>0.95535687843540995</v>
      </c>
      <c r="M167">
        <f t="shared" si="12"/>
        <v>1178</v>
      </c>
      <c r="N167">
        <f t="shared" si="13"/>
        <v>0</v>
      </c>
      <c r="O167">
        <f t="shared" si="14"/>
        <v>0</v>
      </c>
    </row>
    <row r="168" spans="1:15">
      <c r="A168" s="61" t="s">
        <v>134</v>
      </c>
      <c r="B168" s="41">
        <v>1550</v>
      </c>
      <c r="C168" s="43">
        <v>2.9310409050000001</v>
      </c>
      <c r="D168" s="42">
        <v>0.60899999999999999</v>
      </c>
      <c r="E168" s="42">
        <v>48.29</v>
      </c>
      <c r="F168" s="42">
        <v>1.55</v>
      </c>
      <c r="G168" s="42">
        <v>0.15</v>
      </c>
      <c r="H168" s="41">
        <v>1</v>
      </c>
      <c r="I168" s="42">
        <f t="shared" si="10"/>
        <v>1.55</v>
      </c>
      <c r="J168" s="42">
        <f t="shared" si="10"/>
        <v>0.15</v>
      </c>
      <c r="K168" s="42">
        <v>31454.799999999999</v>
      </c>
      <c r="L168" s="41">
        <f t="shared" si="11"/>
        <v>7.1831532390993376</v>
      </c>
      <c r="M168">
        <f t="shared" si="12"/>
        <v>8860</v>
      </c>
      <c r="N168">
        <f t="shared" si="13"/>
        <v>30</v>
      </c>
      <c r="O168">
        <f t="shared" si="14"/>
        <v>2.9</v>
      </c>
    </row>
    <row r="169" spans="1:15">
      <c r="A169" s="61" t="s">
        <v>134</v>
      </c>
      <c r="B169" s="41">
        <v>1900</v>
      </c>
      <c r="C169" s="43">
        <v>4.4869E-5</v>
      </c>
      <c r="D169" s="42">
        <v>0.23400000000000001</v>
      </c>
      <c r="E169" s="42">
        <v>48.29</v>
      </c>
      <c r="F169" s="42">
        <v>1.2</v>
      </c>
      <c r="G169" s="42">
        <v>7.5999999999999998E-2</v>
      </c>
      <c r="H169" s="41">
        <v>1</v>
      </c>
      <c r="I169" s="42">
        <f t="shared" si="10"/>
        <v>1.2</v>
      </c>
      <c r="J169" s="42">
        <f t="shared" si="10"/>
        <v>7.5999999999999998E-2</v>
      </c>
      <c r="K169" s="42">
        <v>261.5</v>
      </c>
      <c r="L169" s="41">
        <f t="shared" si="11"/>
        <v>4.2251118195000004E-5</v>
      </c>
      <c r="M169">
        <f t="shared" si="12"/>
        <v>0</v>
      </c>
      <c r="N169">
        <f t="shared" si="13"/>
        <v>0</v>
      </c>
      <c r="O169">
        <f t="shared" si="14"/>
        <v>0</v>
      </c>
    </row>
    <row r="170" spans="1:15">
      <c r="A170" s="61" t="s">
        <v>134</v>
      </c>
      <c r="B170" s="41">
        <v>1200</v>
      </c>
      <c r="C170" s="43">
        <v>12.721121562</v>
      </c>
      <c r="D170" s="42">
        <v>0.38900000000000001</v>
      </c>
      <c r="E170" s="42">
        <v>48.29</v>
      </c>
      <c r="F170" s="42">
        <v>2.23</v>
      </c>
      <c r="G170" s="42">
        <v>0.316</v>
      </c>
      <c r="H170" s="41">
        <v>1</v>
      </c>
      <c r="I170" s="42">
        <f t="shared" si="10"/>
        <v>2.23</v>
      </c>
      <c r="J170" s="42">
        <f t="shared" si="10"/>
        <v>0.316</v>
      </c>
      <c r="K170" s="42">
        <v>22678.2</v>
      </c>
      <c r="L170" s="41">
        <f t="shared" si="11"/>
        <v>19.913654294089437</v>
      </c>
      <c r="M170">
        <f t="shared" si="12"/>
        <v>24563</v>
      </c>
      <c r="N170">
        <f t="shared" si="13"/>
        <v>121</v>
      </c>
      <c r="O170">
        <f t="shared" si="14"/>
        <v>17.100000000000001</v>
      </c>
    </row>
    <row r="171" spans="1:15">
      <c r="A171" s="61" t="s">
        <v>134</v>
      </c>
      <c r="B171" s="41">
        <v>4340</v>
      </c>
      <c r="C171" s="43">
        <v>7.1154581999999994E-2</v>
      </c>
      <c r="D171" s="42">
        <v>0.309</v>
      </c>
      <c r="E171" s="42">
        <v>48.29</v>
      </c>
      <c r="F171" s="42">
        <v>0.7</v>
      </c>
      <c r="G171" s="42">
        <v>0.09</v>
      </c>
      <c r="H171" s="41">
        <v>1</v>
      </c>
      <c r="I171" s="42">
        <f t="shared" si="10"/>
        <v>0.7</v>
      </c>
      <c r="J171" s="42">
        <f t="shared" si="10"/>
        <v>0.09</v>
      </c>
      <c r="K171" s="42">
        <v>100.8</v>
      </c>
      <c r="L171" s="41">
        <f t="shared" si="11"/>
        <v>8.8478410193084986E-2</v>
      </c>
      <c r="M171">
        <f t="shared" si="12"/>
        <v>109</v>
      </c>
      <c r="N171">
        <f t="shared" si="13"/>
        <v>0</v>
      </c>
      <c r="O171">
        <f t="shared" si="14"/>
        <v>0</v>
      </c>
    </row>
    <row r="172" spans="1:15">
      <c r="A172" s="61" t="s">
        <v>134</v>
      </c>
      <c r="B172" s="41">
        <v>4340</v>
      </c>
      <c r="C172" s="43">
        <v>0.13331437400000001</v>
      </c>
      <c r="D172" s="42">
        <v>0.309</v>
      </c>
      <c r="E172" s="42">
        <v>48.29</v>
      </c>
      <c r="F172" s="42">
        <v>0.7</v>
      </c>
      <c r="G172" s="42">
        <v>0.09</v>
      </c>
      <c r="H172" s="41">
        <v>1</v>
      </c>
      <c r="I172" s="42">
        <f t="shared" si="10"/>
        <v>0.7</v>
      </c>
      <c r="J172" s="42">
        <f t="shared" si="10"/>
        <v>0.09</v>
      </c>
      <c r="K172" s="42">
        <v>188.8</v>
      </c>
      <c r="L172" s="41">
        <f t="shared" si="11"/>
        <v>0.16577209135184501</v>
      </c>
      <c r="M172">
        <f t="shared" si="12"/>
        <v>204</v>
      </c>
      <c r="N172">
        <f t="shared" si="13"/>
        <v>0</v>
      </c>
      <c r="O172">
        <f t="shared" si="14"/>
        <v>0</v>
      </c>
    </row>
    <row r="173" spans="1:15">
      <c r="A173" s="61" t="s">
        <v>134</v>
      </c>
      <c r="B173" s="41">
        <v>4340</v>
      </c>
      <c r="C173" s="43">
        <v>0.102448469</v>
      </c>
      <c r="D173" s="42">
        <v>0.309</v>
      </c>
      <c r="E173" s="42">
        <v>48.29</v>
      </c>
      <c r="F173" s="42">
        <v>0.7</v>
      </c>
      <c r="G173" s="42">
        <v>0.09</v>
      </c>
      <c r="H173" s="41">
        <v>1</v>
      </c>
      <c r="I173" s="42">
        <f t="shared" si="10"/>
        <v>0.7</v>
      </c>
      <c r="J173" s="42">
        <f t="shared" si="10"/>
        <v>0.09</v>
      </c>
      <c r="K173" s="42">
        <v>145.1</v>
      </c>
      <c r="L173" s="41">
        <f t="shared" si="11"/>
        <v>0.12739134162625751</v>
      </c>
      <c r="M173">
        <f t="shared" si="12"/>
        <v>157</v>
      </c>
      <c r="N173">
        <f t="shared" si="13"/>
        <v>0</v>
      </c>
      <c r="O173">
        <f t="shared" si="14"/>
        <v>0</v>
      </c>
    </row>
    <row r="174" spans="1:15">
      <c r="A174" s="61" t="s">
        <v>134</v>
      </c>
      <c r="B174" s="41">
        <v>1200</v>
      </c>
      <c r="C174" s="43">
        <v>7.408197199</v>
      </c>
      <c r="D174" s="42">
        <v>0.38900000000000001</v>
      </c>
      <c r="E174" s="42">
        <v>48.29</v>
      </c>
      <c r="F174" s="42">
        <v>2.23</v>
      </c>
      <c r="G174" s="42">
        <v>0.316</v>
      </c>
      <c r="H174" s="41">
        <v>1</v>
      </c>
      <c r="I174" s="42">
        <f t="shared" si="10"/>
        <v>2.23</v>
      </c>
      <c r="J174" s="42">
        <f t="shared" si="10"/>
        <v>0.316</v>
      </c>
      <c r="K174" s="42">
        <v>27429.1</v>
      </c>
      <c r="L174" s="41">
        <f t="shared" si="11"/>
        <v>11.596798068812268</v>
      </c>
      <c r="M174">
        <f t="shared" si="12"/>
        <v>14304</v>
      </c>
      <c r="N174">
        <f t="shared" si="13"/>
        <v>70</v>
      </c>
      <c r="O174">
        <f t="shared" si="14"/>
        <v>10</v>
      </c>
    </row>
    <row r="175" spans="1:15">
      <c r="A175" s="61" t="s">
        <v>134</v>
      </c>
      <c r="B175" s="41">
        <v>6410</v>
      </c>
      <c r="C175" s="43">
        <v>0.16987129200000001</v>
      </c>
      <c r="D175" s="42">
        <v>0.191</v>
      </c>
      <c r="E175" s="42">
        <v>48.29</v>
      </c>
      <c r="F175" s="42">
        <v>0</v>
      </c>
      <c r="G175" s="42">
        <v>0</v>
      </c>
      <c r="H175" s="41">
        <v>1</v>
      </c>
      <c r="I175" s="42">
        <f t="shared" si="10"/>
        <v>0</v>
      </c>
      <c r="J175" s="42">
        <f t="shared" si="10"/>
        <v>0</v>
      </c>
      <c r="K175" s="42">
        <v>148.69999999999999</v>
      </c>
      <c r="L175" s="41">
        <f t="shared" si="11"/>
        <v>0.13056576465999001</v>
      </c>
      <c r="M175">
        <f t="shared" si="12"/>
        <v>161</v>
      </c>
      <c r="N175">
        <f t="shared" si="13"/>
        <v>0</v>
      </c>
      <c r="O175">
        <f t="shared" si="14"/>
        <v>0</v>
      </c>
    </row>
    <row r="176" spans="1:15">
      <c r="A176" s="61" t="s">
        <v>134</v>
      </c>
      <c r="B176" s="41">
        <v>6410</v>
      </c>
      <c r="C176" s="43">
        <v>0.15335542799999999</v>
      </c>
      <c r="D176" s="42">
        <v>0.191</v>
      </c>
      <c r="E176" s="42">
        <v>48.29</v>
      </c>
      <c r="F176" s="42">
        <v>0</v>
      </c>
      <c r="G176" s="42">
        <v>0</v>
      </c>
      <c r="H176" s="41">
        <v>1</v>
      </c>
      <c r="I176" s="42">
        <f t="shared" si="10"/>
        <v>0</v>
      </c>
      <c r="J176" s="42">
        <f t="shared" si="10"/>
        <v>0</v>
      </c>
      <c r="K176" s="42">
        <v>134.19999999999999</v>
      </c>
      <c r="L176" s="41">
        <f t="shared" si="11"/>
        <v>0.11787141008841</v>
      </c>
      <c r="M176">
        <f t="shared" si="12"/>
        <v>145</v>
      </c>
      <c r="N176">
        <f t="shared" si="13"/>
        <v>0</v>
      </c>
      <c r="O176">
        <f t="shared" si="14"/>
        <v>0</v>
      </c>
    </row>
    <row r="177" spans="1:15">
      <c r="A177" s="61" t="s">
        <v>134</v>
      </c>
      <c r="B177" s="41">
        <v>1200</v>
      </c>
      <c r="C177" s="43">
        <v>3.3742680000000001E-3</v>
      </c>
      <c r="D177" s="42">
        <v>0.30399999999999999</v>
      </c>
      <c r="E177" s="42">
        <v>48.29</v>
      </c>
      <c r="F177" s="42">
        <v>2.23</v>
      </c>
      <c r="G177" s="42">
        <v>0.316</v>
      </c>
      <c r="H177" s="41">
        <v>1</v>
      </c>
      <c r="I177" s="42">
        <f t="shared" si="10"/>
        <v>2.23</v>
      </c>
      <c r="J177" s="42">
        <f t="shared" si="10"/>
        <v>0.316</v>
      </c>
      <c r="K177" s="42">
        <v>4.7</v>
      </c>
      <c r="L177" s="41">
        <f t="shared" si="11"/>
        <v>4.1278995102399995E-3</v>
      </c>
      <c r="M177">
        <f t="shared" si="12"/>
        <v>5</v>
      </c>
      <c r="N177">
        <f t="shared" si="13"/>
        <v>0</v>
      </c>
      <c r="O177">
        <f t="shared" si="14"/>
        <v>0</v>
      </c>
    </row>
    <row r="178" spans="1:15">
      <c r="A178" s="61" t="s">
        <v>134</v>
      </c>
      <c r="B178" s="41">
        <v>6410</v>
      </c>
      <c r="C178" s="43">
        <v>0.67312823200000005</v>
      </c>
      <c r="D178" s="42">
        <v>0.26600000000000001</v>
      </c>
      <c r="E178" s="42">
        <v>48.29</v>
      </c>
      <c r="F178" s="42">
        <v>0</v>
      </c>
      <c r="G178" s="42">
        <v>0</v>
      </c>
      <c r="H178" s="41">
        <v>1</v>
      </c>
      <c r="I178" s="42">
        <f t="shared" si="10"/>
        <v>0</v>
      </c>
      <c r="J178" s="42">
        <f t="shared" si="10"/>
        <v>0</v>
      </c>
      <c r="K178" s="42">
        <v>820.6</v>
      </c>
      <c r="L178" s="41">
        <f t="shared" si="11"/>
        <v>0.72053553149937344</v>
      </c>
      <c r="M178">
        <f t="shared" si="12"/>
        <v>889</v>
      </c>
      <c r="N178">
        <f t="shared" si="13"/>
        <v>0</v>
      </c>
      <c r="O178">
        <f t="shared" si="14"/>
        <v>0</v>
      </c>
    </row>
    <row r="179" spans="1:15">
      <c r="A179" s="61" t="s">
        <v>134</v>
      </c>
      <c r="B179" s="41">
        <v>1550</v>
      </c>
      <c r="C179" s="43">
        <v>5.1103461000000003E-2</v>
      </c>
      <c r="D179" s="42">
        <v>0.60899999999999999</v>
      </c>
      <c r="E179" s="42">
        <v>48.29</v>
      </c>
      <c r="F179" s="42">
        <v>1.55</v>
      </c>
      <c r="G179" s="42">
        <v>0.15</v>
      </c>
      <c r="H179" s="41">
        <v>1</v>
      </c>
      <c r="I179" s="42">
        <f t="shared" si="10"/>
        <v>1.55</v>
      </c>
      <c r="J179" s="42">
        <f t="shared" si="10"/>
        <v>0.15</v>
      </c>
      <c r="K179" s="42">
        <v>142.6</v>
      </c>
      <c r="L179" s="41">
        <f t="shared" si="11"/>
        <v>0.12524014618326751</v>
      </c>
      <c r="M179">
        <f t="shared" si="12"/>
        <v>154</v>
      </c>
      <c r="N179">
        <f t="shared" si="13"/>
        <v>1</v>
      </c>
      <c r="O179">
        <f t="shared" si="14"/>
        <v>0.1</v>
      </c>
    </row>
    <row r="180" spans="1:15">
      <c r="A180" s="61" t="s">
        <v>134</v>
      </c>
      <c r="B180" s="41">
        <v>6410</v>
      </c>
      <c r="C180" s="43">
        <v>6.6049932000000006E-2</v>
      </c>
      <c r="D180" s="42">
        <v>0.26600000000000001</v>
      </c>
      <c r="E180" s="42">
        <v>48.29</v>
      </c>
      <c r="F180" s="42">
        <v>0</v>
      </c>
      <c r="G180" s="42">
        <v>0</v>
      </c>
      <c r="H180" s="41">
        <v>1</v>
      </c>
      <c r="I180" s="42">
        <f t="shared" si="10"/>
        <v>0</v>
      </c>
      <c r="J180" s="42">
        <f t="shared" si="10"/>
        <v>0</v>
      </c>
      <c r="K180" s="42">
        <v>80.5</v>
      </c>
      <c r="L180" s="41">
        <f t="shared" si="11"/>
        <v>7.0701718627540003E-2</v>
      </c>
      <c r="M180">
        <f t="shared" si="12"/>
        <v>87</v>
      </c>
      <c r="N180">
        <f t="shared" si="13"/>
        <v>0</v>
      </c>
      <c r="O180">
        <f t="shared" si="14"/>
        <v>0</v>
      </c>
    </row>
    <row r="181" spans="1:15">
      <c r="A181" s="61" t="s">
        <v>134</v>
      </c>
      <c r="B181" s="41">
        <v>1550</v>
      </c>
      <c r="C181" s="43">
        <v>4.0986332660000002</v>
      </c>
      <c r="D181" s="42">
        <v>0.60899999999999999</v>
      </c>
      <c r="E181" s="42">
        <v>48.29</v>
      </c>
      <c r="F181" s="42">
        <v>1.55</v>
      </c>
      <c r="G181" s="42">
        <v>0.15</v>
      </c>
      <c r="H181" s="41">
        <v>1</v>
      </c>
      <c r="I181" s="42">
        <f t="shared" si="10"/>
        <v>1.55</v>
      </c>
      <c r="J181" s="42">
        <f t="shared" si="10"/>
        <v>0.15</v>
      </c>
      <c r="K181" s="42">
        <v>12516.4</v>
      </c>
      <c r="L181" s="41">
        <f t="shared" si="11"/>
        <v>10.044592271068355</v>
      </c>
      <c r="M181">
        <f t="shared" si="12"/>
        <v>12390</v>
      </c>
      <c r="N181">
        <f t="shared" si="13"/>
        <v>42</v>
      </c>
      <c r="O181">
        <f t="shared" si="14"/>
        <v>4.0999999999999996</v>
      </c>
    </row>
    <row r="182" spans="1:15">
      <c r="A182" s="61" t="s">
        <v>134</v>
      </c>
      <c r="B182" s="41">
        <v>6410</v>
      </c>
      <c r="C182" s="43">
        <v>1.254439E-3</v>
      </c>
      <c r="D182" s="42">
        <v>0.26600000000000001</v>
      </c>
      <c r="E182" s="42">
        <v>48.29</v>
      </c>
      <c r="F182" s="42">
        <v>0</v>
      </c>
      <c r="G182" s="42">
        <v>0</v>
      </c>
      <c r="H182" s="41">
        <v>1</v>
      </c>
      <c r="I182" s="42">
        <f t="shared" si="10"/>
        <v>0</v>
      </c>
      <c r="J182" s="42">
        <f t="shared" si="10"/>
        <v>0</v>
      </c>
      <c r="K182" s="42">
        <v>1.5</v>
      </c>
      <c r="L182" s="41">
        <f t="shared" si="11"/>
        <v>1.3427870480383335E-3</v>
      </c>
      <c r="M182">
        <f t="shared" si="12"/>
        <v>2</v>
      </c>
      <c r="N182">
        <f t="shared" si="13"/>
        <v>0</v>
      </c>
      <c r="O182">
        <f t="shared" si="14"/>
        <v>0</v>
      </c>
    </row>
    <row r="183" spans="1:15">
      <c r="A183" s="61" t="s">
        <v>134</v>
      </c>
      <c r="B183" s="41">
        <v>1900</v>
      </c>
      <c r="C183" s="43">
        <v>0.33688504400000002</v>
      </c>
      <c r="D183" s="42">
        <v>0.23400000000000001</v>
      </c>
      <c r="E183" s="42">
        <v>48.29</v>
      </c>
      <c r="F183" s="42">
        <v>1.2</v>
      </c>
      <c r="G183" s="42">
        <v>7.5999999999999998E-2</v>
      </c>
      <c r="H183" s="41">
        <v>1</v>
      </c>
      <c r="I183" s="42">
        <f t="shared" si="10"/>
        <v>1.2</v>
      </c>
      <c r="J183" s="42">
        <f t="shared" si="10"/>
        <v>7.5999999999999998E-2</v>
      </c>
      <c r="K183" s="42">
        <v>8730.1</v>
      </c>
      <c r="L183" s="41">
        <f t="shared" si="11"/>
        <v>0.31722948610782004</v>
      </c>
      <c r="M183">
        <f t="shared" si="12"/>
        <v>391</v>
      </c>
      <c r="N183">
        <f t="shared" si="13"/>
        <v>1</v>
      </c>
      <c r="O183">
        <f t="shared" si="14"/>
        <v>0.1</v>
      </c>
    </row>
    <row r="184" spans="1:15">
      <c r="A184" s="61" t="s">
        <v>134</v>
      </c>
      <c r="B184" s="41">
        <v>1900</v>
      </c>
      <c r="C184" s="43">
        <v>0.21738839800000001</v>
      </c>
      <c r="D184" s="42">
        <v>0.193</v>
      </c>
      <c r="E184" s="42">
        <v>48.29</v>
      </c>
      <c r="F184" s="42">
        <v>1.2</v>
      </c>
      <c r="G184" s="42">
        <v>7.5999999999999998E-2</v>
      </c>
      <c r="H184" s="41">
        <v>1</v>
      </c>
      <c r="I184" s="42">
        <f t="shared" si="10"/>
        <v>1.2</v>
      </c>
      <c r="J184" s="42">
        <f t="shared" si="10"/>
        <v>7.5999999999999998E-2</v>
      </c>
      <c r="K184" s="42">
        <v>1532</v>
      </c>
      <c r="L184" s="41">
        <f t="shared" si="11"/>
        <v>0.16883777897567168</v>
      </c>
      <c r="M184">
        <f t="shared" si="12"/>
        <v>208</v>
      </c>
      <c r="N184">
        <f t="shared" si="13"/>
        <v>1</v>
      </c>
      <c r="O184">
        <f t="shared" si="14"/>
        <v>0</v>
      </c>
    </row>
    <row r="185" spans="1:15">
      <c r="A185" s="61" t="s">
        <v>134</v>
      </c>
      <c r="B185" s="41">
        <v>1800</v>
      </c>
      <c r="C185" s="43">
        <v>9.5442995000000003E-2</v>
      </c>
      <c r="D185" s="42">
        <v>0.182</v>
      </c>
      <c r="E185" s="42">
        <v>48.29</v>
      </c>
      <c r="F185" s="42">
        <v>1.25</v>
      </c>
      <c r="G185" s="42">
        <v>7.5999999999999998E-2</v>
      </c>
      <c r="H185" s="41">
        <v>1</v>
      </c>
      <c r="I185" s="42">
        <f t="shared" si="10"/>
        <v>1.25</v>
      </c>
      <c r="J185" s="42">
        <f t="shared" si="10"/>
        <v>7.5999999999999998E-2</v>
      </c>
      <c r="K185" s="42">
        <v>85.4</v>
      </c>
      <c r="L185" s="41">
        <f t="shared" si="11"/>
        <v>6.9902290466341666E-2</v>
      </c>
      <c r="M185">
        <f t="shared" si="12"/>
        <v>86</v>
      </c>
      <c r="N185">
        <f t="shared" si="13"/>
        <v>0</v>
      </c>
      <c r="O185">
        <f t="shared" si="14"/>
        <v>0</v>
      </c>
    </row>
    <row r="186" spans="1:15">
      <c r="A186" s="61" t="s">
        <v>134</v>
      </c>
      <c r="B186" s="41">
        <v>1800</v>
      </c>
      <c r="C186" s="43">
        <v>0.23351401299999999</v>
      </c>
      <c r="D186" s="42">
        <v>0.183</v>
      </c>
      <c r="E186" s="42">
        <v>48.29</v>
      </c>
      <c r="F186" s="42">
        <v>1.25</v>
      </c>
      <c r="G186" s="42">
        <v>7.5999999999999998E-2</v>
      </c>
      <c r="H186" s="41">
        <v>1</v>
      </c>
      <c r="I186" s="42">
        <f t="shared" si="10"/>
        <v>1.25</v>
      </c>
      <c r="J186" s="42">
        <f t="shared" si="10"/>
        <v>7.5999999999999998E-2</v>
      </c>
      <c r="K186" s="42">
        <v>197.4</v>
      </c>
      <c r="L186" s="41">
        <f t="shared" si="11"/>
        <v>0.17196497323849247</v>
      </c>
      <c r="M186">
        <f t="shared" si="12"/>
        <v>212</v>
      </c>
      <c r="N186">
        <f t="shared" si="13"/>
        <v>1</v>
      </c>
      <c r="O186">
        <f t="shared" si="14"/>
        <v>0</v>
      </c>
    </row>
    <row r="187" spans="1:15">
      <c r="A187" s="61" t="s">
        <v>134</v>
      </c>
      <c r="B187" s="41">
        <v>4340</v>
      </c>
      <c r="C187" s="43">
        <v>8.9377807000000004E-2</v>
      </c>
      <c r="D187" s="42">
        <v>0.309</v>
      </c>
      <c r="E187" s="42">
        <v>48.29</v>
      </c>
      <c r="F187" s="42">
        <v>0.7</v>
      </c>
      <c r="G187" s="42">
        <v>0.09</v>
      </c>
      <c r="H187" s="41">
        <v>1</v>
      </c>
      <c r="I187" s="42">
        <f t="shared" si="10"/>
        <v>0.7</v>
      </c>
      <c r="J187" s="42">
        <f t="shared" si="10"/>
        <v>0.09</v>
      </c>
      <c r="K187" s="42">
        <v>126.6</v>
      </c>
      <c r="L187" s="41">
        <f t="shared" si="11"/>
        <v>0.1111383982257725</v>
      </c>
      <c r="M187">
        <f t="shared" si="12"/>
        <v>137</v>
      </c>
      <c r="N187">
        <f t="shared" si="13"/>
        <v>0</v>
      </c>
      <c r="O187">
        <f t="shared" si="14"/>
        <v>0</v>
      </c>
    </row>
    <row r="188" spans="1:15">
      <c r="A188" s="61" t="s">
        <v>134</v>
      </c>
      <c r="B188" s="41">
        <v>4340</v>
      </c>
      <c r="C188" s="43">
        <v>0.17011106300000001</v>
      </c>
      <c r="D188" s="42">
        <v>0.309</v>
      </c>
      <c r="E188" s="42">
        <v>48.29</v>
      </c>
      <c r="F188" s="42">
        <v>0.7</v>
      </c>
      <c r="G188" s="42">
        <v>0.09</v>
      </c>
      <c r="H188" s="41">
        <v>1</v>
      </c>
      <c r="I188" s="42">
        <f t="shared" si="10"/>
        <v>0.7</v>
      </c>
      <c r="J188" s="42">
        <f t="shared" si="10"/>
        <v>0.09</v>
      </c>
      <c r="K188" s="42">
        <v>240.9</v>
      </c>
      <c r="L188" s="41">
        <f t="shared" si="11"/>
        <v>0.2115275782309525</v>
      </c>
      <c r="M188">
        <f t="shared" si="12"/>
        <v>261</v>
      </c>
      <c r="N188">
        <f t="shared" si="13"/>
        <v>0</v>
      </c>
      <c r="O188">
        <f t="shared" si="14"/>
        <v>0.1</v>
      </c>
    </row>
    <row r="189" spans="1:15">
      <c r="A189" s="61" t="s">
        <v>134</v>
      </c>
      <c r="B189" s="41">
        <v>6410</v>
      </c>
      <c r="C189" s="43">
        <v>0.13879424200000001</v>
      </c>
      <c r="D189" s="42">
        <v>0.191</v>
      </c>
      <c r="E189" s="42">
        <v>48.29</v>
      </c>
      <c r="F189" s="42">
        <v>0</v>
      </c>
      <c r="G189" s="42">
        <v>0</v>
      </c>
      <c r="H189" s="41">
        <v>1</v>
      </c>
      <c r="I189" s="42">
        <f t="shared" si="10"/>
        <v>0</v>
      </c>
      <c r="J189" s="42">
        <f t="shared" si="10"/>
        <v>0</v>
      </c>
      <c r="K189" s="42">
        <v>121.5</v>
      </c>
      <c r="L189" s="41">
        <f t="shared" si="11"/>
        <v>0.10667945197669836</v>
      </c>
      <c r="M189">
        <f t="shared" si="12"/>
        <v>132</v>
      </c>
      <c r="N189">
        <f t="shared" si="13"/>
        <v>0</v>
      </c>
      <c r="O189">
        <f t="shared" si="14"/>
        <v>0</v>
      </c>
    </row>
    <row r="190" spans="1:15">
      <c r="A190" s="61" t="s">
        <v>134</v>
      </c>
      <c r="B190" s="41">
        <v>4340</v>
      </c>
      <c r="C190" s="43">
        <v>6.7420758999999997E-2</v>
      </c>
      <c r="D190" s="42">
        <v>0.309</v>
      </c>
      <c r="E190" s="42">
        <v>48.29</v>
      </c>
      <c r="F190" s="42">
        <v>0.7</v>
      </c>
      <c r="G190" s="42">
        <v>0.09</v>
      </c>
      <c r="H190" s="41">
        <v>1</v>
      </c>
      <c r="I190" s="42">
        <f t="shared" si="10"/>
        <v>0.7</v>
      </c>
      <c r="J190" s="42">
        <f t="shared" si="10"/>
        <v>0.09</v>
      </c>
      <c r="K190" s="42">
        <v>95.5</v>
      </c>
      <c r="L190" s="41">
        <f t="shared" si="11"/>
        <v>8.3835522641832486E-2</v>
      </c>
      <c r="M190">
        <f t="shared" si="12"/>
        <v>103</v>
      </c>
      <c r="N190">
        <f t="shared" si="13"/>
        <v>0</v>
      </c>
      <c r="O190">
        <f t="shared" si="14"/>
        <v>0</v>
      </c>
    </row>
    <row r="191" spans="1:15">
      <c r="A191" s="61" t="s">
        <v>134</v>
      </c>
      <c r="B191" s="41">
        <v>3200</v>
      </c>
      <c r="C191" s="43">
        <v>5.0049323999999999E-2</v>
      </c>
      <c r="D191" s="42">
        <v>0.28699999999999998</v>
      </c>
      <c r="E191" s="42">
        <v>48.29</v>
      </c>
      <c r="F191" s="42">
        <v>1.2</v>
      </c>
      <c r="G191" s="42">
        <v>6.4000000000000001E-2</v>
      </c>
      <c r="H191" s="41">
        <v>1</v>
      </c>
      <c r="I191" s="42">
        <f t="shared" si="10"/>
        <v>1.2</v>
      </c>
      <c r="J191" s="42">
        <f t="shared" si="10"/>
        <v>6.4000000000000001E-2</v>
      </c>
      <c r="K191" s="42">
        <v>65.8</v>
      </c>
      <c r="L191" s="41">
        <f t="shared" si="11"/>
        <v>5.7803757721709988E-2</v>
      </c>
      <c r="M191">
        <f t="shared" si="12"/>
        <v>71</v>
      </c>
      <c r="N191">
        <f t="shared" si="13"/>
        <v>0</v>
      </c>
      <c r="O191">
        <f t="shared" si="14"/>
        <v>0</v>
      </c>
    </row>
    <row r="192" spans="1:15">
      <c r="A192" s="61" t="s">
        <v>134</v>
      </c>
      <c r="B192" s="41">
        <v>3200</v>
      </c>
      <c r="C192" s="43">
        <v>1.187399002</v>
      </c>
      <c r="D192" s="42">
        <v>0.28699999999999998</v>
      </c>
      <c r="E192" s="42">
        <v>48.29</v>
      </c>
      <c r="F192" s="42">
        <v>1.2</v>
      </c>
      <c r="G192" s="42">
        <v>6.4000000000000001E-2</v>
      </c>
      <c r="H192" s="41">
        <v>1</v>
      </c>
      <c r="I192" s="42">
        <f t="shared" si="10"/>
        <v>1.2</v>
      </c>
      <c r="J192" s="42">
        <f t="shared" si="10"/>
        <v>6.4000000000000001E-2</v>
      </c>
      <c r="K192" s="42">
        <v>1561.7</v>
      </c>
      <c r="L192" s="41">
        <f t="shared" si="11"/>
        <v>1.3713696558740383</v>
      </c>
      <c r="M192">
        <f t="shared" si="12"/>
        <v>1692</v>
      </c>
      <c r="N192">
        <f t="shared" si="13"/>
        <v>4</v>
      </c>
      <c r="O192">
        <f t="shared" si="14"/>
        <v>0.2</v>
      </c>
    </row>
    <row r="193" spans="1:15">
      <c r="A193" s="61" t="s">
        <v>134</v>
      </c>
      <c r="B193" s="41">
        <v>1200</v>
      </c>
      <c r="C193" s="43">
        <v>2.5456684410000001</v>
      </c>
      <c r="D193" s="42">
        <v>0.30399999999999999</v>
      </c>
      <c r="E193" s="42">
        <v>48.29</v>
      </c>
      <c r="F193" s="42">
        <v>2.23</v>
      </c>
      <c r="G193" s="42">
        <v>0.316</v>
      </c>
      <c r="H193" s="41">
        <v>1</v>
      </c>
      <c r="I193" s="42">
        <f t="shared" si="10"/>
        <v>2.23</v>
      </c>
      <c r="J193" s="42">
        <f t="shared" si="10"/>
        <v>0.316</v>
      </c>
      <c r="K193" s="42">
        <v>10023.200000000001</v>
      </c>
      <c r="L193" s="41">
        <f t="shared" si="11"/>
        <v>3.1142350017358797</v>
      </c>
      <c r="M193">
        <f t="shared" si="12"/>
        <v>3841</v>
      </c>
      <c r="N193">
        <f t="shared" si="13"/>
        <v>19</v>
      </c>
      <c r="O193">
        <f t="shared" si="14"/>
        <v>2.7</v>
      </c>
    </row>
    <row r="194" spans="1:15">
      <c r="A194" s="61" t="s">
        <v>134</v>
      </c>
      <c r="B194" s="41">
        <v>3200</v>
      </c>
      <c r="C194" s="43">
        <v>2.7911550200000002</v>
      </c>
      <c r="D194" s="42">
        <v>0.28699999999999998</v>
      </c>
      <c r="E194" s="42">
        <v>48.29</v>
      </c>
      <c r="F194" s="42">
        <v>1.2</v>
      </c>
      <c r="G194" s="42">
        <v>6.4000000000000001E-2</v>
      </c>
      <c r="H194" s="41">
        <v>1</v>
      </c>
      <c r="I194" s="42">
        <f t="shared" si="10"/>
        <v>1.2</v>
      </c>
      <c r="J194" s="42">
        <f t="shared" si="10"/>
        <v>6.4000000000000001E-2</v>
      </c>
      <c r="K194" s="42">
        <v>3671.1</v>
      </c>
      <c r="L194" s="41">
        <f t="shared" si="11"/>
        <v>3.2236049489862162</v>
      </c>
      <c r="M194">
        <f t="shared" si="12"/>
        <v>3976</v>
      </c>
      <c r="N194">
        <f t="shared" si="13"/>
        <v>11</v>
      </c>
      <c r="O194">
        <f t="shared" si="14"/>
        <v>0.6</v>
      </c>
    </row>
    <row r="195" spans="1:15">
      <c r="A195" s="61" t="s">
        <v>134</v>
      </c>
      <c r="B195" s="41">
        <v>6410</v>
      </c>
      <c r="C195" s="43">
        <v>1.62115E-4</v>
      </c>
      <c r="D195" s="42">
        <v>0.191</v>
      </c>
      <c r="E195" s="42">
        <v>48.29</v>
      </c>
      <c r="F195" s="42">
        <v>0</v>
      </c>
      <c r="G195" s="42">
        <v>0</v>
      </c>
      <c r="H195" s="41">
        <v>1</v>
      </c>
      <c r="I195" s="42">
        <f t="shared" ref="I195:J227" si="15">F195</f>
        <v>0</v>
      </c>
      <c r="J195" s="42">
        <f t="shared" si="15"/>
        <v>0</v>
      </c>
      <c r="K195" s="42">
        <v>0.1</v>
      </c>
      <c r="L195" s="41">
        <f t="shared" ref="L195:L258" si="16">E195*D195*C195/12</f>
        <v>1.2460415582083334E-4</v>
      </c>
      <c r="M195">
        <f t="shared" ref="M195:M258" si="17">ROUND(E195*D195*C195*102.79,0)</f>
        <v>0</v>
      </c>
      <c r="N195">
        <f t="shared" ref="N195:N258" si="18">ROUND(I195*M195*0.002205,0)</f>
        <v>0</v>
      </c>
      <c r="O195">
        <f t="shared" ref="O195:O258" si="19">ROUND(J195*M195*0.002205,1)</f>
        <v>0</v>
      </c>
    </row>
    <row r="196" spans="1:15">
      <c r="A196" s="61" t="s">
        <v>134</v>
      </c>
      <c r="B196" s="41">
        <v>6410</v>
      </c>
      <c r="C196" s="43">
        <v>0.24922830100000001</v>
      </c>
      <c r="D196" s="42">
        <v>0.30299999999999999</v>
      </c>
      <c r="E196" s="42">
        <v>48.29</v>
      </c>
      <c r="F196" s="42">
        <v>0</v>
      </c>
      <c r="G196" s="42">
        <v>0</v>
      </c>
      <c r="H196" s="41">
        <v>1</v>
      </c>
      <c r="I196" s="42">
        <f t="shared" si="15"/>
        <v>0</v>
      </c>
      <c r="J196" s="42">
        <f t="shared" si="15"/>
        <v>0</v>
      </c>
      <c r="K196" s="42">
        <v>346.1</v>
      </c>
      <c r="L196" s="41">
        <f t="shared" si="16"/>
        <v>0.3038896750460725</v>
      </c>
      <c r="M196">
        <f t="shared" si="17"/>
        <v>375</v>
      </c>
      <c r="N196">
        <f t="shared" si="18"/>
        <v>0</v>
      </c>
      <c r="O196">
        <f t="shared" si="19"/>
        <v>0</v>
      </c>
    </row>
    <row r="197" spans="1:15">
      <c r="A197" s="61" t="s">
        <v>134</v>
      </c>
      <c r="B197" s="41">
        <v>6410</v>
      </c>
      <c r="C197" s="43">
        <v>1.0650150000000001E-3</v>
      </c>
      <c r="D197" s="42">
        <v>0.30299999999999999</v>
      </c>
      <c r="E197" s="42">
        <v>48.29</v>
      </c>
      <c r="F197" s="42">
        <v>0</v>
      </c>
      <c r="G197" s="42">
        <v>0</v>
      </c>
      <c r="H197" s="41">
        <v>1</v>
      </c>
      <c r="I197" s="42">
        <f t="shared" si="15"/>
        <v>0</v>
      </c>
      <c r="J197" s="42">
        <f t="shared" si="15"/>
        <v>0</v>
      </c>
      <c r="K197" s="42">
        <v>1.5</v>
      </c>
      <c r="L197" s="41">
        <f t="shared" si="16"/>
        <v>1.2985967523375002E-3</v>
      </c>
      <c r="M197">
        <f t="shared" si="17"/>
        <v>2</v>
      </c>
      <c r="N197">
        <f t="shared" si="18"/>
        <v>0</v>
      </c>
      <c r="O197">
        <f t="shared" si="19"/>
        <v>0</v>
      </c>
    </row>
    <row r="198" spans="1:15">
      <c r="A198" s="61" t="s">
        <v>134</v>
      </c>
      <c r="B198" s="41">
        <v>8140</v>
      </c>
      <c r="C198" s="43">
        <v>0.56111244199999999</v>
      </c>
      <c r="D198" s="42">
        <v>0.70299999999999996</v>
      </c>
      <c r="E198" s="42">
        <v>48.29</v>
      </c>
      <c r="F198" s="42">
        <v>1.2</v>
      </c>
      <c r="G198" s="42">
        <v>0.48</v>
      </c>
      <c r="H198" s="41">
        <v>1</v>
      </c>
      <c r="I198" s="42">
        <f t="shared" si="15"/>
        <v>1.2</v>
      </c>
      <c r="J198" s="42">
        <f t="shared" si="15"/>
        <v>0.48</v>
      </c>
      <c r="K198" s="42">
        <v>7377.8</v>
      </c>
      <c r="L198" s="41">
        <f t="shared" si="16"/>
        <v>1.5873810196998781</v>
      </c>
      <c r="M198">
        <f t="shared" si="17"/>
        <v>1958</v>
      </c>
      <c r="N198">
        <f t="shared" si="18"/>
        <v>5</v>
      </c>
      <c r="O198">
        <f t="shared" si="19"/>
        <v>2.1</v>
      </c>
    </row>
    <row r="199" spans="1:15">
      <c r="A199" s="61" t="s">
        <v>134</v>
      </c>
      <c r="B199" s="41">
        <v>3200</v>
      </c>
      <c r="C199" s="43">
        <v>1.5739536199999999</v>
      </c>
      <c r="D199" s="42">
        <v>0.4</v>
      </c>
      <c r="E199" s="42">
        <v>48.29</v>
      </c>
      <c r="F199" s="42">
        <v>1.2</v>
      </c>
      <c r="G199" s="42">
        <v>6.4000000000000001E-2</v>
      </c>
      <c r="H199" s="41">
        <v>1</v>
      </c>
      <c r="I199" s="42">
        <f t="shared" si="15"/>
        <v>1.2</v>
      </c>
      <c r="J199" s="42">
        <f t="shared" si="15"/>
        <v>6.4000000000000001E-2</v>
      </c>
      <c r="K199" s="42">
        <v>2885.2</v>
      </c>
      <c r="L199" s="41">
        <f t="shared" si="16"/>
        <v>2.5335406769933333</v>
      </c>
      <c r="M199">
        <f t="shared" si="17"/>
        <v>3125</v>
      </c>
      <c r="N199">
        <f t="shared" si="18"/>
        <v>8</v>
      </c>
      <c r="O199">
        <f t="shared" si="19"/>
        <v>0.4</v>
      </c>
    </row>
    <row r="200" spans="1:15">
      <c r="A200" s="61" t="s">
        <v>134</v>
      </c>
      <c r="B200" s="41">
        <v>4340</v>
      </c>
      <c r="C200" s="43">
        <v>5.0245667000000001E-2</v>
      </c>
      <c r="D200" s="42">
        <v>0.309</v>
      </c>
      <c r="E200" s="42">
        <v>48.29</v>
      </c>
      <c r="F200" s="42">
        <v>0.7</v>
      </c>
      <c r="G200" s="42">
        <v>0.09</v>
      </c>
      <c r="H200" s="41">
        <v>1</v>
      </c>
      <c r="I200" s="42">
        <f t="shared" si="15"/>
        <v>0.7</v>
      </c>
      <c r="J200" s="42">
        <f t="shared" si="15"/>
        <v>0.09</v>
      </c>
      <c r="K200" s="42">
        <v>71.2</v>
      </c>
      <c r="L200" s="41">
        <f t="shared" si="16"/>
        <v>6.2478853930322494E-2</v>
      </c>
      <c r="M200">
        <f t="shared" si="17"/>
        <v>77</v>
      </c>
      <c r="N200">
        <f t="shared" si="18"/>
        <v>0</v>
      </c>
      <c r="O200">
        <f t="shared" si="19"/>
        <v>0</v>
      </c>
    </row>
    <row r="201" spans="1:15">
      <c r="A201" s="61" t="s">
        <v>134</v>
      </c>
      <c r="B201" s="41">
        <v>1200</v>
      </c>
      <c r="C201" s="43">
        <v>2.0102132000000002E-2</v>
      </c>
      <c r="D201" s="42">
        <v>0.38900000000000001</v>
      </c>
      <c r="E201" s="42">
        <v>48.29</v>
      </c>
      <c r="F201" s="42">
        <v>2.23</v>
      </c>
      <c r="G201" s="42">
        <v>0.316</v>
      </c>
      <c r="H201" s="41">
        <v>1</v>
      </c>
      <c r="I201" s="42">
        <f t="shared" si="15"/>
        <v>2.23</v>
      </c>
      <c r="J201" s="42">
        <f t="shared" si="15"/>
        <v>0.316</v>
      </c>
      <c r="K201" s="42">
        <v>35.799999999999997</v>
      </c>
      <c r="L201" s="41">
        <f t="shared" si="16"/>
        <v>3.146789418457667E-2</v>
      </c>
      <c r="M201">
        <f t="shared" si="17"/>
        <v>39</v>
      </c>
      <c r="N201">
        <f t="shared" si="18"/>
        <v>0</v>
      </c>
      <c r="O201">
        <f t="shared" si="19"/>
        <v>0</v>
      </c>
    </row>
    <row r="202" spans="1:15">
      <c r="A202" s="61" t="s">
        <v>134</v>
      </c>
      <c r="B202" s="41">
        <v>6410</v>
      </c>
      <c r="C202" s="43">
        <v>9.4537159999999992E-3</v>
      </c>
      <c r="D202" s="42">
        <v>0.30299999999999999</v>
      </c>
      <c r="E202" s="42">
        <v>48.29</v>
      </c>
      <c r="F202" s="42">
        <v>0</v>
      </c>
      <c r="G202" s="42">
        <v>0</v>
      </c>
      <c r="H202" s="41">
        <v>1</v>
      </c>
      <c r="I202" s="42">
        <f t="shared" si="15"/>
        <v>0</v>
      </c>
      <c r="J202" s="42">
        <f t="shared" si="15"/>
        <v>0</v>
      </c>
      <c r="K202" s="42">
        <v>13.1</v>
      </c>
      <c r="L202" s="41">
        <f t="shared" si="16"/>
        <v>1.1527128627409998E-2</v>
      </c>
      <c r="M202">
        <f t="shared" si="17"/>
        <v>14</v>
      </c>
      <c r="N202">
        <f t="shared" si="18"/>
        <v>0</v>
      </c>
      <c r="O202">
        <f t="shared" si="19"/>
        <v>0</v>
      </c>
    </row>
    <row r="203" spans="1:15">
      <c r="A203" s="61" t="s">
        <v>134</v>
      </c>
      <c r="B203" s="41">
        <v>4340</v>
      </c>
      <c r="C203" s="43">
        <v>1.1437926009999999</v>
      </c>
      <c r="D203" s="42">
        <v>0.41299999999999998</v>
      </c>
      <c r="E203" s="42">
        <v>48.29</v>
      </c>
      <c r="F203" s="42">
        <v>0.7</v>
      </c>
      <c r="G203" s="42">
        <v>0.09</v>
      </c>
      <c r="H203" s="41">
        <v>1</v>
      </c>
      <c r="I203" s="42">
        <f t="shared" si="15"/>
        <v>0.7</v>
      </c>
      <c r="J203" s="42">
        <f t="shared" si="15"/>
        <v>0.09</v>
      </c>
      <c r="K203" s="42">
        <v>2164.8000000000002</v>
      </c>
      <c r="L203" s="41">
        <f t="shared" si="16"/>
        <v>1.9009613801704806</v>
      </c>
      <c r="M203">
        <f t="shared" si="17"/>
        <v>2345</v>
      </c>
      <c r="N203">
        <f t="shared" si="18"/>
        <v>4</v>
      </c>
      <c r="O203">
        <f t="shared" si="19"/>
        <v>0.5</v>
      </c>
    </row>
    <row r="204" spans="1:15">
      <c r="A204" s="61" t="s">
        <v>134</v>
      </c>
      <c r="B204" s="41">
        <v>3200</v>
      </c>
      <c r="C204" s="43">
        <v>3.5990234000000003E-2</v>
      </c>
      <c r="D204" s="42">
        <v>0.28699999999999998</v>
      </c>
      <c r="E204" s="42">
        <v>48.29</v>
      </c>
      <c r="F204" s="42">
        <v>1.2</v>
      </c>
      <c r="G204" s="42">
        <v>6.4000000000000001E-2</v>
      </c>
      <c r="H204" s="41">
        <v>1</v>
      </c>
      <c r="I204" s="42">
        <f t="shared" si="15"/>
        <v>1.2</v>
      </c>
      <c r="J204" s="42">
        <f t="shared" si="15"/>
        <v>6.4000000000000001E-2</v>
      </c>
      <c r="K204" s="42">
        <v>47.3</v>
      </c>
      <c r="L204" s="41">
        <f t="shared" si="16"/>
        <v>4.1566410896651661E-2</v>
      </c>
      <c r="M204">
        <f t="shared" si="17"/>
        <v>51</v>
      </c>
      <c r="N204">
        <f t="shared" si="18"/>
        <v>0</v>
      </c>
      <c r="O204">
        <f t="shared" si="19"/>
        <v>0</v>
      </c>
    </row>
    <row r="205" spans="1:15">
      <c r="A205" s="61" t="s">
        <v>134</v>
      </c>
      <c r="B205" s="41">
        <v>3200</v>
      </c>
      <c r="C205" s="43">
        <v>0.99349439399999995</v>
      </c>
      <c r="D205" s="42">
        <v>0.4</v>
      </c>
      <c r="E205" s="42">
        <v>48.29</v>
      </c>
      <c r="F205" s="42">
        <v>1.2</v>
      </c>
      <c r="G205" s="42">
        <v>6.4000000000000001E-2</v>
      </c>
      <c r="H205" s="41">
        <v>1</v>
      </c>
      <c r="I205" s="42">
        <f t="shared" si="15"/>
        <v>1.2</v>
      </c>
      <c r="J205" s="42">
        <f t="shared" si="15"/>
        <v>6.4000000000000001E-2</v>
      </c>
      <c r="K205" s="42">
        <v>1821.2</v>
      </c>
      <c r="L205" s="41">
        <f t="shared" si="16"/>
        <v>1.5991948095420001</v>
      </c>
      <c r="M205">
        <f t="shared" si="17"/>
        <v>1973</v>
      </c>
      <c r="N205">
        <f t="shared" si="18"/>
        <v>5</v>
      </c>
      <c r="O205">
        <f t="shared" si="19"/>
        <v>0.3</v>
      </c>
    </row>
    <row r="206" spans="1:15">
      <c r="A206" s="61" t="s">
        <v>134</v>
      </c>
      <c r="B206" s="41">
        <v>1200</v>
      </c>
      <c r="C206" s="43">
        <v>27.708113518000001</v>
      </c>
      <c r="D206" s="42">
        <v>0.22</v>
      </c>
      <c r="E206" s="42">
        <v>48.29</v>
      </c>
      <c r="F206" s="42">
        <v>2.23</v>
      </c>
      <c r="G206" s="42">
        <v>0.316</v>
      </c>
      <c r="H206" s="41">
        <v>1</v>
      </c>
      <c r="I206" s="42">
        <f t="shared" si="15"/>
        <v>2.23</v>
      </c>
      <c r="J206" s="42">
        <f t="shared" si="15"/>
        <v>0.316</v>
      </c>
      <c r="K206" s="42">
        <v>80315.5</v>
      </c>
      <c r="L206" s="41">
        <f t="shared" si="16"/>
        <v>24.530454699377369</v>
      </c>
      <c r="M206">
        <f t="shared" si="17"/>
        <v>30258</v>
      </c>
      <c r="N206">
        <f t="shared" si="18"/>
        <v>149</v>
      </c>
      <c r="O206">
        <f t="shared" si="19"/>
        <v>21.1</v>
      </c>
    </row>
    <row r="207" spans="1:15">
      <c r="A207" s="61" t="s">
        <v>134</v>
      </c>
      <c r="B207" s="41">
        <v>1200</v>
      </c>
      <c r="C207" s="43">
        <v>1.573149109</v>
      </c>
      <c r="D207" s="42">
        <v>0.30399999999999999</v>
      </c>
      <c r="E207" s="42">
        <v>48.29</v>
      </c>
      <c r="F207" s="42">
        <v>2.23</v>
      </c>
      <c r="G207" s="42">
        <v>0.316</v>
      </c>
      <c r="H207" s="41">
        <v>1</v>
      </c>
      <c r="I207" s="42">
        <f t="shared" si="15"/>
        <v>2.23</v>
      </c>
      <c r="J207" s="42">
        <f t="shared" si="15"/>
        <v>0.316</v>
      </c>
      <c r="K207" s="42">
        <v>2191.6999999999998</v>
      </c>
      <c r="L207" s="41">
        <f t="shared" si="16"/>
        <v>1.9245067186647866</v>
      </c>
      <c r="M207">
        <f t="shared" si="17"/>
        <v>2374</v>
      </c>
      <c r="N207">
        <f t="shared" si="18"/>
        <v>12</v>
      </c>
      <c r="O207">
        <f t="shared" si="19"/>
        <v>1.7</v>
      </c>
    </row>
    <row r="208" spans="1:15">
      <c r="A208" s="61" t="s">
        <v>134</v>
      </c>
      <c r="B208" s="41">
        <v>4340</v>
      </c>
      <c r="C208" s="43">
        <v>2.12513E-4</v>
      </c>
      <c r="D208" s="42">
        <v>0.10199999999999999</v>
      </c>
      <c r="E208" s="42">
        <v>48.29</v>
      </c>
      <c r="F208" s="42">
        <v>0.7</v>
      </c>
      <c r="G208" s="42">
        <v>0.09</v>
      </c>
      <c r="H208" s="41">
        <v>1</v>
      </c>
      <c r="I208" s="42">
        <f t="shared" si="15"/>
        <v>0.7</v>
      </c>
      <c r="J208" s="42">
        <f t="shared" si="15"/>
        <v>0.09</v>
      </c>
      <c r="K208" s="42">
        <v>0.1</v>
      </c>
      <c r="L208" s="41">
        <f t="shared" si="16"/>
        <v>8.7229148544999991E-5</v>
      </c>
      <c r="M208">
        <f t="shared" si="17"/>
        <v>0</v>
      </c>
      <c r="N208">
        <f t="shared" si="18"/>
        <v>0</v>
      </c>
      <c r="O208">
        <f t="shared" si="19"/>
        <v>0</v>
      </c>
    </row>
    <row r="209" spans="1:15">
      <c r="A209" s="61" t="s">
        <v>134</v>
      </c>
      <c r="B209" s="41">
        <v>3200</v>
      </c>
      <c r="C209" s="43">
        <v>5.9073872999999999E-2</v>
      </c>
      <c r="D209" s="42">
        <v>0.4</v>
      </c>
      <c r="E209" s="42">
        <v>48.29</v>
      </c>
      <c r="F209" s="42">
        <v>1.2</v>
      </c>
      <c r="G209" s="42">
        <v>6.4000000000000001E-2</v>
      </c>
      <c r="H209" s="41">
        <v>1</v>
      </c>
      <c r="I209" s="42">
        <f t="shared" si="15"/>
        <v>1.2</v>
      </c>
      <c r="J209" s="42">
        <f t="shared" si="15"/>
        <v>6.4000000000000001E-2</v>
      </c>
      <c r="K209" s="42">
        <v>108.3</v>
      </c>
      <c r="L209" s="41">
        <f t="shared" si="16"/>
        <v>9.5089244239000004E-2</v>
      </c>
      <c r="M209">
        <f t="shared" si="17"/>
        <v>117</v>
      </c>
      <c r="N209">
        <f t="shared" si="18"/>
        <v>0</v>
      </c>
      <c r="O209">
        <f t="shared" si="19"/>
        <v>0</v>
      </c>
    </row>
    <row r="210" spans="1:15">
      <c r="A210" s="61" t="s">
        <v>134</v>
      </c>
      <c r="B210" s="41">
        <v>4340</v>
      </c>
      <c r="C210" s="43">
        <v>3.4805830000000002E-3</v>
      </c>
      <c r="D210" s="42">
        <v>0.41299999999999998</v>
      </c>
      <c r="E210" s="42">
        <v>48.29</v>
      </c>
      <c r="F210" s="42">
        <v>0.7</v>
      </c>
      <c r="G210" s="42">
        <v>0.09</v>
      </c>
      <c r="H210" s="41">
        <v>1</v>
      </c>
      <c r="I210" s="42">
        <f t="shared" si="15"/>
        <v>0.7</v>
      </c>
      <c r="J210" s="42">
        <f t="shared" si="15"/>
        <v>0.09</v>
      </c>
      <c r="K210" s="42">
        <v>6.6</v>
      </c>
      <c r="L210" s="41">
        <f t="shared" si="16"/>
        <v>5.7846622348258327E-3</v>
      </c>
      <c r="M210">
        <f t="shared" si="17"/>
        <v>7</v>
      </c>
      <c r="N210">
        <f t="shared" si="18"/>
        <v>0</v>
      </c>
      <c r="O210">
        <f t="shared" si="19"/>
        <v>0</v>
      </c>
    </row>
    <row r="211" spans="1:15">
      <c r="A211" s="61" t="s">
        <v>134</v>
      </c>
      <c r="B211" s="41">
        <v>4340</v>
      </c>
      <c r="C211" s="43">
        <v>6.4015720999999998E-2</v>
      </c>
      <c r="D211" s="42">
        <v>0.10199999999999999</v>
      </c>
      <c r="E211" s="42">
        <v>48.29</v>
      </c>
      <c r="F211" s="42">
        <v>0.7</v>
      </c>
      <c r="G211" s="42">
        <v>0.09</v>
      </c>
      <c r="H211" s="41">
        <v>1</v>
      </c>
      <c r="I211" s="42">
        <f t="shared" si="15"/>
        <v>0.7</v>
      </c>
      <c r="J211" s="42">
        <f t="shared" si="15"/>
        <v>0.09</v>
      </c>
      <c r="K211" s="42">
        <v>29.9</v>
      </c>
      <c r="L211" s="41">
        <f t="shared" si="16"/>
        <v>2.6276212920264996E-2</v>
      </c>
      <c r="M211">
        <f t="shared" si="17"/>
        <v>32</v>
      </c>
      <c r="N211">
        <f t="shared" si="18"/>
        <v>0</v>
      </c>
      <c r="O211">
        <f t="shared" si="19"/>
        <v>0</v>
      </c>
    </row>
    <row r="212" spans="1:15">
      <c r="A212" s="61" t="s">
        <v>134</v>
      </c>
      <c r="B212" s="41">
        <v>4340</v>
      </c>
      <c r="C212" s="43">
        <v>0.17664113200000001</v>
      </c>
      <c r="D212" s="42">
        <v>0.10199999999999999</v>
      </c>
      <c r="E212" s="42">
        <v>48.29</v>
      </c>
      <c r="F212" s="42">
        <v>0.7</v>
      </c>
      <c r="G212" s="42">
        <v>0.09</v>
      </c>
      <c r="H212" s="41">
        <v>1</v>
      </c>
      <c r="I212" s="42">
        <f t="shared" si="15"/>
        <v>0.7</v>
      </c>
      <c r="J212" s="42">
        <f t="shared" si="15"/>
        <v>0.09</v>
      </c>
      <c r="K212" s="42">
        <v>82.6</v>
      </c>
      <c r="L212" s="41">
        <f t="shared" si="16"/>
        <v>7.2505002246379999E-2</v>
      </c>
      <c r="M212">
        <f t="shared" si="17"/>
        <v>89</v>
      </c>
      <c r="N212">
        <f t="shared" si="18"/>
        <v>0</v>
      </c>
      <c r="O212">
        <f t="shared" si="19"/>
        <v>0</v>
      </c>
    </row>
    <row r="213" spans="1:15">
      <c r="A213" s="61" t="s">
        <v>134</v>
      </c>
      <c r="B213" s="41">
        <v>3200</v>
      </c>
      <c r="C213" s="43">
        <v>3.5564437999999997E-2</v>
      </c>
      <c r="D213" s="42">
        <v>0.4</v>
      </c>
      <c r="E213" s="42">
        <v>48.29</v>
      </c>
      <c r="F213" s="42">
        <v>1.2</v>
      </c>
      <c r="G213" s="42">
        <v>6.4000000000000001E-2</v>
      </c>
      <c r="H213" s="41">
        <v>1</v>
      </c>
      <c r="I213" s="42">
        <f t="shared" si="15"/>
        <v>1.2</v>
      </c>
      <c r="J213" s="42">
        <f t="shared" si="15"/>
        <v>6.4000000000000001E-2</v>
      </c>
      <c r="K213" s="42">
        <v>65.2</v>
      </c>
      <c r="L213" s="41">
        <f t="shared" si="16"/>
        <v>5.7246890367333332E-2</v>
      </c>
      <c r="M213">
        <f t="shared" si="17"/>
        <v>71</v>
      </c>
      <c r="N213">
        <f t="shared" si="18"/>
        <v>0</v>
      </c>
      <c r="O213">
        <f t="shared" si="19"/>
        <v>0</v>
      </c>
    </row>
    <row r="214" spans="1:15">
      <c r="A214" s="61" t="s">
        <v>134</v>
      </c>
      <c r="B214" s="41">
        <v>4340</v>
      </c>
      <c r="C214" s="43">
        <v>1.6524668999999999E-2</v>
      </c>
      <c r="D214" s="42">
        <v>0.41299999999999998</v>
      </c>
      <c r="E214" s="42">
        <v>48.29</v>
      </c>
      <c r="F214" s="42">
        <v>0.7</v>
      </c>
      <c r="G214" s="42">
        <v>0.09</v>
      </c>
      <c r="H214" s="41">
        <v>1</v>
      </c>
      <c r="I214" s="42">
        <f t="shared" si="15"/>
        <v>0.7</v>
      </c>
      <c r="J214" s="42">
        <f t="shared" si="15"/>
        <v>0.09</v>
      </c>
      <c r="K214" s="42">
        <v>31.3</v>
      </c>
      <c r="L214" s="41">
        <f t="shared" si="16"/>
        <v>2.7463683155177495E-2</v>
      </c>
      <c r="M214">
        <f t="shared" si="17"/>
        <v>34</v>
      </c>
      <c r="N214">
        <f t="shared" si="18"/>
        <v>0</v>
      </c>
      <c r="O214">
        <f t="shared" si="19"/>
        <v>0</v>
      </c>
    </row>
    <row r="215" spans="1:15">
      <c r="A215" s="61" t="s">
        <v>134</v>
      </c>
      <c r="B215" s="41">
        <v>4340</v>
      </c>
      <c r="C215" s="43">
        <v>0.13062615</v>
      </c>
      <c r="D215" s="42">
        <v>0.10199999999999999</v>
      </c>
      <c r="E215" s="42">
        <v>48.29</v>
      </c>
      <c r="F215" s="42">
        <v>0.7</v>
      </c>
      <c r="G215" s="42">
        <v>0.09</v>
      </c>
      <c r="H215" s="41">
        <v>1</v>
      </c>
      <c r="I215" s="42">
        <f t="shared" si="15"/>
        <v>0.7</v>
      </c>
      <c r="J215" s="42">
        <f t="shared" si="15"/>
        <v>0.09</v>
      </c>
      <c r="K215" s="42">
        <v>61.1</v>
      </c>
      <c r="L215" s="41">
        <f t="shared" si="16"/>
        <v>5.3617462659749988E-2</v>
      </c>
      <c r="M215">
        <f t="shared" si="17"/>
        <v>66</v>
      </c>
      <c r="N215">
        <f t="shared" si="18"/>
        <v>0</v>
      </c>
      <c r="O215">
        <f t="shared" si="19"/>
        <v>0</v>
      </c>
    </row>
    <row r="216" spans="1:15">
      <c r="A216" s="61" t="s">
        <v>134</v>
      </c>
      <c r="B216" s="41">
        <v>4340</v>
      </c>
      <c r="C216" s="43">
        <v>1.0651716E-2</v>
      </c>
      <c r="D216" s="42">
        <v>0.10199999999999999</v>
      </c>
      <c r="E216" s="42">
        <v>48.29</v>
      </c>
      <c r="F216" s="42">
        <v>0.7</v>
      </c>
      <c r="G216" s="42">
        <v>0.09</v>
      </c>
      <c r="H216" s="41">
        <v>1</v>
      </c>
      <c r="I216" s="42">
        <f t="shared" si="15"/>
        <v>0.7</v>
      </c>
      <c r="J216" s="42">
        <f t="shared" si="15"/>
        <v>0.09</v>
      </c>
      <c r="K216" s="42">
        <v>5</v>
      </c>
      <c r="L216" s="41">
        <f t="shared" si="16"/>
        <v>4.3721566079399999E-3</v>
      </c>
      <c r="M216">
        <f t="shared" si="17"/>
        <v>5</v>
      </c>
      <c r="N216">
        <f t="shared" si="18"/>
        <v>0</v>
      </c>
      <c r="O216">
        <f t="shared" si="19"/>
        <v>0</v>
      </c>
    </row>
    <row r="217" spans="1:15">
      <c r="A217" s="61" t="s">
        <v>134</v>
      </c>
      <c r="B217" s="41">
        <v>1200</v>
      </c>
      <c r="C217" s="43">
        <v>7.3813555319999997</v>
      </c>
      <c r="D217" s="42">
        <v>0.47299999999999998</v>
      </c>
      <c r="E217" s="42">
        <v>48.29</v>
      </c>
      <c r="F217" s="42">
        <v>2.23</v>
      </c>
      <c r="G217" s="42">
        <v>0.316</v>
      </c>
      <c r="H217" s="41">
        <v>1</v>
      </c>
      <c r="I217" s="42">
        <f t="shared" si="15"/>
        <v>2.23</v>
      </c>
      <c r="J217" s="42">
        <f t="shared" si="15"/>
        <v>0.316</v>
      </c>
      <c r="K217" s="42">
        <v>16000.4</v>
      </c>
      <c r="L217" s="41">
        <f t="shared" si="16"/>
        <v>14.04989971140437</v>
      </c>
      <c r="M217">
        <f t="shared" si="17"/>
        <v>17330</v>
      </c>
      <c r="N217">
        <f t="shared" si="18"/>
        <v>85</v>
      </c>
      <c r="O217">
        <f t="shared" si="19"/>
        <v>12.1</v>
      </c>
    </row>
    <row r="218" spans="1:15">
      <c r="A218" s="61" t="s">
        <v>134</v>
      </c>
      <c r="B218" s="41">
        <v>1200</v>
      </c>
      <c r="C218" s="43">
        <v>4.930551E-3</v>
      </c>
      <c r="D218" s="42">
        <v>0.30399999999999999</v>
      </c>
      <c r="E218" s="42">
        <v>48.29</v>
      </c>
      <c r="F218" s="42">
        <v>2.23</v>
      </c>
      <c r="G218" s="42">
        <v>0.316</v>
      </c>
      <c r="H218" s="41">
        <v>1</v>
      </c>
      <c r="I218" s="42">
        <f t="shared" si="15"/>
        <v>2.23</v>
      </c>
      <c r="J218" s="42">
        <f t="shared" si="15"/>
        <v>0.316</v>
      </c>
      <c r="K218" s="42">
        <v>6.9</v>
      </c>
      <c r="L218" s="41">
        <f t="shared" si="16"/>
        <v>6.0317731306799996E-3</v>
      </c>
      <c r="M218">
        <f t="shared" si="17"/>
        <v>7</v>
      </c>
      <c r="N218">
        <f t="shared" si="18"/>
        <v>0</v>
      </c>
      <c r="O218">
        <f t="shared" si="19"/>
        <v>0</v>
      </c>
    </row>
    <row r="219" spans="1:15">
      <c r="A219" s="61" t="s">
        <v>134</v>
      </c>
      <c r="B219" s="41">
        <v>1200</v>
      </c>
      <c r="C219" s="43">
        <v>8.3425760360000005</v>
      </c>
      <c r="D219" s="42">
        <v>0.30399999999999999</v>
      </c>
      <c r="E219" s="42">
        <v>48.29</v>
      </c>
      <c r="F219" s="42">
        <v>2.23</v>
      </c>
      <c r="G219" s="42">
        <v>0.316</v>
      </c>
      <c r="H219" s="41">
        <v>1</v>
      </c>
      <c r="I219" s="42">
        <f t="shared" si="15"/>
        <v>2.23</v>
      </c>
      <c r="J219" s="42">
        <f t="shared" si="15"/>
        <v>0.316</v>
      </c>
      <c r="K219" s="42">
        <v>19666.099999999999</v>
      </c>
      <c r="L219" s="41">
        <f t="shared" si="16"/>
        <v>10.205862585053813</v>
      </c>
      <c r="M219">
        <f t="shared" si="17"/>
        <v>12589</v>
      </c>
      <c r="N219">
        <f t="shared" si="18"/>
        <v>62</v>
      </c>
      <c r="O219">
        <f t="shared" si="19"/>
        <v>8.8000000000000007</v>
      </c>
    </row>
    <row r="220" spans="1:15">
      <c r="A220" s="61" t="s">
        <v>134</v>
      </c>
      <c r="B220" s="41">
        <v>3200</v>
      </c>
      <c r="C220" s="43">
        <v>5.1741517000000001E-2</v>
      </c>
      <c r="D220" s="42">
        <v>0.06</v>
      </c>
      <c r="E220" s="42">
        <v>48.29</v>
      </c>
      <c r="F220" s="42">
        <v>1.2</v>
      </c>
      <c r="G220" s="42">
        <v>6.4000000000000001E-2</v>
      </c>
      <c r="H220" s="41">
        <v>1</v>
      </c>
      <c r="I220" s="42">
        <f t="shared" si="15"/>
        <v>1.2</v>
      </c>
      <c r="J220" s="42">
        <f t="shared" si="15"/>
        <v>6.4000000000000001E-2</v>
      </c>
      <c r="K220" s="42">
        <v>14.2</v>
      </c>
      <c r="L220" s="41">
        <f t="shared" si="16"/>
        <v>1.2492989279649999E-2</v>
      </c>
      <c r="M220">
        <f t="shared" si="17"/>
        <v>15</v>
      </c>
      <c r="N220">
        <f t="shared" si="18"/>
        <v>0</v>
      </c>
      <c r="O220">
        <f t="shared" si="19"/>
        <v>0</v>
      </c>
    </row>
    <row r="221" spans="1:15">
      <c r="A221" s="61" t="s">
        <v>134</v>
      </c>
      <c r="B221" s="41">
        <v>3200</v>
      </c>
      <c r="C221" s="43">
        <v>3.2598451000000001E-2</v>
      </c>
      <c r="D221" s="42">
        <v>0.06</v>
      </c>
      <c r="E221" s="42">
        <v>48.29</v>
      </c>
      <c r="F221" s="42">
        <v>1.2</v>
      </c>
      <c r="G221" s="42">
        <v>6.4000000000000001E-2</v>
      </c>
      <c r="H221" s="41">
        <v>1</v>
      </c>
      <c r="I221" s="42">
        <f t="shared" si="15"/>
        <v>1.2</v>
      </c>
      <c r="J221" s="42">
        <f t="shared" si="15"/>
        <v>6.4000000000000001E-2</v>
      </c>
      <c r="K221" s="42">
        <v>9</v>
      </c>
      <c r="L221" s="41">
        <f t="shared" si="16"/>
        <v>7.8708959939499997E-3</v>
      </c>
      <c r="M221">
        <f t="shared" si="17"/>
        <v>10</v>
      </c>
      <c r="N221">
        <f t="shared" si="18"/>
        <v>0</v>
      </c>
      <c r="O221">
        <f t="shared" si="19"/>
        <v>0</v>
      </c>
    </row>
    <row r="222" spans="1:15">
      <c r="A222" s="61" t="s">
        <v>134</v>
      </c>
      <c r="B222" s="41">
        <v>1400</v>
      </c>
      <c r="C222" s="43">
        <v>1.7576775870000001</v>
      </c>
      <c r="D222" s="42">
        <v>0.88600000000000001</v>
      </c>
      <c r="E222" s="42">
        <v>48.29</v>
      </c>
      <c r="F222" s="42">
        <v>1.93</v>
      </c>
      <c r="G222" s="42">
        <v>0.497</v>
      </c>
      <c r="H222" s="41">
        <v>1</v>
      </c>
      <c r="I222" s="42">
        <f t="shared" si="15"/>
        <v>1.93</v>
      </c>
      <c r="J222" s="42">
        <f t="shared" si="15"/>
        <v>0.497</v>
      </c>
      <c r="K222" s="42">
        <v>11681.7</v>
      </c>
      <c r="L222" s="41">
        <f t="shared" si="16"/>
        <v>6.2668441749283152</v>
      </c>
      <c r="M222">
        <f t="shared" si="17"/>
        <v>7730</v>
      </c>
      <c r="N222">
        <f t="shared" si="18"/>
        <v>33</v>
      </c>
      <c r="O222">
        <f t="shared" si="19"/>
        <v>8.5</v>
      </c>
    </row>
    <row r="223" spans="1:15">
      <c r="A223" s="61" t="s">
        <v>134</v>
      </c>
      <c r="B223" s="41">
        <v>1700</v>
      </c>
      <c r="C223" s="43">
        <v>0.76428552999999999</v>
      </c>
      <c r="D223" s="42">
        <v>0.69599999999999995</v>
      </c>
      <c r="E223" s="42">
        <v>48.29</v>
      </c>
      <c r="F223" s="42">
        <v>1.8</v>
      </c>
      <c r="G223" s="42">
        <v>0.47799999999999998</v>
      </c>
      <c r="H223" s="41">
        <v>1</v>
      </c>
      <c r="I223" s="42">
        <f t="shared" si="15"/>
        <v>1.8</v>
      </c>
      <c r="J223" s="42">
        <f t="shared" si="15"/>
        <v>0.47799999999999998</v>
      </c>
      <c r="K223" s="42">
        <v>19096.400000000001</v>
      </c>
      <c r="L223" s="41">
        <f t="shared" si="16"/>
        <v>2.1406261981346</v>
      </c>
      <c r="M223">
        <f t="shared" si="17"/>
        <v>2640</v>
      </c>
      <c r="N223">
        <f t="shared" si="18"/>
        <v>10</v>
      </c>
      <c r="O223">
        <f t="shared" si="19"/>
        <v>2.8</v>
      </c>
    </row>
    <row r="224" spans="1:15">
      <c r="A224" s="61" t="s">
        <v>134</v>
      </c>
      <c r="B224" s="41">
        <v>1400</v>
      </c>
      <c r="C224" s="43">
        <v>0.39925032399999999</v>
      </c>
      <c r="D224" s="42">
        <v>0.88700000000000001</v>
      </c>
      <c r="E224" s="42">
        <v>48.29</v>
      </c>
      <c r="F224" s="42">
        <v>1.93</v>
      </c>
      <c r="G224" s="42">
        <v>0.497</v>
      </c>
      <c r="H224" s="41">
        <v>1</v>
      </c>
      <c r="I224" s="42">
        <f t="shared" si="15"/>
        <v>1.93</v>
      </c>
      <c r="J224" s="42">
        <f t="shared" si="15"/>
        <v>0.497</v>
      </c>
      <c r="K224" s="42">
        <v>2210.1</v>
      </c>
      <c r="L224" s="41">
        <f t="shared" si="16"/>
        <v>1.4250984129555435</v>
      </c>
      <c r="M224">
        <f t="shared" si="17"/>
        <v>1758</v>
      </c>
      <c r="N224">
        <f t="shared" si="18"/>
        <v>7</v>
      </c>
      <c r="O224">
        <f t="shared" si="19"/>
        <v>1.9</v>
      </c>
    </row>
    <row r="225" spans="1:15">
      <c r="A225" s="61" t="s">
        <v>134</v>
      </c>
      <c r="B225" s="41">
        <v>1400</v>
      </c>
      <c r="C225" s="43">
        <v>2.1074290999999998E-2</v>
      </c>
      <c r="D225" s="42">
        <v>0.88600000000000001</v>
      </c>
      <c r="E225" s="42">
        <v>48.29</v>
      </c>
      <c r="F225" s="42">
        <v>1.93</v>
      </c>
      <c r="G225" s="42">
        <v>0.497</v>
      </c>
      <c r="H225" s="41">
        <v>1</v>
      </c>
      <c r="I225" s="42">
        <f t="shared" si="15"/>
        <v>1.93</v>
      </c>
      <c r="J225" s="42">
        <f t="shared" si="15"/>
        <v>0.497</v>
      </c>
      <c r="K225" s="42">
        <v>85.6</v>
      </c>
      <c r="L225" s="41">
        <f t="shared" si="16"/>
        <v>7.5138522998128329E-2</v>
      </c>
      <c r="M225">
        <f t="shared" si="17"/>
        <v>93</v>
      </c>
      <c r="N225">
        <f t="shared" si="18"/>
        <v>0</v>
      </c>
      <c r="O225">
        <f t="shared" si="19"/>
        <v>0.1</v>
      </c>
    </row>
    <row r="226" spans="1:15">
      <c r="A226" s="61" t="s">
        <v>134</v>
      </c>
      <c r="B226" s="41">
        <v>4340</v>
      </c>
      <c r="C226" s="43">
        <v>2.7795150000000002E-3</v>
      </c>
      <c r="D226" s="42">
        <v>0.10199999999999999</v>
      </c>
      <c r="E226" s="42">
        <v>48.29</v>
      </c>
      <c r="F226" s="42">
        <v>0.7</v>
      </c>
      <c r="G226" s="42">
        <v>0.09</v>
      </c>
      <c r="H226" s="41">
        <v>1</v>
      </c>
      <c r="I226" s="42">
        <f t="shared" si="15"/>
        <v>0.7</v>
      </c>
      <c r="J226" s="42">
        <f t="shared" si="15"/>
        <v>0.09</v>
      </c>
      <c r="K226" s="42">
        <v>9.6999999999999993</v>
      </c>
      <c r="L226" s="41">
        <f t="shared" si="16"/>
        <v>1.140893624475E-3</v>
      </c>
      <c r="M226">
        <f t="shared" si="17"/>
        <v>1</v>
      </c>
      <c r="N226">
        <f t="shared" si="18"/>
        <v>0</v>
      </c>
      <c r="O226">
        <f t="shared" si="19"/>
        <v>0</v>
      </c>
    </row>
    <row r="227" spans="1:15">
      <c r="A227" s="61" t="s">
        <v>134</v>
      </c>
      <c r="B227" s="41">
        <v>4340</v>
      </c>
      <c r="C227" s="43">
        <v>9.9529700000000002E-4</v>
      </c>
      <c r="D227" s="42">
        <v>0.10199999999999999</v>
      </c>
      <c r="E227" s="42">
        <v>48.29</v>
      </c>
      <c r="F227" s="42">
        <v>0.7</v>
      </c>
      <c r="G227" s="42">
        <v>0.09</v>
      </c>
      <c r="H227" s="41">
        <v>1</v>
      </c>
      <c r="I227" s="42">
        <f t="shared" si="15"/>
        <v>0.7</v>
      </c>
      <c r="J227" s="42">
        <f t="shared" si="15"/>
        <v>0.09</v>
      </c>
      <c r="K227" s="42">
        <v>117.5</v>
      </c>
      <c r="L227" s="41">
        <f t="shared" si="16"/>
        <v>4.0853458310499994E-4</v>
      </c>
      <c r="M227">
        <f t="shared" si="17"/>
        <v>1</v>
      </c>
      <c r="N227">
        <f t="shared" si="18"/>
        <v>0</v>
      </c>
      <c r="O227">
        <f t="shared" si="19"/>
        <v>0</v>
      </c>
    </row>
    <row r="228" spans="1:15">
      <c r="A228" s="61" t="s">
        <v>134</v>
      </c>
      <c r="B228" s="41">
        <v>1550</v>
      </c>
      <c r="C228" s="43">
        <v>1.7763306999999999E-2</v>
      </c>
      <c r="D228" s="42">
        <v>0.54400000000000004</v>
      </c>
      <c r="E228" s="42">
        <v>48.29</v>
      </c>
      <c r="F228" s="42">
        <v>1.55</v>
      </c>
      <c r="G228" s="42">
        <v>0.15</v>
      </c>
      <c r="H228" s="41">
        <v>0</v>
      </c>
      <c r="I228" s="42">
        <f>F228*0.7</f>
        <v>1.085</v>
      </c>
      <c r="J228" s="42">
        <f>G228*0.5</f>
        <v>7.4999999999999997E-2</v>
      </c>
      <c r="K228" s="42">
        <v>162.80000000000001</v>
      </c>
      <c r="L228" s="41">
        <f t="shared" si="16"/>
        <v>3.8886484308026666E-2</v>
      </c>
      <c r="M228">
        <f t="shared" si="17"/>
        <v>48</v>
      </c>
      <c r="N228">
        <f t="shared" si="18"/>
        <v>0</v>
      </c>
      <c r="O228">
        <f t="shared" si="19"/>
        <v>0</v>
      </c>
    </row>
    <row r="229" spans="1:15">
      <c r="A229" s="61" t="s">
        <v>134</v>
      </c>
      <c r="B229" s="41">
        <v>5300</v>
      </c>
      <c r="C229" s="43">
        <v>1.9045129000000001E-2</v>
      </c>
      <c r="D229" s="42">
        <v>0.5</v>
      </c>
      <c r="E229" s="42">
        <v>48.29</v>
      </c>
      <c r="F229" s="42">
        <v>0.6</v>
      </c>
      <c r="G229" s="42">
        <v>0.13500000000000001</v>
      </c>
      <c r="H229" s="41">
        <v>0</v>
      </c>
      <c r="I229" s="42">
        <f t="shared" ref="I229:I292" si="20">F229*0.7</f>
        <v>0.42</v>
      </c>
      <c r="J229" s="42">
        <f t="shared" ref="J229:J292" si="21">G229*0.5</f>
        <v>6.7500000000000004E-2</v>
      </c>
      <c r="K229" s="42">
        <v>2484.6999999999998</v>
      </c>
      <c r="L229" s="41">
        <f t="shared" si="16"/>
        <v>3.8320386642083336E-2</v>
      </c>
      <c r="M229">
        <f t="shared" si="17"/>
        <v>47</v>
      </c>
      <c r="N229">
        <f t="shared" si="18"/>
        <v>0</v>
      </c>
      <c r="O229">
        <f t="shared" si="19"/>
        <v>0</v>
      </c>
    </row>
    <row r="230" spans="1:15">
      <c r="A230" s="61" t="s">
        <v>134</v>
      </c>
      <c r="B230" s="41">
        <v>5300</v>
      </c>
      <c r="C230" s="43">
        <v>7.1963499999999998E-3</v>
      </c>
      <c r="D230" s="42">
        <v>0.5</v>
      </c>
      <c r="E230" s="42">
        <v>48.29</v>
      </c>
      <c r="F230" s="42">
        <v>0.6</v>
      </c>
      <c r="G230" s="42">
        <v>0.13500000000000001</v>
      </c>
      <c r="H230" s="41">
        <v>0</v>
      </c>
      <c r="I230" s="42">
        <f t="shared" si="20"/>
        <v>0.42</v>
      </c>
      <c r="J230" s="42">
        <f t="shared" si="21"/>
        <v>6.7500000000000004E-2</v>
      </c>
      <c r="K230" s="42">
        <v>12.6</v>
      </c>
      <c r="L230" s="41">
        <f t="shared" si="16"/>
        <v>1.4479655895833332E-2</v>
      </c>
      <c r="M230">
        <f t="shared" si="17"/>
        <v>18</v>
      </c>
      <c r="N230">
        <f t="shared" si="18"/>
        <v>0</v>
      </c>
      <c r="O230">
        <f t="shared" si="19"/>
        <v>0</v>
      </c>
    </row>
    <row r="231" spans="1:15">
      <c r="A231" s="61" t="s">
        <v>134</v>
      </c>
      <c r="B231" s="41">
        <v>5300</v>
      </c>
      <c r="C231" s="43">
        <v>2.0532017999999999E-2</v>
      </c>
      <c r="D231" s="42">
        <v>0.5</v>
      </c>
      <c r="E231" s="42">
        <v>48.29</v>
      </c>
      <c r="F231" s="42">
        <v>0.6</v>
      </c>
      <c r="G231" s="42">
        <v>0.13500000000000001</v>
      </c>
      <c r="H231" s="41">
        <v>0</v>
      </c>
      <c r="I231" s="42">
        <f t="shared" si="20"/>
        <v>0.42</v>
      </c>
      <c r="J231" s="42">
        <f t="shared" si="21"/>
        <v>6.7500000000000004E-2</v>
      </c>
      <c r="K231" s="42">
        <v>85.8</v>
      </c>
      <c r="L231" s="41">
        <f t="shared" si="16"/>
        <v>4.1312131217499999E-2</v>
      </c>
      <c r="M231">
        <f t="shared" si="17"/>
        <v>51</v>
      </c>
      <c r="N231">
        <f t="shared" si="18"/>
        <v>0</v>
      </c>
      <c r="O231">
        <f t="shared" si="19"/>
        <v>0</v>
      </c>
    </row>
    <row r="232" spans="1:15">
      <c r="A232" s="61" t="s">
        <v>134</v>
      </c>
      <c r="B232" s="41">
        <v>5300</v>
      </c>
      <c r="C232" s="43">
        <v>8.8565256999999994E-2</v>
      </c>
      <c r="D232" s="42">
        <v>0.5</v>
      </c>
      <c r="E232" s="42">
        <v>48.29</v>
      </c>
      <c r="F232" s="42">
        <v>0.6</v>
      </c>
      <c r="G232" s="42">
        <v>0.13500000000000001</v>
      </c>
      <c r="H232" s="41">
        <v>0</v>
      </c>
      <c r="I232" s="42">
        <f t="shared" si="20"/>
        <v>0.42</v>
      </c>
      <c r="J232" s="42">
        <f t="shared" si="21"/>
        <v>6.7500000000000004E-2</v>
      </c>
      <c r="K232" s="42">
        <v>1035.8</v>
      </c>
      <c r="L232" s="41">
        <f t="shared" si="16"/>
        <v>0.17820067752208332</v>
      </c>
      <c r="M232">
        <f t="shared" si="17"/>
        <v>220</v>
      </c>
      <c r="N232">
        <f t="shared" si="18"/>
        <v>0</v>
      </c>
      <c r="O232">
        <f t="shared" si="19"/>
        <v>0</v>
      </c>
    </row>
    <row r="233" spans="1:15">
      <c r="A233" s="61" t="s">
        <v>134</v>
      </c>
      <c r="B233" s="41">
        <v>5300</v>
      </c>
      <c r="C233" s="43">
        <v>2.2226200000000001E-4</v>
      </c>
      <c r="D233" s="42">
        <v>0.5</v>
      </c>
      <c r="E233" s="42">
        <v>48.29</v>
      </c>
      <c r="F233" s="42">
        <v>0.6</v>
      </c>
      <c r="G233" s="42">
        <v>0.13500000000000001</v>
      </c>
      <c r="H233" s="41">
        <v>0</v>
      </c>
      <c r="I233" s="42">
        <f t="shared" si="20"/>
        <v>0.42</v>
      </c>
      <c r="J233" s="42">
        <f t="shared" si="21"/>
        <v>6.7500000000000004E-2</v>
      </c>
      <c r="K233" s="42">
        <v>0.5</v>
      </c>
      <c r="L233" s="41">
        <f t="shared" si="16"/>
        <v>4.4720966583333335E-4</v>
      </c>
      <c r="M233">
        <f t="shared" si="17"/>
        <v>1</v>
      </c>
      <c r="N233">
        <f t="shared" si="18"/>
        <v>0</v>
      </c>
      <c r="O233">
        <f t="shared" si="19"/>
        <v>0</v>
      </c>
    </row>
    <row r="234" spans="1:15">
      <c r="A234" s="61" t="s">
        <v>134</v>
      </c>
      <c r="B234" s="41">
        <v>1200</v>
      </c>
      <c r="C234" s="43">
        <v>0.24996670800000001</v>
      </c>
      <c r="D234" s="42">
        <v>0.22</v>
      </c>
      <c r="E234" s="42">
        <v>48.29</v>
      </c>
      <c r="F234" s="42">
        <v>2.23</v>
      </c>
      <c r="G234" s="42">
        <v>0.316</v>
      </c>
      <c r="H234" s="41">
        <v>0</v>
      </c>
      <c r="I234" s="42">
        <f t="shared" si="20"/>
        <v>1.5609999999999999</v>
      </c>
      <c r="J234" s="42">
        <f t="shared" si="21"/>
        <v>0.158</v>
      </c>
      <c r="K234" s="42">
        <v>252</v>
      </c>
      <c r="L234" s="41">
        <f t="shared" si="16"/>
        <v>0.2212996927042</v>
      </c>
      <c r="M234">
        <f t="shared" si="17"/>
        <v>273</v>
      </c>
      <c r="N234">
        <f t="shared" si="18"/>
        <v>1</v>
      </c>
      <c r="O234">
        <f t="shared" si="19"/>
        <v>0.1</v>
      </c>
    </row>
    <row r="235" spans="1:15">
      <c r="A235" s="61" t="s">
        <v>134</v>
      </c>
      <c r="B235" s="41">
        <v>5300</v>
      </c>
      <c r="C235" s="43">
        <v>8.9177725999999999E-2</v>
      </c>
      <c r="D235" s="42">
        <v>0.5</v>
      </c>
      <c r="E235" s="42">
        <v>48.29</v>
      </c>
      <c r="F235" s="42">
        <v>0.6</v>
      </c>
      <c r="G235" s="42">
        <v>0.13500000000000001</v>
      </c>
      <c r="H235" s="41">
        <v>0</v>
      </c>
      <c r="I235" s="42">
        <f t="shared" si="20"/>
        <v>0.42</v>
      </c>
      <c r="J235" s="42">
        <f t="shared" si="21"/>
        <v>6.7500000000000004E-2</v>
      </c>
      <c r="K235" s="42">
        <v>4499.1000000000004</v>
      </c>
      <c r="L235" s="41">
        <f t="shared" si="16"/>
        <v>0.17943301618916666</v>
      </c>
      <c r="M235">
        <f t="shared" si="17"/>
        <v>221</v>
      </c>
      <c r="N235">
        <f t="shared" si="18"/>
        <v>0</v>
      </c>
      <c r="O235">
        <f t="shared" si="19"/>
        <v>0</v>
      </c>
    </row>
    <row r="236" spans="1:15">
      <c r="A236" s="61" t="s">
        <v>134</v>
      </c>
      <c r="B236" s="41">
        <v>8140</v>
      </c>
      <c r="C236" s="43">
        <v>1.7312418999999999E-2</v>
      </c>
      <c r="D236" s="42">
        <v>0.63</v>
      </c>
      <c r="E236" s="42">
        <v>48.29</v>
      </c>
      <c r="F236" s="42">
        <v>1.2</v>
      </c>
      <c r="G236" s="42">
        <v>0.48</v>
      </c>
      <c r="H236" s="41">
        <v>0</v>
      </c>
      <c r="I236" s="42">
        <f t="shared" si="20"/>
        <v>0.84</v>
      </c>
      <c r="J236" s="42">
        <f t="shared" si="21"/>
        <v>0.24</v>
      </c>
      <c r="K236" s="42">
        <v>464.9</v>
      </c>
      <c r="L236" s="41">
        <f t="shared" si="16"/>
        <v>4.3890877459274995E-2</v>
      </c>
      <c r="M236">
        <f t="shared" si="17"/>
        <v>54</v>
      </c>
      <c r="N236">
        <f t="shared" si="18"/>
        <v>0</v>
      </c>
      <c r="O236">
        <f t="shared" si="19"/>
        <v>0</v>
      </c>
    </row>
    <row r="237" spans="1:15">
      <c r="A237" s="61" t="s">
        <v>134</v>
      </c>
      <c r="B237" s="41">
        <v>1300</v>
      </c>
      <c r="C237" s="43">
        <v>2.4132184000000001E-2</v>
      </c>
      <c r="D237" s="42">
        <v>0.69199999999999995</v>
      </c>
      <c r="E237" s="42">
        <v>48.29</v>
      </c>
      <c r="F237" s="42">
        <v>2.1</v>
      </c>
      <c r="G237" s="42">
        <v>0.51600000000000001</v>
      </c>
      <c r="H237" s="41">
        <v>0</v>
      </c>
      <c r="I237" s="42">
        <f t="shared" si="20"/>
        <v>1.47</v>
      </c>
      <c r="J237" s="42">
        <f t="shared" si="21"/>
        <v>0.25800000000000001</v>
      </c>
      <c r="K237" s="42">
        <v>161.19999999999999</v>
      </c>
      <c r="L237" s="41">
        <f t="shared" si="16"/>
        <v>6.7201455869093332E-2</v>
      </c>
      <c r="M237">
        <f t="shared" si="17"/>
        <v>83</v>
      </c>
      <c r="N237">
        <f t="shared" si="18"/>
        <v>0</v>
      </c>
      <c r="O237">
        <f t="shared" si="19"/>
        <v>0</v>
      </c>
    </row>
    <row r="238" spans="1:15">
      <c r="A238" s="61" t="s">
        <v>134</v>
      </c>
      <c r="B238" s="41">
        <v>1200</v>
      </c>
      <c r="C238" s="43">
        <v>0.93783529600000004</v>
      </c>
      <c r="D238" s="42">
        <v>0.30399999999999999</v>
      </c>
      <c r="E238" s="42">
        <v>48.29</v>
      </c>
      <c r="F238" s="42">
        <v>2.23</v>
      </c>
      <c r="G238" s="42">
        <v>0.316</v>
      </c>
      <c r="H238" s="41">
        <v>0</v>
      </c>
      <c r="I238" s="42">
        <f t="shared" si="20"/>
        <v>1.5609999999999999</v>
      </c>
      <c r="J238" s="42">
        <f t="shared" si="21"/>
        <v>0.158</v>
      </c>
      <c r="K238" s="42">
        <v>1420.8</v>
      </c>
      <c r="L238" s="41">
        <f t="shared" si="16"/>
        <v>1.1472976832439465</v>
      </c>
      <c r="M238">
        <f t="shared" si="17"/>
        <v>1415</v>
      </c>
      <c r="N238">
        <f t="shared" si="18"/>
        <v>5</v>
      </c>
      <c r="O238">
        <f t="shared" si="19"/>
        <v>0.5</v>
      </c>
    </row>
    <row r="239" spans="1:15">
      <c r="A239" s="61" t="s">
        <v>134</v>
      </c>
      <c r="B239" s="41">
        <v>1200</v>
      </c>
      <c r="C239" s="43">
        <v>0.33109905499999998</v>
      </c>
      <c r="D239" s="42">
        <v>0.38900000000000001</v>
      </c>
      <c r="E239" s="42">
        <v>48.29</v>
      </c>
      <c r="F239" s="42">
        <v>2.23</v>
      </c>
      <c r="G239" s="42">
        <v>0.316</v>
      </c>
      <c r="H239" s="41">
        <v>0</v>
      </c>
      <c r="I239" s="42">
        <f t="shared" si="20"/>
        <v>1.5609999999999999</v>
      </c>
      <c r="J239" s="42">
        <f t="shared" si="21"/>
        <v>0.158</v>
      </c>
      <c r="K239" s="42">
        <v>634.9</v>
      </c>
      <c r="L239" s="41">
        <f t="shared" si="16"/>
        <v>0.51830273661287907</v>
      </c>
      <c r="M239">
        <f t="shared" si="17"/>
        <v>639</v>
      </c>
      <c r="N239">
        <f t="shared" si="18"/>
        <v>2</v>
      </c>
      <c r="O239">
        <f t="shared" si="19"/>
        <v>0.2</v>
      </c>
    </row>
    <row r="240" spans="1:15">
      <c r="A240" s="61" t="s">
        <v>134</v>
      </c>
      <c r="B240" s="41">
        <v>1200</v>
      </c>
      <c r="C240" s="43">
        <v>1.2820052230000001</v>
      </c>
      <c r="D240" s="42">
        <v>0.22</v>
      </c>
      <c r="E240" s="42">
        <v>48.29</v>
      </c>
      <c r="F240" s="42">
        <v>2.23</v>
      </c>
      <c r="G240" s="42">
        <v>0.316</v>
      </c>
      <c r="H240" s="41">
        <v>0</v>
      </c>
      <c r="I240" s="42">
        <f t="shared" si="20"/>
        <v>1.5609999999999999</v>
      </c>
      <c r="J240" s="42">
        <f t="shared" si="21"/>
        <v>0.158</v>
      </c>
      <c r="K240" s="42">
        <v>1410.3</v>
      </c>
      <c r="L240" s="41">
        <f t="shared" si="16"/>
        <v>1.1349805906756167</v>
      </c>
      <c r="M240">
        <f t="shared" si="17"/>
        <v>1400</v>
      </c>
      <c r="N240">
        <f t="shared" si="18"/>
        <v>5</v>
      </c>
      <c r="O240">
        <f t="shared" si="19"/>
        <v>0.5</v>
      </c>
    </row>
    <row r="241" spans="1:15">
      <c r="A241" s="61" t="s">
        <v>134</v>
      </c>
      <c r="B241" s="41">
        <v>1300</v>
      </c>
      <c r="C241" s="43">
        <v>4.8080084000000002E-2</v>
      </c>
      <c r="D241" s="42">
        <v>0.66200000000000003</v>
      </c>
      <c r="E241" s="42">
        <v>48.29</v>
      </c>
      <c r="F241" s="42">
        <v>2.1</v>
      </c>
      <c r="G241" s="42">
        <v>0.51600000000000001</v>
      </c>
      <c r="H241" s="41">
        <v>0</v>
      </c>
      <c r="I241" s="42">
        <f t="shared" si="20"/>
        <v>1.47</v>
      </c>
      <c r="J241" s="42">
        <f t="shared" si="21"/>
        <v>0.25800000000000001</v>
      </c>
      <c r="K241" s="42">
        <v>502.2</v>
      </c>
      <c r="L241" s="41">
        <f t="shared" si="16"/>
        <v>0.12808526364252668</v>
      </c>
      <c r="M241">
        <f t="shared" si="17"/>
        <v>158</v>
      </c>
      <c r="N241">
        <f t="shared" si="18"/>
        <v>1</v>
      </c>
      <c r="O241">
        <f t="shared" si="19"/>
        <v>0.1</v>
      </c>
    </row>
    <row r="242" spans="1:15">
      <c r="A242" s="61" t="s">
        <v>134</v>
      </c>
      <c r="B242" s="41">
        <v>1200</v>
      </c>
      <c r="C242" s="43">
        <v>0.248992939</v>
      </c>
      <c r="D242" s="42">
        <v>0.22</v>
      </c>
      <c r="E242" s="42">
        <v>48.29</v>
      </c>
      <c r="F242" s="42">
        <v>2.23</v>
      </c>
      <c r="G242" s="42">
        <v>0.316</v>
      </c>
      <c r="H242" s="41">
        <v>0</v>
      </c>
      <c r="I242" s="42">
        <f t="shared" si="20"/>
        <v>1.5609999999999999</v>
      </c>
      <c r="J242" s="42">
        <f t="shared" si="21"/>
        <v>0.158</v>
      </c>
      <c r="K242" s="42">
        <v>251</v>
      </c>
      <c r="L242" s="41">
        <f t="shared" si="16"/>
        <v>0.22043759877901667</v>
      </c>
      <c r="M242">
        <f t="shared" si="17"/>
        <v>272</v>
      </c>
      <c r="N242">
        <f t="shared" si="18"/>
        <v>1</v>
      </c>
      <c r="O242">
        <f t="shared" si="19"/>
        <v>0.1</v>
      </c>
    </row>
    <row r="243" spans="1:15">
      <c r="A243" s="61" t="s">
        <v>134</v>
      </c>
      <c r="B243" s="41">
        <v>8140</v>
      </c>
      <c r="C243" s="43">
        <v>9.8579900000000009E-4</v>
      </c>
      <c r="D243" s="42">
        <v>0.63</v>
      </c>
      <c r="E243" s="42">
        <v>48.29</v>
      </c>
      <c r="F243" s="42">
        <v>1.2</v>
      </c>
      <c r="G243" s="42">
        <v>0.48</v>
      </c>
      <c r="H243" s="41">
        <v>0</v>
      </c>
      <c r="I243" s="42">
        <f t="shared" si="20"/>
        <v>0.84</v>
      </c>
      <c r="J243" s="42">
        <f t="shared" si="21"/>
        <v>0.24</v>
      </c>
      <c r="K243" s="42">
        <v>2.8</v>
      </c>
      <c r="L243" s="41">
        <f t="shared" si="16"/>
        <v>2.4992222697750002E-3</v>
      </c>
      <c r="M243">
        <f t="shared" si="17"/>
        <v>3</v>
      </c>
      <c r="N243">
        <f t="shared" si="18"/>
        <v>0</v>
      </c>
      <c r="O243">
        <f t="shared" si="19"/>
        <v>0</v>
      </c>
    </row>
    <row r="244" spans="1:15">
      <c r="A244" s="61" t="s">
        <v>134</v>
      </c>
      <c r="B244" s="41">
        <v>1300</v>
      </c>
      <c r="C244" s="43">
        <v>0.448641446</v>
      </c>
      <c r="D244" s="42">
        <v>0.69199999999999995</v>
      </c>
      <c r="E244" s="42">
        <v>48.29</v>
      </c>
      <c r="F244" s="42">
        <v>2.1</v>
      </c>
      <c r="G244" s="42">
        <v>0.51600000000000001</v>
      </c>
      <c r="H244" s="41">
        <v>0</v>
      </c>
      <c r="I244" s="42">
        <f t="shared" si="20"/>
        <v>1.47</v>
      </c>
      <c r="J244" s="42">
        <f t="shared" si="21"/>
        <v>0.25800000000000001</v>
      </c>
      <c r="K244" s="42">
        <v>1422.8</v>
      </c>
      <c r="L244" s="41">
        <f t="shared" si="16"/>
        <v>1.2493423029766066</v>
      </c>
      <c r="M244">
        <f t="shared" si="17"/>
        <v>1541</v>
      </c>
      <c r="N244">
        <f t="shared" si="18"/>
        <v>5</v>
      </c>
      <c r="O244">
        <f t="shared" si="19"/>
        <v>0.9</v>
      </c>
    </row>
    <row r="245" spans="1:15">
      <c r="A245" s="61" t="s">
        <v>134</v>
      </c>
      <c r="B245" s="41">
        <v>1300</v>
      </c>
      <c r="C245" s="43">
        <v>9.1146058000000002E-2</v>
      </c>
      <c r="D245" s="42">
        <v>0.69199999999999995</v>
      </c>
      <c r="E245" s="42">
        <v>48.29</v>
      </c>
      <c r="F245" s="42">
        <v>2.1</v>
      </c>
      <c r="G245" s="42">
        <v>0.51600000000000001</v>
      </c>
      <c r="H245" s="41">
        <v>0</v>
      </c>
      <c r="I245" s="42">
        <f t="shared" si="20"/>
        <v>1.47</v>
      </c>
      <c r="J245" s="42">
        <f t="shared" si="21"/>
        <v>0.25800000000000001</v>
      </c>
      <c r="K245" s="42">
        <v>289</v>
      </c>
      <c r="L245" s="41">
        <f t="shared" si="16"/>
        <v>0.25381655445395335</v>
      </c>
      <c r="M245">
        <f t="shared" si="17"/>
        <v>313</v>
      </c>
      <c r="N245">
        <f t="shared" si="18"/>
        <v>1</v>
      </c>
      <c r="O245">
        <f t="shared" si="19"/>
        <v>0.2</v>
      </c>
    </row>
    <row r="246" spans="1:15">
      <c r="A246" s="61" t="s">
        <v>134</v>
      </c>
      <c r="B246" s="41">
        <v>1200</v>
      </c>
      <c r="C246" s="43">
        <v>2.094888E-2</v>
      </c>
      <c r="D246" s="42">
        <v>0.38900000000000001</v>
      </c>
      <c r="E246" s="42">
        <v>48.29</v>
      </c>
      <c r="F246" s="42">
        <v>2.23</v>
      </c>
      <c r="G246" s="42">
        <v>0.316</v>
      </c>
      <c r="H246" s="41">
        <v>0</v>
      </c>
      <c r="I246" s="42">
        <f t="shared" si="20"/>
        <v>1.5609999999999999</v>
      </c>
      <c r="J246" s="42">
        <f t="shared" si="21"/>
        <v>0.158</v>
      </c>
      <c r="K246" s="42">
        <v>37.299999999999997</v>
      </c>
      <c r="L246" s="41">
        <f t="shared" si="16"/>
        <v>3.2793394209400001E-2</v>
      </c>
      <c r="M246">
        <f t="shared" si="17"/>
        <v>40</v>
      </c>
      <c r="N246">
        <f t="shared" si="18"/>
        <v>0</v>
      </c>
      <c r="O246">
        <f t="shared" si="19"/>
        <v>0</v>
      </c>
    </row>
    <row r="247" spans="1:15">
      <c r="A247" s="61" t="s">
        <v>134</v>
      </c>
      <c r="B247" s="41">
        <v>1200</v>
      </c>
      <c r="C247" s="43">
        <v>0.105735879</v>
      </c>
      <c r="D247" s="42">
        <v>0.30399999999999999</v>
      </c>
      <c r="E247" s="42">
        <v>48.29</v>
      </c>
      <c r="F247" s="42">
        <v>2.23</v>
      </c>
      <c r="G247" s="42">
        <v>0.316</v>
      </c>
      <c r="H247" s="41">
        <v>0</v>
      </c>
      <c r="I247" s="42">
        <f t="shared" si="20"/>
        <v>1.5609999999999999</v>
      </c>
      <c r="J247" s="42">
        <f t="shared" si="21"/>
        <v>0.158</v>
      </c>
      <c r="K247" s="42">
        <v>147.30000000000001</v>
      </c>
      <c r="L247" s="41">
        <f t="shared" si="16"/>
        <v>0.12935163512171999</v>
      </c>
      <c r="M247">
        <f t="shared" si="17"/>
        <v>160</v>
      </c>
      <c r="N247">
        <f t="shared" si="18"/>
        <v>1</v>
      </c>
      <c r="O247">
        <f t="shared" si="19"/>
        <v>0.1</v>
      </c>
    </row>
    <row r="248" spans="1:15">
      <c r="A248" s="61" t="s">
        <v>134</v>
      </c>
      <c r="B248" s="41">
        <v>8140</v>
      </c>
      <c r="C248" s="43">
        <v>7.4915820000000001E-3</v>
      </c>
      <c r="D248" s="42">
        <v>0.63</v>
      </c>
      <c r="E248" s="42">
        <v>48.29</v>
      </c>
      <c r="F248" s="42">
        <v>1.2</v>
      </c>
      <c r="G248" s="42">
        <v>0.48</v>
      </c>
      <c r="H248" s="41">
        <v>0</v>
      </c>
      <c r="I248" s="42">
        <f t="shared" si="20"/>
        <v>0.84</v>
      </c>
      <c r="J248" s="42">
        <f t="shared" si="21"/>
        <v>0.24</v>
      </c>
      <c r="K248" s="42">
        <v>388.4</v>
      </c>
      <c r="L248" s="41">
        <f t="shared" si="16"/>
        <v>1.8992845975949999E-2</v>
      </c>
      <c r="M248">
        <f t="shared" si="17"/>
        <v>23</v>
      </c>
      <c r="N248">
        <f t="shared" si="18"/>
        <v>0</v>
      </c>
      <c r="O248">
        <f t="shared" si="19"/>
        <v>0</v>
      </c>
    </row>
    <row r="249" spans="1:15">
      <c r="A249" s="61" t="s">
        <v>134</v>
      </c>
      <c r="B249" s="41">
        <v>1550</v>
      </c>
      <c r="C249" s="43">
        <v>0.25851368899999999</v>
      </c>
      <c r="D249" s="42">
        <v>0.57699999999999996</v>
      </c>
      <c r="E249" s="42">
        <v>48.29</v>
      </c>
      <c r="F249" s="42">
        <v>1.55</v>
      </c>
      <c r="G249" s="42">
        <v>0.15</v>
      </c>
      <c r="H249" s="41">
        <v>0</v>
      </c>
      <c r="I249" s="42">
        <f t="shared" si="20"/>
        <v>1.085</v>
      </c>
      <c r="J249" s="42">
        <f t="shared" si="21"/>
        <v>7.4999999999999997E-2</v>
      </c>
      <c r="K249" s="42">
        <v>683.6</v>
      </c>
      <c r="L249" s="41">
        <f t="shared" si="16"/>
        <v>0.60025435217703083</v>
      </c>
      <c r="M249">
        <f t="shared" si="17"/>
        <v>740</v>
      </c>
      <c r="N249">
        <f t="shared" si="18"/>
        <v>2</v>
      </c>
      <c r="O249">
        <f t="shared" si="19"/>
        <v>0.1</v>
      </c>
    </row>
    <row r="250" spans="1:15">
      <c r="A250" s="61" t="s">
        <v>134</v>
      </c>
      <c r="B250" s="41">
        <v>1200</v>
      </c>
      <c r="C250" s="43">
        <v>0.10855387</v>
      </c>
      <c r="D250" s="42">
        <v>0.30399999999999999</v>
      </c>
      <c r="E250" s="42">
        <v>48.29</v>
      </c>
      <c r="F250" s="42">
        <v>2.23</v>
      </c>
      <c r="G250" s="42">
        <v>0.316</v>
      </c>
      <c r="H250" s="41">
        <v>0</v>
      </c>
      <c r="I250" s="42">
        <f t="shared" si="20"/>
        <v>1.5609999999999999</v>
      </c>
      <c r="J250" s="42">
        <f t="shared" si="21"/>
        <v>0.158</v>
      </c>
      <c r="K250" s="42">
        <v>151.19999999999999</v>
      </c>
      <c r="L250" s="41">
        <f t="shared" si="16"/>
        <v>0.13279901501826666</v>
      </c>
      <c r="M250">
        <f t="shared" si="17"/>
        <v>164</v>
      </c>
      <c r="N250">
        <f t="shared" si="18"/>
        <v>1</v>
      </c>
      <c r="O250">
        <f t="shared" si="19"/>
        <v>0.1</v>
      </c>
    </row>
    <row r="251" spans="1:15">
      <c r="A251" s="61" t="s">
        <v>134</v>
      </c>
      <c r="B251" s="41">
        <v>1200</v>
      </c>
      <c r="C251" s="43">
        <v>5.8937494E-2</v>
      </c>
      <c r="D251" s="42">
        <v>0.38900000000000001</v>
      </c>
      <c r="E251" s="42">
        <v>48.29</v>
      </c>
      <c r="F251" s="42">
        <v>2.23</v>
      </c>
      <c r="G251" s="42">
        <v>0.316</v>
      </c>
      <c r="H251" s="41">
        <v>0</v>
      </c>
      <c r="I251" s="42">
        <f t="shared" si="20"/>
        <v>1.5609999999999999</v>
      </c>
      <c r="J251" s="42">
        <f t="shared" si="21"/>
        <v>0.158</v>
      </c>
      <c r="K251" s="42">
        <v>105.1</v>
      </c>
      <c r="L251" s="41">
        <f t="shared" si="16"/>
        <v>9.2260802222178348E-2</v>
      </c>
      <c r="M251">
        <f t="shared" si="17"/>
        <v>114</v>
      </c>
      <c r="N251">
        <f t="shared" si="18"/>
        <v>0</v>
      </c>
      <c r="O251">
        <f t="shared" si="19"/>
        <v>0</v>
      </c>
    </row>
    <row r="252" spans="1:15">
      <c r="A252" s="61" t="s">
        <v>134</v>
      </c>
      <c r="B252" s="41">
        <v>1550</v>
      </c>
      <c r="C252" s="43">
        <v>9.9060103999999996E-2</v>
      </c>
      <c r="D252" s="42">
        <v>0.57699999999999996</v>
      </c>
      <c r="E252" s="42">
        <v>48.29</v>
      </c>
      <c r="F252" s="42">
        <v>1.55</v>
      </c>
      <c r="G252" s="42">
        <v>0.15</v>
      </c>
      <c r="H252" s="41">
        <v>0</v>
      </c>
      <c r="I252" s="42">
        <f t="shared" si="20"/>
        <v>1.085</v>
      </c>
      <c r="J252" s="42">
        <f t="shared" si="21"/>
        <v>7.4999999999999997E-2</v>
      </c>
      <c r="K252" s="42">
        <v>261.89999999999998</v>
      </c>
      <c r="L252" s="41">
        <f t="shared" si="16"/>
        <v>0.2300120306321933</v>
      </c>
      <c r="M252">
        <f t="shared" si="17"/>
        <v>284</v>
      </c>
      <c r="N252">
        <f t="shared" si="18"/>
        <v>1</v>
      </c>
      <c r="O252">
        <f t="shared" si="19"/>
        <v>0</v>
      </c>
    </row>
    <row r="253" spans="1:15">
      <c r="A253" s="61" t="s">
        <v>134</v>
      </c>
      <c r="B253" s="41">
        <v>1550</v>
      </c>
      <c r="C253" s="43">
        <v>7.4238513000000006E-2</v>
      </c>
      <c r="D253" s="42">
        <v>0.60899999999999999</v>
      </c>
      <c r="E253" s="42">
        <v>48.29</v>
      </c>
      <c r="F253" s="42">
        <v>1.55</v>
      </c>
      <c r="G253" s="42">
        <v>0.15</v>
      </c>
      <c r="H253" s="41">
        <v>0</v>
      </c>
      <c r="I253" s="42">
        <f t="shared" si="20"/>
        <v>1.085</v>
      </c>
      <c r="J253" s="42">
        <f t="shared" si="21"/>
        <v>7.4999999999999997E-2</v>
      </c>
      <c r="K253" s="42">
        <v>207.2</v>
      </c>
      <c r="L253" s="41">
        <f t="shared" si="16"/>
        <v>0.1819376229830775</v>
      </c>
      <c r="M253">
        <f t="shared" si="17"/>
        <v>224</v>
      </c>
      <c r="N253">
        <f t="shared" si="18"/>
        <v>1</v>
      </c>
      <c r="O253">
        <f t="shared" si="19"/>
        <v>0</v>
      </c>
    </row>
    <row r="254" spans="1:15">
      <c r="A254" s="61" t="s">
        <v>134</v>
      </c>
      <c r="B254" s="41">
        <v>1400</v>
      </c>
      <c r="C254" s="43">
        <v>6.8091789999999999E-2</v>
      </c>
      <c r="D254" s="42">
        <v>0.88600000000000001</v>
      </c>
      <c r="E254" s="42">
        <v>48.29</v>
      </c>
      <c r="F254" s="42">
        <v>1.93</v>
      </c>
      <c r="G254" s="42">
        <v>0.497</v>
      </c>
      <c r="H254" s="41">
        <v>0</v>
      </c>
      <c r="I254" s="42">
        <f t="shared" si="20"/>
        <v>1.351</v>
      </c>
      <c r="J254" s="42">
        <f t="shared" si="21"/>
        <v>0.2485</v>
      </c>
      <c r="K254" s="42">
        <v>276.5</v>
      </c>
      <c r="L254" s="41">
        <f t="shared" si="16"/>
        <v>0.24277526247021666</v>
      </c>
      <c r="M254">
        <f t="shared" si="17"/>
        <v>299</v>
      </c>
      <c r="N254">
        <f t="shared" si="18"/>
        <v>1</v>
      </c>
      <c r="O254">
        <f t="shared" si="19"/>
        <v>0.2</v>
      </c>
    </row>
    <row r="255" spans="1:15">
      <c r="A255" s="61" t="s">
        <v>134</v>
      </c>
      <c r="B255" s="41">
        <v>1300</v>
      </c>
      <c r="C255" s="43">
        <v>0.74728984799999998</v>
      </c>
      <c r="D255" s="42">
        <v>0.63100000000000001</v>
      </c>
      <c r="E255" s="42">
        <v>48.29</v>
      </c>
      <c r="F255" s="42">
        <v>2.1</v>
      </c>
      <c r="G255" s="42">
        <v>0.51600000000000001</v>
      </c>
      <c r="H255" s="41">
        <v>0</v>
      </c>
      <c r="I255" s="42">
        <f t="shared" si="20"/>
        <v>1.47</v>
      </c>
      <c r="J255" s="42">
        <f t="shared" si="21"/>
        <v>0.25800000000000001</v>
      </c>
      <c r="K255" s="42">
        <v>2160.9</v>
      </c>
      <c r="L255" s="41">
        <f t="shared" si="16"/>
        <v>1.8975551237924602</v>
      </c>
      <c r="M255">
        <f t="shared" si="17"/>
        <v>2341</v>
      </c>
      <c r="N255">
        <f t="shared" si="18"/>
        <v>8</v>
      </c>
      <c r="O255">
        <f t="shared" si="19"/>
        <v>1.3</v>
      </c>
    </row>
    <row r="256" spans="1:15">
      <c r="A256" s="61" t="s">
        <v>134</v>
      </c>
      <c r="B256" s="41">
        <v>1300</v>
      </c>
      <c r="C256" s="43">
        <v>8.5437238999999998E-2</v>
      </c>
      <c r="D256" s="42">
        <v>0.69199999999999995</v>
      </c>
      <c r="E256" s="42">
        <v>48.29</v>
      </c>
      <c r="F256" s="42">
        <v>2.1</v>
      </c>
      <c r="G256" s="42">
        <v>0.51600000000000001</v>
      </c>
      <c r="H256" s="41">
        <v>0</v>
      </c>
      <c r="I256" s="42">
        <f t="shared" si="20"/>
        <v>1.47</v>
      </c>
      <c r="J256" s="42">
        <f t="shared" si="21"/>
        <v>0.25800000000000001</v>
      </c>
      <c r="K256" s="42">
        <v>271</v>
      </c>
      <c r="L256" s="41">
        <f t="shared" si="16"/>
        <v>0.23791907297887668</v>
      </c>
      <c r="M256">
        <f t="shared" si="17"/>
        <v>293</v>
      </c>
      <c r="N256">
        <f t="shared" si="18"/>
        <v>1</v>
      </c>
      <c r="O256">
        <f t="shared" si="19"/>
        <v>0.2</v>
      </c>
    </row>
    <row r="257" spans="1:15">
      <c r="A257" s="61" t="s">
        <v>134</v>
      </c>
      <c r="B257" s="41">
        <v>1550</v>
      </c>
      <c r="C257" s="43">
        <v>0.30665383699999998</v>
      </c>
      <c r="D257" s="42">
        <v>0.57699999999999996</v>
      </c>
      <c r="E257" s="42">
        <v>48.29</v>
      </c>
      <c r="F257" s="42">
        <v>1.55</v>
      </c>
      <c r="G257" s="42">
        <v>0.15</v>
      </c>
      <c r="H257" s="41">
        <v>0</v>
      </c>
      <c r="I257" s="42">
        <f t="shared" si="20"/>
        <v>1.085</v>
      </c>
      <c r="J257" s="42">
        <f t="shared" si="21"/>
        <v>7.4999999999999997E-2</v>
      </c>
      <c r="K257" s="42">
        <v>810.9</v>
      </c>
      <c r="L257" s="41">
        <f t="shared" si="16"/>
        <v>0.71203308800810072</v>
      </c>
      <c r="M257">
        <f t="shared" si="17"/>
        <v>878</v>
      </c>
      <c r="N257">
        <f t="shared" si="18"/>
        <v>2</v>
      </c>
      <c r="O257">
        <f t="shared" si="19"/>
        <v>0.1</v>
      </c>
    </row>
    <row r="258" spans="1:15">
      <c r="A258" s="61" t="s">
        <v>134</v>
      </c>
      <c r="B258" s="41">
        <v>1550</v>
      </c>
      <c r="C258" s="43">
        <v>8.9431821999999994E-2</v>
      </c>
      <c r="D258" s="42">
        <v>0.64200000000000002</v>
      </c>
      <c r="E258" s="42">
        <v>48.29</v>
      </c>
      <c r="F258" s="42">
        <v>1.55</v>
      </c>
      <c r="G258" s="42">
        <v>0.15</v>
      </c>
      <c r="H258" s="41">
        <v>0</v>
      </c>
      <c r="I258" s="42">
        <f t="shared" si="20"/>
        <v>1.085</v>
      </c>
      <c r="J258" s="42">
        <f t="shared" si="21"/>
        <v>7.4999999999999997E-2</v>
      </c>
      <c r="K258" s="42">
        <v>263.10000000000002</v>
      </c>
      <c r="L258" s="41">
        <f t="shared" si="16"/>
        <v>0.23104845361432999</v>
      </c>
      <c r="M258">
        <f t="shared" si="17"/>
        <v>285</v>
      </c>
      <c r="N258">
        <f t="shared" si="18"/>
        <v>1</v>
      </c>
      <c r="O258">
        <f t="shared" si="19"/>
        <v>0</v>
      </c>
    </row>
    <row r="259" spans="1:15">
      <c r="A259" s="61" t="s">
        <v>134</v>
      </c>
      <c r="B259" s="41">
        <v>1300</v>
      </c>
      <c r="C259" s="43">
        <v>6.9565304999999994E-2</v>
      </c>
      <c r="D259" s="42">
        <v>0.69199999999999995</v>
      </c>
      <c r="E259" s="42">
        <v>48.29</v>
      </c>
      <c r="F259" s="42">
        <v>2.1</v>
      </c>
      <c r="G259" s="42">
        <v>0.51600000000000001</v>
      </c>
      <c r="H259" s="41">
        <v>0</v>
      </c>
      <c r="I259" s="42">
        <f t="shared" si="20"/>
        <v>1.47</v>
      </c>
      <c r="J259" s="42">
        <f t="shared" si="21"/>
        <v>0.25800000000000001</v>
      </c>
      <c r="K259" s="42">
        <v>220.6</v>
      </c>
      <c r="L259" s="41">
        <f t="shared" ref="L259:L316" si="22">E259*D259*C259/12</f>
        <v>0.19372012802394997</v>
      </c>
      <c r="M259">
        <f t="shared" ref="M259:M316" si="23">ROUND(E259*D259*C259*102.79,0)</f>
        <v>239</v>
      </c>
      <c r="N259">
        <f t="shared" ref="N259:N316" si="24">ROUND(I259*M259*0.002205,0)</f>
        <v>1</v>
      </c>
      <c r="O259">
        <f t="shared" ref="O259:O316" si="25">ROUND(J259*M259*0.002205,1)</f>
        <v>0.1</v>
      </c>
    </row>
    <row r="260" spans="1:15">
      <c r="A260" s="61" t="s">
        <v>134</v>
      </c>
      <c r="B260" s="41">
        <v>1200</v>
      </c>
      <c r="C260" s="43">
        <v>6.9936098000000002E-2</v>
      </c>
      <c r="D260" s="42">
        <v>0.38900000000000001</v>
      </c>
      <c r="E260" s="42">
        <v>48.29</v>
      </c>
      <c r="F260" s="42">
        <v>2.23</v>
      </c>
      <c r="G260" s="42">
        <v>0.316</v>
      </c>
      <c r="H260" s="41">
        <v>0</v>
      </c>
      <c r="I260" s="42">
        <f t="shared" si="20"/>
        <v>1.5609999999999999</v>
      </c>
      <c r="J260" s="42">
        <f t="shared" si="21"/>
        <v>0.158</v>
      </c>
      <c r="K260" s="42">
        <v>124.7</v>
      </c>
      <c r="L260" s="41">
        <f t="shared" si="22"/>
        <v>0.10947802608928166</v>
      </c>
      <c r="M260">
        <f t="shared" si="23"/>
        <v>135</v>
      </c>
      <c r="N260">
        <f t="shared" si="24"/>
        <v>0</v>
      </c>
      <c r="O260">
        <f t="shared" si="25"/>
        <v>0</v>
      </c>
    </row>
    <row r="261" spans="1:15">
      <c r="A261" s="61" t="s">
        <v>134</v>
      </c>
      <c r="B261" s="41">
        <v>1200</v>
      </c>
      <c r="C261" s="43">
        <v>8.5486100000000005E-4</v>
      </c>
      <c r="D261" s="42">
        <v>0.30399999999999999</v>
      </c>
      <c r="E261" s="42">
        <v>48.29</v>
      </c>
      <c r="F261" s="42">
        <v>2.23</v>
      </c>
      <c r="G261" s="42">
        <v>0.316</v>
      </c>
      <c r="H261" s="41">
        <v>0</v>
      </c>
      <c r="I261" s="42">
        <f t="shared" si="20"/>
        <v>1.5609999999999999</v>
      </c>
      <c r="J261" s="42">
        <f t="shared" si="21"/>
        <v>0.158</v>
      </c>
      <c r="K261" s="42">
        <v>1.2</v>
      </c>
      <c r="L261" s="41">
        <f t="shared" si="22"/>
        <v>1.0457913548133334E-3</v>
      </c>
      <c r="M261">
        <f t="shared" si="23"/>
        <v>1</v>
      </c>
      <c r="N261">
        <f t="shared" si="24"/>
        <v>0</v>
      </c>
      <c r="O261">
        <f t="shared" si="25"/>
        <v>0</v>
      </c>
    </row>
    <row r="262" spans="1:15">
      <c r="A262" s="61" t="s">
        <v>134</v>
      </c>
      <c r="B262" s="41">
        <v>1200</v>
      </c>
      <c r="C262" s="43">
        <v>8.6959391999999996E-2</v>
      </c>
      <c r="D262" s="42">
        <v>0.30399999999999999</v>
      </c>
      <c r="E262" s="42">
        <v>48.29</v>
      </c>
      <c r="F262" s="42">
        <v>2.23</v>
      </c>
      <c r="G262" s="42">
        <v>0.316</v>
      </c>
      <c r="H262" s="41">
        <v>0</v>
      </c>
      <c r="I262" s="42">
        <f t="shared" si="20"/>
        <v>1.5609999999999999</v>
      </c>
      <c r="J262" s="42">
        <f t="shared" si="21"/>
        <v>0.158</v>
      </c>
      <c r="K262" s="42">
        <v>121.1</v>
      </c>
      <c r="L262" s="41">
        <f t="shared" si="22"/>
        <v>0.10638148233855999</v>
      </c>
      <c r="M262">
        <f t="shared" si="23"/>
        <v>131</v>
      </c>
      <c r="N262">
        <f t="shared" si="24"/>
        <v>0</v>
      </c>
      <c r="O262">
        <f t="shared" si="25"/>
        <v>0</v>
      </c>
    </row>
    <row r="263" spans="1:15">
      <c r="A263" s="61" t="s">
        <v>134</v>
      </c>
      <c r="B263" s="41">
        <v>5300</v>
      </c>
      <c r="C263" s="43">
        <v>2.2979902E-2</v>
      </c>
      <c r="D263" s="42">
        <v>0.5</v>
      </c>
      <c r="E263" s="42">
        <v>48.29</v>
      </c>
      <c r="F263" s="42">
        <v>0.6</v>
      </c>
      <c r="G263" s="42">
        <v>0.13500000000000001</v>
      </c>
      <c r="H263" s="41">
        <v>0</v>
      </c>
      <c r="I263" s="42">
        <f t="shared" si="20"/>
        <v>0.42</v>
      </c>
      <c r="J263" s="42">
        <f t="shared" si="21"/>
        <v>6.7500000000000004E-2</v>
      </c>
      <c r="K263" s="42">
        <v>52.7</v>
      </c>
      <c r="L263" s="41">
        <f t="shared" si="22"/>
        <v>4.6237477815833337E-2</v>
      </c>
      <c r="M263">
        <f t="shared" si="23"/>
        <v>57</v>
      </c>
      <c r="N263">
        <f t="shared" si="24"/>
        <v>0</v>
      </c>
      <c r="O263">
        <f t="shared" si="25"/>
        <v>0</v>
      </c>
    </row>
    <row r="264" spans="1:15">
      <c r="A264" s="61" t="s">
        <v>134</v>
      </c>
      <c r="B264" s="41">
        <v>5300</v>
      </c>
      <c r="C264" s="43">
        <v>0.16316825500000001</v>
      </c>
      <c r="D264" s="42">
        <v>0.5</v>
      </c>
      <c r="E264" s="42">
        <v>48.29</v>
      </c>
      <c r="F264" s="42">
        <v>0.6</v>
      </c>
      <c r="G264" s="42">
        <v>0.13500000000000001</v>
      </c>
      <c r="H264" s="41">
        <v>0</v>
      </c>
      <c r="I264" s="42">
        <f t="shared" si="20"/>
        <v>0.42</v>
      </c>
      <c r="J264" s="42">
        <f t="shared" si="21"/>
        <v>6.7500000000000004E-2</v>
      </c>
      <c r="K264" s="42">
        <v>373.9</v>
      </c>
      <c r="L264" s="41">
        <f t="shared" si="22"/>
        <v>0.32830812641458335</v>
      </c>
      <c r="M264">
        <f t="shared" si="23"/>
        <v>405</v>
      </c>
      <c r="N264">
        <f t="shared" si="24"/>
        <v>0</v>
      </c>
      <c r="O264">
        <f t="shared" si="25"/>
        <v>0.1</v>
      </c>
    </row>
    <row r="265" spans="1:15">
      <c r="A265" s="61" t="s">
        <v>134</v>
      </c>
      <c r="B265" s="41">
        <v>5300</v>
      </c>
      <c r="C265" s="43">
        <v>0.150952795</v>
      </c>
      <c r="D265" s="42">
        <v>0.5</v>
      </c>
      <c r="E265" s="42">
        <v>48.29</v>
      </c>
      <c r="F265" s="42">
        <v>0.6</v>
      </c>
      <c r="G265" s="42">
        <v>0.13500000000000001</v>
      </c>
      <c r="H265" s="41">
        <v>0</v>
      </c>
      <c r="I265" s="42">
        <f t="shared" si="20"/>
        <v>0.42</v>
      </c>
      <c r="J265" s="42">
        <f t="shared" si="21"/>
        <v>6.7500000000000004E-2</v>
      </c>
      <c r="K265" s="42">
        <v>345.9</v>
      </c>
      <c r="L265" s="41">
        <f t="shared" si="22"/>
        <v>0.30372960293958334</v>
      </c>
      <c r="M265">
        <f t="shared" si="23"/>
        <v>375</v>
      </c>
      <c r="N265">
        <f t="shared" si="24"/>
        <v>0</v>
      </c>
      <c r="O265">
        <f t="shared" si="25"/>
        <v>0.1</v>
      </c>
    </row>
    <row r="266" spans="1:15">
      <c r="A266" s="61" t="s">
        <v>134</v>
      </c>
      <c r="B266" s="41">
        <v>1550</v>
      </c>
      <c r="C266" s="43">
        <v>8.914323E-3</v>
      </c>
      <c r="D266" s="42">
        <v>0.60899999999999999</v>
      </c>
      <c r="E266" s="42">
        <v>48.29</v>
      </c>
      <c r="F266" s="42">
        <v>1.55</v>
      </c>
      <c r="G266" s="42">
        <v>0.15</v>
      </c>
      <c r="H266" s="41">
        <v>0</v>
      </c>
      <c r="I266" s="42">
        <f t="shared" si="20"/>
        <v>1.085</v>
      </c>
      <c r="J266" s="42">
        <f t="shared" si="21"/>
        <v>7.4999999999999997E-2</v>
      </c>
      <c r="K266" s="42">
        <v>24.9</v>
      </c>
      <c r="L266" s="41">
        <f t="shared" si="22"/>
        <v>2.1846487376752502E-2</v>
      </c>
      <c r="M266">
        <f t="shared" si="23"/>
        <v>27</v>
      </c>
      <c r="N266">
        <f t="shared" si="24"/>
        <v>0</v>
      </c>
      <c r="O266">
        <f t="shared" si="25"/>
        <v>0</v>
      </c>
    </row>
    <row r="267" spans="1:15">
      <c r="A267" s="61" t="s">
        <v>134</v>
      </c>
      <c r="B267" s="41">
        <v>1200</v>
      </c>
      <c r="C267" s="43">
        <v>4.7266453999999999E-2</v>
      </c>
      <c r="D267" s="42">
        <v>0.30399999999999999</v>
      </c>
      <c r="E267" s="42">
        <v>48.29</v>
      </c>
      <c r="F267" s="42">
        <v>2.23</v>
      </c>
      <c r="G267" s="42">
        <v>0.316</v>
      </c>
      <c r="H267" s="41">
        <v>0</v>
      </c>
      <c r="I267" s="42">
        <f t="shared" si="20"/>
        <v>1.5609999999999999</v>
      </c>
      <c r="J267" s="42">
        <f t="shared" si="21"/>
        <v>0.158</v>
      </c>
      <c r="K267" s="42">
        <v>65.900000000000006</v>
      </c>
      <c r="L267" s="41">
        <f t="shared" si="22"/>
        <v>5.7823258946053328E-2</v>
      </c>
      <c r="M267">
        <f t="shared" si="23"/>
        <v>71</v>
      </c>
      <c r="N267">
        <f t="shared" si="24"/>
        <v>0</v>
      </c>
      <c r="O267">
        <f t="shared" si="25"/>
        <v>0</v>
      </c>
    </row>
    <row r="268" spans="1:15">
      <c r="A268" s="61" t="s">
        <v>134</v>
      </c>
      <c r="B268" s="41">
        <v>5300</v>
      </c>
      <c r="C268" s="43">
        <v>1.651378E-3</v>
      </c>
      <c r="D268" s="42">
        <v>0.5</v>
      </c>
      <c r="E268" s="42">
        <v>48.29</v>
      </c>
      <c r="F268" s="42">
        <v>0.6</v>
      </c>
      <c r="G268" s="42">
        <v>0.13500000000000001</v>
      </c>
      <c r="H268" s="41">
        <v>0</v>
      </c>
      <c r="I268" s="42">
        <f t="shared" si="20"/>
        <v>0.42</v>
      </c>
      <c r="J268" s="42">
        <f t="shared" si="21"/>
        <v>6.7500000000000004E-2</v>
      </c>
      <c r="K268" s="42">
        <v>3.8</v>
      </c>
      <c r="L268" s="41">
        <f t="shared" si="22"/>
        <v>3.3227101508333332E-3</v>
      </c>
      <c r="M268">
        <f t="shared" si="23"/>
        <v>4</v>
      </c>
      <c r="N268">
        <f t="shared" si="24"/>
        <v>0</v>
      </c>
      <c r="O268">
        <f t="shared" si="25"/>
        <v>0</v>
      </c>
    </row>
    <row r="269" spans="1:15">
      <c r="A269" s="61" t="s">
        <v>134</v>
      </c>
      <c r="B269" s="41">
        <v>1550</v>
      </c>
      <c r="C269" s="43">
        <v>8.7905120000000003E-2</v>
      </c>
      <c r="D269" s="42">
        <v>0.57699999999999996</v>
      </c>
      <c r="E269" s="42">
        <v>48.29</v>
      </c>
      <c r="F269" s="42">
        <v>1.55</v>
      </c>
      <c r="G269" s="42">
        <v>0.15</v>
      </c>
      <c r="H269" s="41">
        <v>0</v>
      </c>
      <c r="I269" s="42">
        <f t="shared" si="20"/>
        <v>1.085</v>
      </c>
      <c r="J269" s="42">
        <f t="shared" si="21"/>
        <v>7.4999999999999997E-2</v>
      </c>
      <c r="K269" s="42">
        <v>232.5</v>
      </c>
      <c r="L269" s="41">
        <f t="shared" si="22"/>
        <v>0.20411078060413332</v>
      </c>
      <c r="M269">
        <f t="shared" si="23"/>
        <v>252</v>
      </c>
      <c r="N269">
        <f t="shared" si="24"/>
        <v>1</v>
      </c>
      <c r="O269">
        <f t="shared" si="25"/>
        <v>0</v>
      </c>
    </row>
    <row r="270" spans="1:15">
      <c r="A270" s="61" t="s">
        <v>134</v>
      </c>
      <c r="B270" s="41">
        <v>1200</v>
      </c>
      <c r="C270" s="43">
        <v>0.108123624</v>
      </c>
      <c r="D270" s="42">
        <v>0.30399999999999999</v>
      </c>
      <c r="E270" s="42">
        <v>48.29</v>
      </c>
      <c r="F270" s="42">
        <v>2.23</v>
      </c>
      <c r="G270" s="42">
        <v>0.316</v>
      </c>
      <c r="H270" s="41">
        <v>0</v>
      </c>
      <c r="I270" s="42">
        <f t="shared" si="20"/>
        <v>1.5609999999999999</v>
      </c>
      <c r="J270" s="42">
        <f t="shared" si="21"/>
        <v>0.158</v>
      </c>
      <c r="K270" s="42">
        <v>150.6</v>
      </c>
      <c r="L270" s="41">
        <f t="shared" si="22"/>
        <v>0.13227267500831999</v>
      </c>
      <c r="M270">
        <f t="shared" si="23"/>
        <v>163</v>
      </c>
      <c r="N270">
        <f t="shared" si="24"/>
        <v>1</v>
      </c>
      <c r="O270">
        <f t="shared" si="25"/>
        <v>0.1</v>
      </c>
    </row>
    <row r="271" spans="1:15">
      <c r="A271" s="61" t="s">
        <v>134</v>
      </c>
      <c r="B271" s="41">
        <v>1550</v>
      </c>
      <c r="C271" s="43">
        <v>0.39597985800000002</v>
      </c>
      <c r="D271" s="42">
        <v>0.60899999999999999</v>
      </c>
      <c r="E271" s="42">
        <v>48.29</v>
      </c>
      <c r="F271" s="42">
        <v>1.55</v>
      </c>
      <c r="G271" s="42">
        <v>0.15</v>
      </c>
      <c r="H271" s="41">
        <v>0</v>
      </c>
      <c r="I271" s="42">
        <f t="shared" si="20"/>
        <v>1.085</v>
      </c>
      <c r="J271" s="42">
        <f t="shared" si="21"/>
        <v>7.4999999999999997E-2</v>
      </c>
      <c r="K271" s="42">
        <v>1105.3</v>
      </c>
      <c r="L271" s="41">
        <f t="shared" si="22"/>
        <v>0.97043476764811498</v>
      </c>
      <c r="M271">
        <f t="shared" si="23"/>
        <v>1197</v>
      </c>
      <c r="N271">
        <f t="shared" si="24"/>
        <v>3</v>
      </c>
      <c r="O271">
        <f t="shared" si="25"/>
        <v>0.2</v>
      </c>
    </row>
    <row r="272" spans="1:15">
      <c r="A272" s="61" t="s">
        <v>134</v>
      </c>
      <c r="B272" s="41">
        <v>1550</v>
      </c>
      <c r="C272" s="43">
        <v>1.9190336999999998E-2</v>
      </c>
      <c r="D272" s="42">
        <v>0.60899999999999999</v>
      </c>
      <c r="E272" s="42">
        <v>48.29</v>
      </c>
      <c r="F272" s="42">
        <v>1.55</v>
      </c>
      <c r="G272" s="42">
        <v>0.15</v>
      </c>
      <c r="H272" s="41">
        <v>0</v>
      </c>
      <c r="I272" s="42">
        <f t="shared" si="20"/>
        <v>1.085</v>
      </c>
      <c r="J272" s="42">
        <f t="shared" si="21"/>
        <v>7.4999999999999997E-2</v>
      </c>
      <c r="K272" s="42">
        <v>53.6</v>
      </c>
      <c r="L272" s="41">
        <f t="shared" si="22"/>
        <v>4.7030094716797498E-2</v>
      </c>
      <c r="M272">
        <f t="shared" si="23"/>
        <v>58</v>
      </c>
      <c r="N272">
        <f t="shared" si="24"/>
        <v>0</v>
      </c>
      <c r="O272">
        <f t="shared" si="25"/>
        <v>0</v>
      </c>
    </row>
    <row r="273" spans="1:15">
      <c r="A273" s="61" t="s">
        <v>134</v>
      </c>
      <c r="B273" s="41">
        <v>1550</v>
      </c>
      <c r="C273" s="43">
        <v>9.7993458000000006E-2</v>
      </c>
      <c r="D273" s="42">
        <v>0.57699999999999996</v>
      </c>
      <c r="E273" s="42">
        <v>48.29</v>
      </c>
      <c r="F273" s="42">
        <v>1.55</v>
      </c>
      <c r="G273" s="42">
        <v>0.15</v>
      </c>
      <c r="H273" s="41">
        <v>0</v>
      </c>
      <c r="I273" s="42">
        <f t="shared" si="20"/>
        <v>1.085</v>
      </c>
      <c r="J273" s="42">
        <f t="shared" si="21"/>
        <v>7.4999999999999997E-2</v>
      </c>
      <c r="K273" s="42">
        <v>259.10000000000002</v>
      </c>
      <c r="L273" s="41">
        <f t="shared" si="22"/>
        <v>0.22753533817459501</v>
      </c>
      <c r="M273">
        <f t="shared" si="23"/>
        <v>281</v>
      </c>
      <c r="N273">
        <f t="shared" si="24"/>
        <v>1</v>
      </c>
      <c r="O273">
        <f t="shared" si="25"/>
        <v>0</v>
      </c>
    </row>
    <row r="274" spans="1:15">
      <c r="A274" s="61" t="s">
        <v>134</v>
      </c>
      <c r="B274" s="41">
        <v>1200</v>
      </c>
      <c r="C274" s="43">
        <v>5.5046767000000003E-2</v>
      </c>
      <c r="D274" s="42">
        <v>0.38900000000000001</v>
      </c>
      <c r="E274" s="42">
        <v>48.29</v>
      </c>
      <c r="F274" s="42">
        <v>2.23</v>
      </c>
      <c r="G274" s="42">
        <v>0.316</v>
      </c>
      <c r="H274" s="41">
        <v>0</v>
      </c>
      <c r="I274" s="42">
        <f t="shared" si="20"/>
        <v>1.5609999999999999</v>
      </c>
      <c r="J274" s="42">
        <f t="shared" si="21"/>
        <v>0.158</v>
      </c>
      <c r="K274" s="42">
        <v>98.1</v>
      </c>
      <c r="L274" s="41">
        <f t="shared" si="22"/>
        <v>8.6170254934105836E-2</v>
      </c>
      <c r="M274">
        <f t="shared" si="23"/>
        <v>106</v>
      </c>
      <c r="N274">
        <f t="shared" si="24"/>
        <v>0</v>
      </c>
      <c r="O274">
        <f t="shared" si="25"/>
        <v>0</v>
      </c>
    </row>
    <row r="275" spans="1:15">
      <c r="A275" s="61" t="s">
        <v>134</v>
      </c>
      <c r="B275" s="41">
        <v>1200</v>
      </c>
      <c r="C275" s="43">
        <v>3.5277291000000002E-2</v>
      </c>
      <c r="D275" s="42">
        <v>0.22</v>
      </c>
      <c r="E275" s="42">
        <v>48.29</v>
      </c>
      <c r="F275" s="42">
        <v>2.23</v>
      </c>
      <c r="G275" s="42">
        <v>0.316</v>
      </c>
      <c r="H275" s="41">
        <v>0</v>
      </c>
      <c r="I275" s="42">
        <f t="shared" si="20"/>
        <v>1.5609999999999999</v>
      </c>
      <c r="J275" s="42">
        <f t="shared" si="21"/>
        <v>0.158</v>
      </c>
      <c r="K275" s="42">
        <v>35.6</v>
      </c>
      <c r="L275" s="41">
        <f t="shared" si="22"/>
        <v>3.1231573677150001E-2</v>
      </c>
      <c r="M275">
        <f t="shared" si="23"/>
        <v>39</v>
      </c>
      <c r="N275">
        <f t="shared" si="24"/>
        <v>0</v>
      </c>
      <c r="O275">
        <f t="shared" si="25"/>
        <v>0</v>
      </c>
    </row>
    <row r="276" spans="1:15">
      <c r="A276" s="61" t="s">
        <v>134</v>
      </c>
      <c r="B276" s="41">
        <v>1200</v>
      </c>
      <c r="C276" s="43">
        <v>2.1351849999999999E-3</v>
      </c>
      <c r="D276" s="42">
        <v>0.22</v>
      </c>
      <c r="E276" s="42">
        <v>48.29</v>
      </c>
      <c r="F276" s="42">
        <v>2.23</v>
      </c>
      <c r="G276" s="42">
        <v>0.316</v>
      </c>
      <c r="H276" s="41">
        <v>0</v>
      </c>
      <c r="I276" s="42">
        <f t="shared" si="20"/>
        <v>1.5609999999999999</v>
      </c>
      <c r="J276" s="42">
        <f t="shared" si="21"/>
        <v>0.158</v>
      </c>
      <c r="K276" s="42">
        <v>2.2000000000000002</v>
      </c>
      <c r="L276" s="41">
        <f t="shared" si="22"/>
        <v>1.8903148669166664E-3</v>
      </c>
      <c r="M276">
        <f t="shared" si="23"/>
        <v>2</v>
      </c>
      <c r="N276">
        <f t="shared" si="24"/>
        <v>0</v>
      </c>
      <c r="O276">
        <f t="shared" si="25"/>
        <v>0</v>
      </c>
    </row>
    <row r="277" spans="1:15">
      <c r="A277" s="61" t="s">
        <v>134</v>
      </c>
      <c r="B277" s="41">
        <v>1200</v>
      </c>
      <c r="C277" s="43">
        <v>0.291706892</v>
      </c>
      <c r="D277" s="42">
        <v>0.38900000000000001</v>
      </c>
      <c r="E277" s="42">
        <v>48.29</v>
      </c>
      <c r="F277" s="42">
        <v>2.23</v>
      </c>
      <c r="G277" s="42">
        <v>0.316</v>
      </c>
      <c r="H277" s="41">
        <v>0</v>
      </c>
      <c r="I277" s="42">
        <f t="shared" si="20"/>
        <v>1.5609999999999999</v>
      </c>
      <c r="J277" s="42">
        <f t="shared" si="21"/>
        <v>0.158</v>
      </c>
      <c r="K277" s="42">
        <v>689.1</v>
      </c>
      <c r="L277" s="41">
        <f t="shared" si="22"/>
        <v>0.45663821182587666</v>
      </c>
      <c r="M277">
        <f t="shared" si="23"/>
        <v>563</v>
      </c>
      <c r="N277">
        <f t="shared" si="24"/>
        <v>2</v>
      </c>
      <c r="O277">
        <f t="shared" si="25"/>
        <v>0.2</v>
      </c>
    </row>
    <row r="278" spans="1:15">
      <c r="A278" s="61" t="s">
        <v>134</v>
      </c>
      <c r="B278" s="41">
        <v>1550</v>
      </c>
      <c r="C278" s="43">
        <v>0.10205826</v>
      </c>
      <c r="D278" s="42">
        <v>0.60899999999999999</v>
      </c>
      <c r="E278" s="42">
        <v>48.29</v>
      </c>
      <c r="F278" s="42">
        <v>1.55</v>
      </c>
      <c r="G278" s="42">
        <v>0.15</v>
      </c>
      <c r="H278" s="41">
        <v>0</v>
      </c>
      <c r="I278" s="42">
        <f t="shared" si="20"/>
        <v>1.085</v>
      </c>
      <c r="J278" s="42">
        <f t="shared" si="21"/>
        <v>7.4999999999999997E-2</v>
      </c>
      <c r="K278" s="42">
        <v>284.8</v>
      </c>
      <c r="L278" s="41">
        <f t="shared" si="22"/>
        <v>0.25011596380154999</v>
      </c>
      <c r="M278">
        <f t="shared" si="23"/>
        <v>309</v>
      </c>
      <c r="N278">
        <f t="shared" si="24"/>
        <v>1</v>
      </c>
      <c r="O278">
        <f t="shared" si="25"/>
        <v>0.1</v>
      </c>
    </row>
    <row r="279" spans="1:15">
      <c r="A279" s="61" t="s">
        <v>134</v>
      </c>
      <c r="B279" s="41">
        <v>1550</v>
      </c>
      <c r="C279" s="43">
        <v>5.6745550999999998E-2</v>
      </c>
      <c r="D279" s="42">
        <v>0.57699999999999996</v>
      </c>
      <c r="E279" s="42">
        <v>48.29</v>
      </c>
      <c r="F279" s="42">
        <v>1.55</v>
      </c>
      <c r="G279" s="42">
        <v>0.15</v>
      </c>
      <c r="H279" s="41">
        <v>0</v>
      </c>
      <c r="I279" s="42">
        <f t="shared" si="20"/>
        <v>1.085</v>
      </c>
      <c r="J279" s="42">
        <f t="shared" si="21"/>
        <v>7.4999999999999997E-2</v>
      </c>
      <c r="K279" s="42">
        <v>150.1</v>
      </c>
      <c r="L279" s="41">
        <f t="shared" si="22"/>
        <v>0.13176000112873582</v>
      </c>
      <c r="M279">
        <f t="shared" si="23"/>
        <v>163</v>
      </c>
      <c r="N279">
        <f t="shared" si="24"/>
        <v>0</v>
      </c>
      <c r="O279">
        <f t="shared" si="25"/>
        <v>0</v>
      </c>
    </row>
    <row r="280" spans="1:15">
      <c r="A280" s="61" t="s">
        <v>134</v>
      </c>
      <c r="B280" s="41">
        <v>1200</v>
      </c>
      <c r="C280" s="43">
        <v>0.24029182299999999</v>
      </c>
      <c r="D280" s="42">
        <v>0.38900000000000001</v>
      </c>
      <c r="E280" s="42">
        <v>48.29</v>
      </c>
      <c r="F280" s="42">
        <v>2.23</v>
      </c>
      <c r="G280" s="42">
        <v>0.316</v>
      </c>
      <c r="H280" s="41">
        <v>0</v>
      </c>
      <c r="I280" s="42">
        <f t="shared" si="20"/>
        <v>1.5609999999999999</v>
      </c>
      <c r="J280" s="42">
        <f t="shared" si="21"/>
        <v>0.158</v>
      </c>
      <c r="K280" s="42">
        <v>428.4</v>
      </c>
      <c r="L280" s="41">
        <f t="shared" si="22"/>
        <v>0.37615301996738587</v>
      </c>
      <c r="M280">
        <f t="shared" si="23"/>
        <v>464</v>
      </c>
      <c r="N280">
        <f t="shared" si="24"/>
        <v>2</v>
      </c>
      <c r="O280">
        <f t="shared" si="25"/>
        <v>0.2</v>
      </c>
    </row>
    <row r="281" spans="1:15">
      <c r="A281" s="61" t="s">
        <v>134</v>
      </c>
      <c r="B281" s="41">
        <v>1550</v>
      </c>
      <c r="C281" s="43">
        <v>0.368690148</v>
      </c>
      <c r="D281" s="42">
        <v>0.57699999999999996</v>
      </c>
      <c r="E281" s="42">
        <v>48.29</v>
      </c>
      <c r="F281" s="42">
        <v>1.55</v>
      </c>
      <c r="G281" s="42">
        <v>0.15</v>
      </c>
      <c r="H281" s="41">
        <v>0</v>
      </c>
      <c r="I281" s="42">
        <f t="shared" si="20"/>
        <v>1.085</v>
      </c>
      <c r="J281" s="42">
        <f t="shared" si="21"/>
        <v>7.4999999999999997E-2</v>
      </c>
      <c r="K281" s="42">
        <v>975</v>
      </c>
      <c r="L281" s="41">
        <f t="shared" si="22"/>
        <v>0.85607793845606983</v>
      </c>
      <c r="M281">
        <f t="shared" si="23"/>
        <v>1056</v>
      </c>
      <c r="N281">
        <f t="shared" si="24"/>
        <v>3</v>
      </c>
      <c r="O281">
        <f t="shared" si="25"/>
        <v>0.2</v>
      </c>
    </row>
    <row r="282" spans="1:15">
      <c r="A282" s="61" t="s">
        <v>134</v>
      </c>
      <c r="B282" s="41">
        <v>1550</v>
      </c>
      <c r="C282" s="43">
        <v>6.7912325999999995E-2</v>
      </c>
      <c r="D282" s="42">
        <v>0.60899999999999999</v>
      </c>
      <c r="E282" s="42">
        <v>48.29</v>
      </c>
      <c r="F282" s="42">
        <v>1.55</v>
      </c>
      <c r="G282" s="42">
        <v>0.15</v>
      </c>
      <c r="H282" s="41">
        <v>0</v>
      </c>
      <c r="I282" s="42">
        <f t="shared" si="20"/>
        <v>1.085</v>
      </c>
      <c r="J282" s="42">
        <f t="shared" si="21"/>
        <v>7.4999999999999997E-2</v>
      </c>
      <c r="K282" s="42">
        <v>189.5</v>
      </c>
      <c r="L282" s="41">
        <f t="shared" si="22"/>
        <v>0.16643392579390498</v>
      </c>
      <c r="M282">
        <f t="shared" si="23"/>
        <v>205</v>
      </c>
      <c r="N282">
        <f t="shared" si="24"/>
        <v>0</v>
      </c>
      <c r="O282">
        <f t="shared" si="25"/>
        <v>0</v>
      </c>
    </row>
    <row r="283" spans="1:15">
      <c r="A283" s="61" t="s">
        <v>134</v>
      </c>
      <c r="B283" s="41">
        <v>1550</v>
      </c>
      <c r="C283" s="43">
        <v>0.150710608</v>
      </c>
      <c r="D283" s="42">
        <v>0.64200000000000002</v>
      </c>
      <c r="E283" s="42">
        <v>48.29</v>
      </c>
      <c r="F283" s="42">
        <v>1.55</v>
      </c>
      <c r="G283" s="42">
        <v>0.15</v>
      </c>
      <c r="H283" s="41">
        <v>0</v>
      </c>
      <c r="I283" s="42">
        <f t="shared" si="20"/>
        <v>1.085</v>
      </c>
      <c r="J283" s="42">
        <f t="shared" si="21"/>
        <v>7.4999999999999997E-2</v>
      </c>
      <c r="K283" s="42">
        <v>443.4</v>
      </c>
      <c r="L283" s="41">
        <f t="shared" si="22"/>
        <v>0.38936311642712002</v>
      </c>
      <c r="M283">
        <f t="shared" si="23"/>
        <v>480</v>
      </c>
      <c r="N283">
        <f t="shared" si="24"/>
        <v>1</v>
      </c>
      <c r="O283">
        <f t="shared" si="25"/>
        <v>0.1</v>
      </c>
    </row>
    <row r="284" spans="1:15">
      <c r="A284" s="61" t="s">
        <v>134</v>
      </c>
      <c r="B284" s="41">
        <v>1550</v>
      </c>
      <c r="C284" s="43">
        <v>0.44939199899999999</v>
      </c>
      <c r="D284" s="42">
        <v>0.57699999999999996</v>
      </c>
      <c r="E284" s="42">
        <v>48.29</v>
      </c>
      <c r="F284" s="42">
        <v>1.55</v>
      </c>
      <c r="G284" s="42">
        <v>0.15</v>
      </c>
      <c r="H284" s="41">
        <v>0</v>
      </c>
      <c r="I284" s="42">
        <f t="shared" si="20"/>
        <v>1.085</v>
      </c>
      <c r="J284" s="42">
        <f t="shared" si="21"/>
        <v>7.4999999999999997E-2</v>
      </c>
      <c r="K284" s="42">
        <v>1188.4000000000001</v>
      </c>
      <c r="L284" s="41">
        <f t="shared" si="22"/>
        <v>1.0434631306247224</v>
      </c>
      <c r="M284">
        <f t="shared" si="23"/>
        <v>1287</v>
      </c>
      <c r="N284">
        <f t="shared" si="24"/>
        <v>3</v>
      </c>
      <c r="O284">
        <f t="shared" si="25"/>
        <v>0.2</v>
      </c>
    </row>
    <row r="285" spans="1:15">
      <c r="A285" s="61" t="s">
        <v>134</v>
      </c>
      <c r="B285" s="41">
        <v>1200</v>
      </c>
      <c r="C285" s="43">
        <v>4.0999999999999999E-7</v>
      </c>
      <c r="D285" s="42">
        <v>0.38900000000000001</v>
      </c>
      <c r="E285" s="42">
        <v>48.29</v>
      </c>
      <c r="F285" s="42">
        <v>2.23</v>
      </c>
      <c r="G285" s="42">
        <v>0.316</v>
      </c>
      <c r="H285" s="41">
        <v>0</v>
      </c>
      <c r="I285" s="42">
        <f t="shared" si="20"/>
        <v>1.5609999999999999</v>
      </c>
      <c r="J285" s="42">
        <f t="shared" si="21"/>
        <v>0.158</v>
      </c>
      <c r="K285" s="42">
        <v>0</v>
      </c>
      <c r="L285" s="41">
        <f t="shared" si="22"/>
        <v>6.4181434166666668E-7</v>
      </c>
      <c r="M285">
        <f t="shared" si="23"/>
        <v>0</v>
      </c>
      <c r="N285">
        <f t="shared" si="24"/>
        <v>0</v>
      </c>
      <c r="O285">
        <f t="shared" si="25"/>
        <v>0</v>
      </c>
    </row>
    <row r="286" spans="1:15">
      <c r="A286" s="61" t="s">
        <v>134</v>
      </c>
      <c r="B286" s="41">
        <v>1200</v>
      </c>
      <c r="C286" s="43">
        <v>0.11666436400000001</v>
      </c>
      <c r="D286" s="42">
        <v>0.38900000000000001</v>
      </c>
      <c r="E286" s="42">
        <v>48.29</v>
      </c>
      <c r="F286" s="42">
        <v>2.23</v>
      </c>
      <c r="G286" s="42">
        <v>0.316</v>
      </c>
      <c r="H286" s="41">
        <v>0</v>
      </c>
      <c r="I286" s="42">
        <f t="shared" si="20"/>
        <v>1.5609999999999999</v>
      </c>
      <c r="J286" s="42">
        <f t="shared" si="21"/>
        <v>0.158</v>
      </c>
      <c r="K286" s="42">
        <v>208</v>
      </c>
      <c r="L286" s="41">
        <f t="shared" si="22"/>
        <v>0.18262649262590336</v>
      </c>
      <c r="M286">
        <f t="shared" si="23"/>
        <v>225</v>
      </c>
      <c r="N286">
        <f t="shared" si="24"/>
        <v>1</v>
      </c>
      <c r="O286">
        <f t="shared" si="25"/>
        <v>0.1</v>
      </c>
    </row>
    <row r="287" spans="1:15">
      <c r="A287" s="61" t="s">
        <v>134</v>
      </c>
      <c r="B287" s="41">
        <v>1200</v>
      </c>
      <c r="C287" s="43">
        <v>4.2960386000000003E-2</v>
      </c>
      <c r="D287" s="42">
        <v>0.38900000000000001</v>
      </c>
      <c r="E287" s="42">
        <v>48.29</v>
      </c>
      <c r="F287" s="42">
        <v>2.23</v>
      </c>
      <c r="G287" s="42">
        <v>0.316</v>
      </c>
      <c r="H287" s="41">
        <v>0</v>
      </c>
      <c r="I287" s="42">
        <f t="shared" si="20"/>
        <v>1.5609999999999999</v>
      </c>
      <c r="J287" s="42">
        <f t="shared" si="21"/>
        <v>0.158</v>
      </c>
      <c r="K287" s="42">
        <v>76.599999999999994</v>
      </c>
      <c r="L287" s="41">
        <f t="shared" si="22"/>
        <v>6.7250224044721668E-2</v>
      </c>
      <c r="M287">
        <f t="shared" si="23"/>
        <v>83</v>
      </c>
      <c r="N287">
        <f t="shared" si="24"/>
        <v>0</v>
      </c>
      <c r="O287">
        <f t="shared" si="25"/>
        <v>0</v>
      </c>
    </row>
    <row r="288" spans="1:15">
      <c r="A288" s="61" t="s">
        <v>134</v>
      </c>
      <c r="B288" s="41">
        <v>1200</v>
      </c>
      <c r="C288" s="43">
        <v>8.3056512999999998E-2</v>
      </c>
      <c r="D288" s="42">
        <v>0.22</v>
      </c>
      <c r="E288" s="42">
        <v>48.29</v>
      </c>
      <c r="F288" s="42">
        <v>2.23</v>
      </c>
      <c r="G288" s="42">
        <v>0.316</v>
      </c>
      <c r="H288" s="41">
        <v>0</v>
      </c>
      <c r="I288" s="42">
        <f t="shared" si="20"/>
        <v>1.5609999999999999</v>
      </c>
      <c r="J288" s="42">
        <f t="shared" si="21"/>
        <v>0.158</v>
      </c>
      <c r="K288" s="42">
        <v>83.7</v>
      </c>
      <c r="L288" s="41">
        <f t="shared" si="22"/>
        <v>7.3531315234116656E-2</v>
      </c>
      <c r="M288">
        <f t="shared" si="23"/>
        <v>91</v>
      </c>
      <c r="N288">
        <f t="shared" si="24"/>
        <v>0</v>
      </c>
      <c r="O288">
        <f t="shared" si="25"/>
        <v>0</v>
      </c>
    </row>
    <row r="289" spans="1:15">
      <c r="A289" s="61" t="s">
        <v>134</v>
      </c>
      <c r="B289" s="41">
        <v>1200</v>
      </c>
      <c r="C289" s="43">
        <v>2.2420111E-2</v>
      </c>
      <c r="D289" s="42">
        <v>0.38900000000000001</v>
      </c>
      <c r="E289" s="42">
        <v>48.29</v>
      </c>
      <c r="F289" s="42">
        <v>2.23</v>
      </c>
      <c r="G289" s="42">
        <v>0.316</v>
      </c>
      <c r="H289" s="41">
        <v>0</v>
      </c>
      <c r="I289" s="42">
        <f t="shared" si="20"/>
        <v>1.5609999999999999</v>
      </c>
      <c r="J289" s="42">
        <f t="shared" si="21"/>
        <v>0.158</v>
      </c>
      <c r="K289" s="42">
        <v>40</v>
      </c>
      <c r="L289" s="41">
        <f t="shared" si="22"/>
        <v>3.5096460442825834E-2</v>
      </c>
      <c r="M289">
        <f t="shared" si="23"/>
        <v>43</v>
      </c>
      <c r="N289">
        <f t="shared" si="24"/>
        <v>0</v>
      </c>
      <c r="O289">
        <f t="shared" si="25"/>
        <v>0</v>
      </c>
    </row>
    <row r="290" spans="1:15">
      <c r="A290" s="61" t="s">
        <v>134</v>
      </c>
      <c r="B290" s="41">
        <v>1200</v>
      </c>
      <c r="C290" s="43">
        <v>2.3699682999999999E-2</v>
      </c>
      <c r="D290" s="42">
        <v>0.38900000000000001</v>
      </c>
      <c r="E290" s="42">
        <v>48.29</v>
      </c>
      <c r="F290" s="42">
        <v>2.23</v>
      </c>
      <c r="G290" s="42">
        <v>0.316</v>
      </c>
      <c r="H290" s="41">
        <v>0</v>
      </c>
      <c r="I290" s="42">
        <f t="shared" si="20"/>
        <v>1.5609999999999999</v>
      </c>
      <c r="J290" s="42">
        <f t="shared" si="21"/>
        <v>0.158</v>
      </c>
      <c r="K290" s="42">
        <v>42.2</v>
      </c>
      <c r="L290" s="41">
        <f t="shared" si="22"/>
        <v>3.7099503517935832E-2</v>
      </c>
      <c r="M290">
        <f t="shared" si="23"/>
        <v>46</v>
      </c>
      <c r="N290">
        <f t="shared" si="24"/>
        <v>0</v>
      </c>
      <c r="O290">
        <f t="shared" si="25"/>
        <v>0</v>
      </c>
    </row>
    <row r="291" spans="1:15">
      <c r="A291" s="61" t="s">
        <v>134</v>
      </c>
      <c r="B291" s="41">
        <v>1550</v>
      </c>
      <c r="C291" s="43">
        <v>2.5672273999999998E-2</v>
      </c>
      <c r="D291" s="42">
        <v>0.60899999999999999</v>
      </c>
      <c r="E291" s="42">
        <v>48.29</v>
      </c>
      <c r="F291" s="42">
        <v>1.55</v>
      </c>
      <c r="G291" s="42">
        <v>0.15</v>
      </c>
      <c r="H291" s="41">
        <v>0</v>
      </c>
      <c r="I291" s="42">
        <f t="shared" si="20"/>
        <v>1.085</v>
      </c>
      <c r="J291" s="42">
        <f t="shared" si="21"/>
        <v>7.4999999999999997E-2</v>
      </c>
      <c r="K291" s="42">
        <v>71.599999999999994</v>
      </c>
      <c r="L291" s="41">
        <f t="shared" si="22"/>
        <v>6.2915491156594991E-2</v>
      </c>
      <c r="M291">
        <f t="shared" si="23"/>
        <v>78</v>
      </c>
      <c r="N291">
        <f t="shared" si="24"/>
        <v>0</v>
      </c>
      <c r="O291">
        <f t="shared" si="25"/>
        <v>0</v>
      </c>
    </row>
    <row r="292" spans="1:15">
      <c r="A292" s="61" t="s">
        <v>134</v>
      </c>
      <c r="B292" s="41">
        <v>1200</v>
      </c>
      <c r="C292" s="43">
        <v>0.18254594900000001</v>
      </c>
      <c r="D292" s="42">
        <v>0.38900000000000001</v>
      </c>
      <c r="E292" s="42">
        <v>48.29</v>
      </c>
      <c r="F292" s="42">
        <v>2.23</v>
      </c>
      <c r="G292" s="42">
        <v>0.316</v>
      </c>
      <c r="H292" s="41">
        <v>0</v>
      </c>
      <c r="I292" s="42">
        <f t="shared" si="20"/>
        <v>1.5609999999999999</v>
      </c>
      <c r="J292" s="42">
        <f t="shared" si="21"/>
        <v>0.158</v>
      </c>
      <c r="K292" s="42">
        <v>325.39999999999998</v>
      </c>
      <c r="L292" s="41">
        <f t="shared" si="22"/>
        <v>0.2857575806862242</v>
      </c>
      <c r="M292">
        <f t="shared" si="23"/>
        <v>352</v>
      </c>
      <c r="N292">
        <f t="shared" si="24"/>
        <v>1</v>
      </c>
      <c r="O292">
        <f t="shared" si="25"/>
        <v>0.1</v>
      </c>
    </row>
    <row r="293" spans="1:15">
      <c r="A293" s="61" t="s">
        <v>134</v>
      </c>
      <c r="B293" s="41">
        <v>1200</v>
      </c>
      <c r="C293" s="43">
        <v>4.0742918000000003E-2</v>
      </c>
      <c r="D293" s="42">
        <v>0.22</v>
      </c>
      <c r="E293" s="42">
        <v>48.29</v>
      </c>
      <c r="F293" s="42">
        <v>2.23</v>
      </c>
      <c r="G293" s="42">
        <v>0.316</v>
      </c>
      <c r="H293" s="41">
        <v>0</v>
      </c>
      <c r="I293" s="42">
        <f t="shared" ref="I293:I316" si="26">F293*0.7</f>
        <v>1.5609999999999999</v>
      </c>
      <c r="J293" s="42">
        <f t="shared" ref="J293:J316" si="27">G293*0.5</f>
        <v>0.158</v>
      </c>
      <c r="K293" s="42">
        <v>41.1</v>
      </c>
      <c r="L293" s="41">
        <f t="shared" si="22"/>
        <v>3.6070384354033334E-2</v>
      </c>
      <c r="M293">
        <f t="shared" si="23"/>
        <v>44</v>
      </c>
      <c r="N293">
        <f t="shared" si="24"/>
        <v>0</v>
      </c>
      <c r="O293">
        <f t="shared" si="25"/>
        <v>0</v>
      </c>
    </row>
    <row r="294" spans="1:15">
      <c r="A294" s="61" t="s">
        <v>134</v>
      </c>
      <c r="B294" s="41">
        <v>1550</v>
      </c>
      <c r="C294" s="43">
        <v>0.27069163600000001</v>
      </c>
      <c r="D294" s="42">
        <v>0.60899999999999999</v>
      </c>
      <c r="E294" s="42">
        <v>48.29</v>
      </c>
      <c r="F294" s="42">
        <v>1.55</v>
      </c>
      <c r="G294" s="42">
        <v>0.15</v>
      </c>
      <c r="H294" s="41">
        <v>0</v>
      </c>
      <c r="I294" s="42">
        <f t="shared" si="26"/>
        <v>1.085</v>
      </c>
      <c r="J294" s="42">
        <f t="shared" si="27"/>
        <v>7.4999999999999997E-2</v>
      </c>
      <c r="K294" s="42">
        <v>2154.6999999999998</v>
      </c>
      <c r="L294" s="41">
        <f t="shared" si="22"/>
        <v>0.66338872944882998</v>
      </c>
      <c r="M294">
        <f t="shared" si="23"/>
        <v>818</v>
      </c>
      <c r="N294">
        <f t="shared" si="24"/>
        <v>2</v>
      </c>
      <c r="O294">
        <f t="shared" si="25"/>
        <v>0.1</v>
      </c>
    </row>
    <row r="295" spans="1:15">
      <c r="A295" s="61" t="s">
        <v>134</v>
      </c>
      <c r="B295" s="41">
        <v>1200</v>
      </c>
      <c r="C295" s="43">
        <v>1.4773341000000001E-2</v>
      </c>
      <c r="D295" s="42">
        <v>0.30399999999999999</v>
      </c>
      <c r="E295" s="42">
        <v>48.29</v>
      </c>
      <c r="F295" s="42">
        <v>2.23</v>
      </c>
      <c r="G295" s="42">
        <v>0.316</v>
      </c>
      <c r="H295" s="41">
        <v>0</v>
      </c>
      <c r="I295" s="42">
        <f t="shared" si="26"/>
        <v>1.5609999999999999</v>
      </c>
      <c r="J295" s="42">
        <f t="shared" si="27"/>
        <v>0.158</v>
      </c>
      <c r="K295" s="42">
        <v>20.6</v>
      </c>
      <c r="L295" s="41">
        <f t="shared" si="22"/>
        <v>1.8072917467879999E-2</v>
      </c>
      <c r="M295">
        <f t="shared" si="23"/>
        <v>22</v>
      </c>
      <c r="N295">
        <f t="shared" si="24"/>
        <v>0</v>
      </c>
      <c r="O295">
        <f t="shared" si="25"/>
        <v>0</v>
      </c>
    </row>
    <row r="296" spans="1:15">
      <c r="A296" s="61" t="s">
        <v>134</v>
      </c>
      <c r="B296" s="41">
        <v>1200</v>
      </c>
      <c r="C296" s="43">
        <v>4.3550256000000002E-2</v>
      </c>
      <c r="D296" s="42">
        <v>0.38900000000000001</v>
      </c>
      <c r="E296" s="42">
        <v>48.29</v>
      </c>
      <c r="F296" s="42">
        <v>2.23</v>
      </c>
      <c r="G296" s="42">
        <v>0.316</v>
      </c>
      <c r="H296" s="41">
        <v>0</v>
      </c>
      <c r="I296" s="42">
        <f t="shared" si="26"/>
        <v>1.5609999999999999</v>
      </c>
      <c r="J296" s="42">
        <f t="shared" si="27"/>
        <v>0.158</v>
      </c>
      <c r="K296" s="42">
        <v>77.599999999999994</v>
      </c>
      <c r="L296" s="41">
        <f t="shared" si="22"/>
        <v>6.8173607034280007E-2</v>
      </c>
      <c r="M296">
        <f t="shared" si="23"/>
        <v>84</v>
      </c>
      <c r="N296">
        <f t="shared" si="24"/>
        <v>0</v>
      </c>
      <c r="O296">
        <f t="shared" si="25"/>
        <v>0</v>
      </c>
    </row>
    <row r="297" spans="1:15">
      <c r="A297" s="61" t="s">
        <v>134</v>
      </c>
      <c r="B297" s="41">
        <v>1200</v>
      </c>
      <c r="C297" s="43">
        <v>0.113996498</v>
      </c>
      <c r="D297" s="42">
        <v>0.38900000000000001</v>
      </c>
      <c r="E297" s="42">
        <v>48.29</v>
      </c>
      <c r="F297" s="42">
        <v>2.23</v>
      </c>
      <c r="G297" s="42">
        <v>0.316</v>
      </c>
      <c r="H297" s="41">
        <v>0</v>
      </c>
      <c r="I297" s="42">
        <f t="shared" si="26"/>
        <v>1.5609999999999999</v>
      </c>
      <c r="J297" s="42">
        <f t="shared" si="27"/>
        <v>0.158</v>
      </c>
      <c r="K297" s="42">
        <v>203.2</v>
      </c>
      <c r="L297" s="41">
        <f t="shared" si="22"/>
        <v>0.17845021296628169</v>
      </c>
      <c r="M297">
        <f t="shared" si="23"/>
        <v>220</v>
      </c>
      <c r="N297">
        <f t="shared" si="24"/>
        <v>1</v>
      </c>
      <c r="O297">
        <f t="shared" si="25"/>
        <v>0.1</v>
      </c>
    </row>
    <row r="298" spans="1:15">
      <c r="A298" s="61" t="s">
        <v>134</v>
      </c>
      <c r="B298" s="41">
        <v>1200</v>
      </c>
      <c r="C298" s="43">
        <v>9.5683910000000007E-3</v>
      </c>
      <c r="D298" s="42">
        <v>0.30399999999999999</v>
      </c>
      <c r="E298" s="42">
        <v>48.29</v>
      </c>
      <c r="F298" s="42">
        <v>2.23</v>
      </c>
      <c r="G298" s="42">
        <v>0.316</v>
      </c>
      <c r="H298" s="41">
        <v>0</v>
      </c>
      <c r="I298" s="42">
        <f t="shared" si="26"/>
        <v>1.5609999999999999</v>
      </c>
      <c r="J298" s="42">
        <f t="shared" si="27"/>
        <v>0.158</v>
      </c>
      <c r="K298" s="42">
        <v>13.3</v>
      </c>
      <c r="L298" s="41">
        <f t="shared" si="22"/>
        <v>1.1705459235213335E-2</v>
      </c>
      <c r="M298">
        <f t="shared" si="23"/>
        <v>14</v>
      </c>
      <c r="N298">
        <f t="shared" si="24"/>
        <v>0</v>
      </c>
      <c r="O298">
        <f t="shared" si="25"/>
        <v>0</v>
      </c>
    </row>
    <row r="299" spans="1:15">
      <c r="A299" s="61" t="s">
        <v>134</v>
      </c>
      <c r="B299" s="41">
        <v>1200</v>
      </c>
      <c r="C299" s="43">
        <v>0.37368875200000001</v>
      </c>
      <c r="D299" s="42">
        <v>0.38900000000000001</v>
      </c>
      <c r="E299" s="42">
        <v>48.29</v>
      </c>
      <c r="F299" s="42">
        <v>2.23</v>
      </c>
      <c r="G299" s="42">
        <v>0.316</v>
      </c>
      <c r="H299" s="41">
        <v>0</v>
      </c>
      <c r="I299" s="42">
        <f t="shared" si="26"/>
        <v>1.5609999999999999</v>
      </c>
      <c r="J299" s="42">
        <f t="shared" si="27"/>
        <v>0.158</v>
      </c>
      <c r="K299" s="42">
        <v>832.1</v>
      </c>
      <c r="L299" s="41">
        <f t="shared" si="22"/>
        <v>0.58497268378809342</v>
      </c>
      <c r="M299">
        <f t="shared" si="23"/>
        <v>722</v>
      </c>
      <c r="N299">
        <f t="shared" si="24"/>
        <v>2</v>
      </c>
      <c r="O299">
        <f t="shared" si="25"/>
        <v>0.3</v>
      </c>
    </row>
    <row r="300" spans="1:15">
      <c r="A300" s="61" t="s">
        <v>134</v>
      </c>
      <c r="B300" s="41">
        <v>1200</v>
      </c>
      <c r="C300" s="43">
        <v>3.9437324000000003E-2</v>
      </c>
      <c r="D300" s="42">
        <v>0.38900000000000001</v>
      </c>
      <c r="E300" s="42">
        <v>48.29</v>
      </c>
      <c r="F300" s="42">
        <v>2.23</v>
      </c>
      <c r="G300" s="42">
        <v>0.316</v>
      </c>
      <c r="H300" s="41">
        <v>0</v>
      </c>
      <c r="I300" s="42">
        <f t="shared" si="26"/>
        <v>1.5609999999999999</v>
      </c>
      <c r="J300" s="42">
        <f t="shared" si="27"/>
        <v>0.158</v>
      </c>
      <c r="K300" s="42">
        <v>70.3</v>
      </c>
      <c r="L300" s="41">
        <f t="shared" si="22"/>
        <v>6.1735219854036676E-2</v>
      </c>
      <c r="M300">
        <f t="shared" si="23"/>
        <v>76</v>
      </c>
      <c r="N300">
        <f t="shared" si="24"/>
        <v>0</v>
      </c>
      <c r="O300">
        <f t="shared" si="25"/>
        <v>0</v>
      </c>
    </row>
    <row r="301" spans="1:15">
      <c r="A301" s="61" t="s">
        <v>134</v>
      </c>
      <c r="B301" s="41">
        <v>1200</v>
      </c>
      <c r="C301" s="43">
        <v>4.1397746999999999E-2</v>
      </c>
      <c r="D301" s="42">
        <v>0.30399999999999999</v>
      </c>
      <c r="E301" s="42">
        <v>48.29</v>
      </c>
      <c r="F301" s="42">
        <v>2.23</v>
      </c>
      <c r="G301" s="42">
        <v>0.316</v>
      </c>
      <c r="H301" s="41">
        <v>0</v>
      </c>
      <c r="I301" s="42">
        <f t="shared" si="26"/>
        <v>1.5609999999999999</v>
      </c>
      <c r="J301" s="42">
        <f t="shared" si="27"/>
        <v>0.158</v>
      </c>
      <c r="K301" s="42">
        <v>57.7</v>
      </c>
      <c r="L301" s="41">
        <f t="shared" si="22"/>
        <v>5.0643795799959999E-2</v>
      </c>
      <c r="M301">
        <f t="shared" si="23"/>
        <v>62</v>
      </c>
      <c r="N301">
        <f t="shared" si="24"/>
        <v>0</v>
      </c>
      <c r="O301">
        <f t="shared" si="25"/>
        <v>0</v>
      </c>
    </row>
    <row r="302" spans="1:15">
      <c r="A302" s="61" t="s">
        <v>134</v>
      </c>
      <c r="B302" s="41">
        <v>1200</v>
      </c>
      <c r="C302" s="43">
        <v>0.182482434</v>
      </c>
      <c r="D302" s="42">
        <v>0.22</v>
      </c>
      <c r="E302" s="42">
        <v>48.29</v>
      </c>
      <c r="F302" s="42">
        <v>2.23</v>
      </c>
      <c r="G302" s="42">
        <v>0.316</v>
      </c>
      <c r="H302" s="41">
        <v>0</v>
      </c>
      <c r="I302" s="42">
        <f t="shared" si="26"/>
        <v>1.5609999999999999</v>
      </c>
      <c r="J302" s="42">
        <f t="shared" si="27"/>
        <v>0.158</v>
      </c>
      <c r="K302" s="42">
        <v>184</v>
      </c>
      <c r="L302" s="41">
        <f t="shared" si="22"/>
        <v>0.16155474019409999</v>
      </c>
      <c r="M302">
        <f t="shared" si="23"/>
        <v>199</v>
      </c>
      <c r="N302">
        <f t="shared" si="24"/>
        <v>1</v>
      </c>
      <c r="O302">
        <f t="shared" si="25"/>
        <v>0.1</v>
      </c>
    </row>
    <row r="303" spans="1:15">
      <c r="A303" s="61" t="s">
        <v>134</v>
      </c>
      <c r="B303" s="41">
        <v>1200</v>
      </c>
      <c r="C303" s="43">
        <v>5.3347863000000002E-2</v>
      </c>
      <c r="D303" s="42">
        <v>0.30399999999999999</v>
      </c>
      <c r="E303" s="42">
        <v>48.29</v>
      </c>
      <c r="F303" s="42">
        <v>2.23</v>
      </c>
      <c r="G303" s="42">
        <v>0.316</v>
      </c>
      <c r="H303" s="41">
        <v>0</v>
      </c>
      <c r="I303" s="42">
        <f t="shared" si="26"/>
        <v>1.5609999999999999</v>
      </c>
      <c r="J303" s="42">
        <f t="shared" si="27"/>
        <v>0.158</v>
      </c>
      <c r="K303" s="42">
        <v>74.3</v>
      </c>
      <c r="L303" s="41">
        <f t="shared" si="22"/>
        <v>6.5262930374840003E-2</v>
      </c>
      <c r="M303">
        <f t="shared" si="23"/>
        <v>81</v>
      </c>
      <c r="N303">
        <f t="shared" si="24"/>
        <v>0</v>
      </c>
      <c r="O303">
        <f t="shared" si="25"/>
        <v>0</v>
      </c>
    </row>
    <row r="304" spans="1:15">
      <c r="A304" s="61" t="s">
        <v>134</v>
      </c>
      <c r="B304" s="41">
        <v>1200</v>
      </c>
      <c r="C304" s="43">
        <v>0.102815357</v>
      </c>
      <c r="D304" s="42">
        <v>0.38900000000000001</v>
      </c>
      <c r="E304" s="42">
        <v>48.29</v>
      </c>
      <c r="F304" s="42">
        <v>2.23</v>
      </c>
      <c r="G304" s="42">
        <v>0.316</v>
      </c>
      <c r="H304" s="41">
        <v>0</v>
      </c>
      <c r="I304" s="42">
        <f t="shared" si="26"/>
        <v>1.5609999999999999</v>
      </c>
      <c r="J304" s="42">
        <f t="shared" si="27"/>
        <v>0.158</v>
      </c>
      <c r="K304" s="42">
        <v>347.9</v>
      </c>
      <c r="L304" s="41">
        <f t="shared" si="22"/>
        <v>0.16094724552726417</v>
      </c>
      <c r="M304">
        <f t="shared" si="23"/>
        <v>199</v>
      </c>
      <c r="N304">
        <f t="shared" si="24"/>
        <v>1</v>
      </c>
      <c r="O304">
        <f t="shared" si="25"/>
        <v>0.1</v>
      </c>
    </row>
    <row r="305" spans="1:15">
      <c r="A305" s="61" t="s">
        <v>134</v>
      </c>
      <c r="B305" s="41">
        <v>1200</v>
      </c>
      <c r="C305" s="43">
        <v>0.31623403100000003</v>
      </c>
      <c r="D305" s="42">
        <v>0.22</v>
      </c>
      <c r="E305" s="42">
        <v>48.29</v>
      </c>
      <c r="F305" s="42">
        <v>2.23</v>
      </c>
      <c r="G305" s="42">
        <v>0.316</v>
      </c>
      <c r="H305" s="41">
        <v>0</v>
      </c>
      <c r="I305" s="42">
        <f t="shared" si="26"/>
        <v>1.5609999999999999</v>
      </c>
      <c r="J305" s="42">
        <f t="shared" si="27"/>
        <v>0.158</v>
      </c>
      <c r="K305" s="42">
        <v>318.8</v>
      </c>
      <c r="L305" s="41">
        <f t="shared" si="22"/>
        <v>0.27996725821148333</v>
      </c>
      <c r="M305">
        <f t="shared" si="23"/>
        <v>345</v>
      </c>
      <c r="N305">
        <f t="shared" si="24"/>
        <v>1</v>
      </c>
      <c r="O305">
        <f t="shared" si="25"/>
        <v>0.1</v>
      </c>
    </row>
    <row r="306" spans="1:15">
      <c r="A306" s="61" t="s">
        <v>134</v>
      </c>
      <c r="B306" s="41">
        <v>1200</v>
      </c>
      <c r="C306" s="43">
        <v>9.9615800000000003E-4</v>
      </c>
      <c r="D306" s="42">
        <v>0.30399999999999999</v>
      </c>
      <c r="E306" s="42">
        <v>48.29</v>
      </c>
      <c r="F306" s="42">
        <v>2.23</v>
      </c>
      <c r="G306" s="42">
        <v>0.316</v>
      </c>
      <c r="H306" s="41">
        <v>0</v>
      </c>
      <c r="I306" s="42">
        <f t="shared" si="26"/>
        <v>1.5609999999999999</v>
      </c>
      <c r="J306" s="42">
        <f t="shared" si="27"/>
        <v>0.158</v>
      </c>
      <c r="K306" s="42">
        <v>1.4</v>
      </c>
      <c r="L306" s="41">
        <f t="shared" si="22"/>
        <v>1.2186465687733332E-3</v>
      </c>
      <c r="M306">
        <f t="shared" si="23"/>
        <v>2</v>
      </c>
      <c r="N306">
        <f t="shared" si="24"/>
        <v>0</v>
      </c>
      <c r="O306">
        <f t="shared" si="25"/>
        <v>0</v>
      </c>
    </row>
    <row r="307" spans="1:15">
      <c r="A307" s="61" t="s">
        <v>134</v>
      </c>
      <c r="B307" s="41">
        <v>1200</v>
      </c>
      <c r="C307" s="43">
        <v>0.113444762</v>
      </c>
      <c r="D307" s="42">
        <v>0.22</v>
      </c>
      <c r="E307" s="42">
        <v>48.29</v>
      </c>
      <c r="F307" s="42">
        <v>2.23</v>
      </c>
      <c r="G307" s="42">
        <v>0.316</v>
      </c>
      <c r="H307" s="41">
        <v>0</v>
      </c>
      <c r="I307" s="42">
        <f t="shared" si="26"/>
        <v>1.5609999999999999</v>
      </c>
      <c r="J307" s="42">
        <f t="shared" si="27"/>
        <v>0.158</v>
      </c>
      <c r="K307" s="42">
        <v>114.4</v>
      </c>
      <c r="L307" s="41">
        <f t="shared" si="22"/>
        <v>0.10043453854463334</v>
      </c>
      <c r="M307">
        <f t="shared" si="23"/>
        <v>124</v>
      </c>
      <c r="N307">
        <f t="shared" si="24"/>
        <v>0</v>
      </c>
      <c r="O307">
        <f t="shared" si="25"/>
        <v>0</v>
      </c>
    </row>
    <row r="308" spans="1:15">
      <c r="A308" s="61" t="s">
        <v>134</v>
      </c>
      <c r="B308" s="41">
        <v>1200</v>
      </c>
      <c r="C308" s="43">
        <v>4.4788639999999999E-3</v>
      </c>
      <c r="D308" s="42">
        <v>0.30399999999999999</v>
      </c>
      <c r="E308" s="42">
        <v>48.29</v>
      </c>
      <c r="F308" s="42">
        <v>2.23</v>
      </c>
      <c r="G308" s="42">
        <v>0.316</v>
      </c>
      <c r="H308" s="41">
        <v>0</v>
      </c>
      <c r="I308" s="42">
        <f t="shared" si="26"/>
        <v>1.5609999999999999</v>
      </c>
      <c r="J308" s="42">
        <f t="shared" si="27"/>
        <v>0.158</v>
      </c>
      <c r="K308" s="42">
        <v>6.2</v>
      </c>
      <c r="L308" s="41">
        <f t="shared" si="22"/>
        <v>5.4792033448533327E-3</v>
      </c>
      <c r="M308">
        <f t="shared" si="23"/>
        <v>7</v>
      </c>
      <c r="N308">
        <f t="shared" si="24"/>
        <v>0</v>
      </c>
      <c r="O308">
        <f t="shared" si="25"/>
        <v>0</v>
      </c>
    </row>
    <row r="309" spans="1:15">
      <c r="A309" s="61" t="s">
        <v>134</v>
      </c>
      <c r="B309" s="41">
        <v>1400</v>
      </c>
      <c r="C309" s="43">
        <v>3.9495609999999999E-3</v>
      </c>
      <c r="D309" s="42">
        <v>0.88800000000000001</v>
      </c>
      <c r="E309" s="42">
        <v>48.29</v>
      </c>
      <c r="F309" s="42">
        <v>1.93</v>
      </c>
      <c r="G309" s="42">
        <v>0.497</v>
      </c>
      <c r="H309" s="41">
        <v>0</v>
      </c>
      <c r="I309" s="42">
        <f t="shared" si="26"/>
        <v>1.351</v>
      </c>
      <c r="J309" s="42">
        <f t="shared" si="27"/>
        <v>0.2485</v>
      </c>
      <c r="K309" s="42">
        <v>10798.2</v>
      </c>
      <c r="L309" s="41">
        <f t="shared" si="22"/>
        <v>1.4113598251059999E-2</v>
      </c>
      <c r="M309">
        <f t="shared" si="23"/>
        <v>17</v>
      </c>
      <c r="N309">
        <f t="shared" si="24"/>
        <v>0</v>
      </c>
      <c r="O309">
        <f t="shared" si="25"/>
        <v>0</v>
      </c>
    </row>
    <row r="310" spans="1:15">
      <c r="A310" s="61" t="s">
        <v>134</v>
      </c>
      <c r="B310" s="41">
        <v>1200</v>
      </c>
      <c r="C310" s="43">
        <v>1.088009E-3</v>
      </c>
      <c r="D310" s="42">
        <v>0.38900000000000001</v>
      </c>
      <c r="E310" s="42">
        <v>48.29</v>
      </c>
      <c r="F310" s="42">
        <v>2.23</v>
      </c>
      <c r="G310" s="42">
        <v>0.316</v>
      </c>
      <c r="H310" s="41">
        <v>0</v>
      </c>
      <c r="I310" s="42">
        <f t="shared" si="26"/>
        <v>1.5609999999999999</v>
      </c>
      <c r="J310" s="42">
        <f t="shared" si="27"/>
        <v>0.158</v>
      </c>
      <c r="K310" s="42">
        <v>326</v>
      </c>
      <c r="L310" s="41">
        <f t="shared" si="22"/>
        <v>1.7031701952741668E-3</v>
      </c>
      <c r="M310">
        <f t="shared" si="23"/>
        <v>2</v>
      </c>
      <c r="N310">
        <f t="shared" si="24"/>
        <v>0</v>
      </c>
      <c r="O310">
        <f t="shared" si="25"/>
        <v>0</v>
      </c>
    </row>
    <row r="311" spans="1:15">
      <c r="A311" s="61" t="s">
        <v>134</v>
      </c>
      <c r="B311" s="41">
        <v>1200</v>
      </c>
      <c r="C311" s="43">
        <v>1.3391446E-2</v>
      </c>
      <c r="D311" s="42">
        <v>0.30399999999999999</v>
      </c>
      <c r="E311" s="42">
        <v>48.29</v>
      </c>
      <c r="F311" s="42">
        <v>2.23</v>
      </c>
      <c r="G311" s="42">
        <v>0.316</v>
      </c>
      <c r="H311" s="41">
        <v>0</v>
      </c>
      <c r="I311" s="42">
        <f t="shared" si="26"/>
        <v>1.5609999999999999</v>
      </c>
      <c r="J311" s="42">
        <f t="shared" si="27"/>
        <v>0.158</v>
      </c>
      <c r="K311" s="42">
        <v>18.7</v>
      </c>
      <c r="L311" s="41">
        <f t="shared" si="22"/>
        <v>1.6382380825946664E-2</v>
      </c>
      <c r="M311">
        <f t="shared" si="23"/>
        <v>20</v>
      </c>
      <c r="N311">
        <f t="shared" si="24"/>
        <v>0</v>
      </c>
      <c r="O311">
        <f t="shared" si="25"/>
        <v>0</v>
      </c>
    </row>
    <row r="312" spans="1:15">
      <c r="A312" s="61" t="s">
        <v>134</v>
      </c>
      <c r="B312" s="41">
        <v>1400</v>
      </c>
      <c r="C312" s="43">
        <v>3.2089338000000002E-2</v>
      </c>
      <c r="D312" s="42">
        <v>0.88700000000000001</v>
      </c>
      <c r="E312" s="42">
        <v>48.29</v>
      </c>
      <c r="F312" s="42">
        <v>1.93</v>
      </c>
      <c r="G312" s="42">
        <v>0.497</v>
      </c>
      <c r="H312" s="41">
        <v>0</v>
      </c>
      <c r="I312" s="42">
        <f t="shared" si="26"/>
        <v>1.351</v>
      </c>
      <c r="J312" s="42">
        <f t="shared" si="27"/>
        <v>0.2485</v>
      </c>
      <c r="K312" s="42">
        <v>506.8</v>
      </c>
      <c r="L312" s="41">
        <f t="shared" si="22"/>
        <v>0.11454083292514501</v>
      </c>
      <c r="M312">
        <f t="shared" si="23"/>
        <v>141</v>
      </c>
      <c r="N312">
        <f t="shared" si="24"/>
        <v>0</v>
      </c>
      <c r="O312">
        <f t="shared" si="25"/>
        <v>0.1</v>
      </c>
    </row>
    <row r="313" spans="1:15">
      <c r="A313" s="61" t="s">
        <v>134</v>
      </c>
      <c r="B313" s="41">
        <v>1400</v>
      </c>
      <c r="C313" s="43">
        <v>0.13684408100000001</v>
      </c>
      <c r="D313" s="42">
        <v>0.88600000000000001</v>
      </c>
      <c r="E313" s="42">
        <v>48.29</v>
      </c>
      <c r="F313" s="42">
        <v>1.93</v>
      </c>
      <c r="G313" s="42">
        <v>0.497</v>
      </c>
      <c r="H313" s="41">
        <v>0</v>
      </c>
      <c r="I313" s="42">
        <f t="shared" si="26"/>
        <v>1.351</v>
      </c>
      <c r="J313" s="42">
        <f t="shared" si="27"/>
        <v>0.2485</v>
      </c>
      <c r="K313" s="42">
        <v>2299.1</v>
      </c>
      <c r="L313" s="41">
        <f t="shared" si="22"/>
        <v>0.48790548291167829</v>
      </c>
      <c r="M313">
        <f t="shared" si="23"/>
        <v>602</v>
      </c>
      <c r="N313">
        <f t="shared" si="24"/>
        <v>2</v>
      </c>
      <c r="O313">
        <f t="shared" si="25"/>
        <v>0.3</v>
      </c>
    </row>
    <row r="314" spans="1:15">
      <c r="A314" s="61" t="s">
        <v>134</v>
      </c>
      <c r="B314" s="41">
        <v>1700</v>
      </c>
      <c r="C314" s="43">
        <v>3.3207839000000003E-2</v>
      </c>
      <c r="D314" s="42">
        <v>0.69599999999999995</v>
      </c>
      <c r="E314" s="42">
        <v>48.29</v>
      </c>
      <c r="F314" s="42">
        <v>1.8</v>
      </c>
      <c r="G314" s="42">
        <v>0.47799999999999998</v>
      </c>
      <c r="H314" s="41">
        <v>0</v>
      </c>
      <c r="I314" s="42">
        <f t="shared" si="26"/>
        <v>1.26</v>
      </c>
      <c r="J314" s="42">
        <f t="shared" si="27"/>
        <v>0.23899999999999999</v>
      </c>
      <c r="K314" s="42">
        <v>341.7</v>
      </c>
      <c r="L314" s="41">
        <f t="shared" si="22"/>
        <v>9.3009179627979999E-2</v>
      </c>
      <c r="M314">
        <f t="shared" si="23"/>
        <v>115</v>
      </c>
      <c r="N314">
        <f t="shared" si="24"/>
        <v>0</v>
      </c>
      <c r="O314">
        <f t="shared" si="25"/>
        <v>0.1</v>
      </c>
    </row>
    <row r="315" spans="1:15">
      <c r="A315" s="61" t="s">
        <v>134</v>
      </c>
      <c r="B315" s="41">
        <v>1400</v>
      </c>
      <c r="C315" s="43">
        <v>9.5119999999999997E-6</v>
      </c>
      <c r="D315" s="42">
        <v>0.88600000000000001</v>
      </c>
      <c r="E315" s="42">
        <v>48.29</v>
      </c>
      <c r="F315" s="42">
        <v>1.93</v>
      </c>
      <c r="G315" s="42">
        <v>0.497</v>
      </c>
      <c r="H315" s="41">
        <v>0</v>
      </c>
      <c r="I315" s="42">
        <f t="shared" si="26"/>
        <v>1.351</v>
      </c>
      <c r="J315" s="42">
        <f t="shared" si="27"/>
        <v>0.2485</v>
      </c>
      <c r="K315" s="42">
        <v>2755</v>
      </c>
      <c r="L315" s="41">
        <f t="shared" si="22"/>
        <v>3.391419577333333E-5</v>
      </c>
      <c r="M315">
        <f t="shared" si="23"/>
        <v>0</v>
      </c>
      <c r="N315">
        <f t="shared" si="24"/>
        <v>0</v>
      </c>
      <c r="O315">
        <f t="shared" si="25"/>
        <v>0</v>
      </c>
    </row>
    <row r="316" spans="1:15">
      <c r="A316" s="61" t="s">
        <v>134</v>
      </c>
      <c r="B316" s="41">
        <v>1700</v>
      </c>
      <c r="C316" s="43">
        <v>3.6284799999999998E-4</v>
      </c>
      <c r="D316" s="42">
        <v>0.69599999999999995</v>
      </c>
      <c r="E316" s="42">
        <v>48.29</v>
      </c>
      <c r="F316" s="42">
        <v>1.8</v>
      </c>
      <c r="G316" s="42">
        <v>0.47799999999999998</v>
      </c>
      <c r="H316" s="41">
        <v>0</v>
      </c>
      <c r="I316" s="42">
        <f t="shared" si="26"/>
        <v>1.26</v>
      </c>
      <c r="J316" s="42">
        <f t="shared" si="27"/>
        <v>0.23899999999999999</v>
      </c>
      <c r="K316" s="42">
        <v>384.3</v>
      </c>
      <c r="L316" s="41">
        <f t="shared" si="22"/>
        <v>1.0162719353599998E-3</v>
      </c>
      <c r="M316">
        <f t="shared" si="23"/>
        <v>1</v>
      </c>
      <c r="N316">
        <f t="shared" si="24"/>
        <v>0</v>
      </c>
      <c r="O316">
        <f t="shared" si="25"/>
        <v>0</v>
      </c>
    </row>
    <row r="317" spans="1:15">
      <c r="C317" s="43">
        <f>SUM(C2:C316)</f>
        <v>358.60287044899974</v>
      </c>
      <c r="N317">
        <f>SUM(N2:N316)</f>
        <v>2459</v>
      </c>
      <c r="O317">
        <f>SUM(O2:O316)</f>
        <v>321.40000000000043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4" sqref="A4:XFD14"/>
    </sheetView>
  </sheetViews>
  <sheetFormatPr defaultRowHeight="12.75"/>
  <cols>
    <col min="1" max="1" width="13.28515625" customWidth="1"/>
  </cols>
  <sheetData>
    <row r="1" spans="1:2">
      <c r="A1">
        <v>14</v>
      </c>
      <c r="B1" s="33" t="s">
        <v>146</v>
      </c>
    </row>
    <row r="2" spans="1:2">
      <c r="A2">
        <f>A1*907.18474</f>
        <v>12700.586360000001</v>
      </c>
      <c r="B2" s="33" t="s">
        <v>147</v>
      </c>
    </row>
    <row r="4" spans="1:2">
      <c r="A4" t="s">
        <v>148</v>
      </c>
    </row>
    <row r="5" spans="1:2">
      <c r="A5">
        <v>374.9</v>
      </c>
      <c r="B5" t="s">
        <v>149</v>
      </c>
    </row>
    <row r="6" spans="1:2">
      <c r="A6">
        <v>832.4</v>
      </c>
      <c r="B6" t="s">
        <v>150</v>
      </c>
    </row>
    <row r="8" spans="1:2">
      <c r="A8" t="s">
        <v>151</v>
      </c>
    </row>
    <row r="9" spans="1:2">
      <c r="A9" s="66">
        <f>A2*A6</f>
        <v>10571968.086064002</v>
      </c>
      <c r="B9" t="s">
        <v>152</v>
      </c>
    </row>
    <row r="10" spans="1:2">
      <c r="A10" s="67">
        <f>A9*0.0000022046226218</f>
        <v>23.307199999484347</v>
      </c>
      <c r="B10" t="s">
        <v>153</v>
      </c>
    </row>
    <row r="12" spans="1:2">
      <c r="A12" t="s">
        <v>154</v>
      </c>
    </row>
    <row r="13" spans="1:2">
      <c r="A13" s="66">
        <f>A2*A5</f>
        <v>4761449.8263640003</v>
      </c>
      <c r="B13" t="s">
        <v>152</v>
      </c>
    </row>
    <row r="14" spans="1:2">
      <c r="A14" s="67">
        <f>A13*0.0000022046226218</f>
        <v>10.497199999767757</v>
      </c>
      <c r="B14" t="s">
        <v>153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N2" sqref="N2:N27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9.85546875" style="42" bestFit="1" customWidth="1"/>
    <col min="12" max="12" width="13.28515625" customWidth="1"/>
    <col min="13" max="13" width="13.8554687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5400</v>
      </c>
      <c r="C2" s="43">
        <v>0.35087422299999999</v>
      </c>
      <c r="D2" s="42">
        <v>1</v>
      </c>
      <c r="E2" s="42">
        <v>48.29</v>
      </c>
      <c r="F2" s="42">
        <v>0</v>
      </c>
      <c r="G2" s="42">
        <v>0</v>
      </c>
      <c r="H2" s="41">
        <v>1</v>
      </c>
      <c r="I2" s="42">
        <f>F2</f>
        <v>0</v>
      </c>
      <c r="J2" s="42">
        <f>G2</f>
        <v>0</v>
      </c>
      <c r="K2" s="42">
        <v>8790101.5999999996</v>
      </c>
      <c r="L2" s="41">
        <f>E2*D2*C2/12</f>
        <v>1.4119763523891666</v>
      </c>
      <c r="M2">
        <f>ROUND(E2*D2*C2*102.79,0)</f>
        <v>1742</v>
      </c>
      <c r="N2">
        <f>ROUND(I2*M2*0.002205,0)</f>
        <v>0</v>
      </c>
      <c r="O2">
        <f>ROUND(J2*M2*0.002205,1)</f>
        <v>0</v>
      </c>
    </row>
    <row r="3" spans="1:15">
      <c r="A3" s="61" t="s">
        <v>134</v>
      </c>
      <c r="B3" s="41">
        <v>1200</v>
      </c>
      <c r="C3" s="43">
        <v>17.817101865000001</v>
      </c>
      <c r="D3" s="42">
        <v>0.22</v>
      </c>
      <c r="E3" s="42">
        <v>48.29</v>
      </c>
      <c r="F3" s="42">
        <v>2.23</v>
      </c>
      <c r="G3" s="42">
        <v>0.316</v>
      </c>
      <c r="H3" s="41">
        <v>1</v>
      </c>
      <c r="I3" s="42">
        <f t="shared" ref="I3:I19" si="0">F3</f>
        <v>2.23</v>
      </c>
      <c r="J3" s="42">
        <f t="shared" ref="J3:J19" si="1">G3</f>
        <v>0.316</v>
      </c>
      <c r="K3" s="42">
        <v>37828.199999999997</v>
      </c>
      <c r="L3" s="41">
        <f t="shared" ref="L3:L26" si="2">E3*D3*C3/12</f>
        <v>15.773777232782251</v>
      </c>
      <c r="M3">
        <f t="shared" ref="M3:M26" si="3">ROUND(E3*D3*C3*102.79,0)</f>
        <v>19457</v>
      </c>
      <c r="N3">
        <f t="shared" ref="N3:N26" si="4">ROUND(I3*M3*0.002205,0)</f>
        <v>96</v>
      </c>
      <c r="O3">
        <f t="shared" ref="O3:O26" si="5">ROUND(J3*M3*0.002205,1)</f>
        <v>13.6</v>
      </c>
    </row>
    <row r="4" spans="1:15">
      <c r="A4" s="61" t="s">
        <v>134</v>
      </c>
      <c r="B4" s="41">
        <v>5400</v>
      </c>
      <c r="C4" s="43">
        <v>6.0806764999999999E-2</v>
      </c>
      <c r="D4" s="42">
        <v>1</v>
      </c>
      <c r="E4" s="42">
        <v>48.29</v>
      </c>
      <c r="F4" s="42">
        <v>0</v>
      </c>
      <c r="G4" s="42">
        <v>0</v>
      </c>
      <c r="H4" s="41">
        <v>1</v>
      </c>
      <c r="I4" s="42">
        <f t="shared" si="0"/>
        <v>0</v>
      </c>
      <c r="J4" s="42">
        <f t="shared" si="1"/>
        <v>0</v>
      </c>
      <c r="K4" s="42">
        <v>5528</v>
      </c>
      <c r="L4" s="41">
        <f t="shared" si="2"/>
        <v>0.24469655682083333</v>
      </c>
      <c r="M4">
        <f t="shared" si="3"/>
        <v>302</v>
      </c>
      <c r="N4">
        <f t="shared" si="4"/>
        <v>0</v>
      </c>
      <c r="O4">
        <f t="shared" si="5"/>
        <v>0</v>
      </c>
    </row>
    <row r="5" spans="1:15">
      <c r="A5" s="61" t="s">
        <v>134</v>
      </c>
      <c r="B5" s="41">
        <v>5400</v>
      </c>
      <c r="C5" s="43">
        <v>3.0087310000000002E-3</v>
      </c>
      <c r="D5" s="42">
        <v>1</v>
      </c>
      <c r="E5" s="42">
        <v>48.29</v>
      </c>
      <c r="F5" s="42">
        <v>0</v>
      </c>
      <c r="G5" s="42">
        <v>0</v>
      </c>
      <c r="H5" s="41">
        <v>1</v>
      </c>
      <c r="I5" s="42">
        <f t="shared" si="0"/>
        <v>0</v>
      </c>
      <c r="J5" s="42">
        <f t="shared" si="1"/>
        <v>0</v>
      </c>
      <c r="K5" s="42">
        <v>33.700000000000003</v>
      </c>
      <c r="L5" s="41">
        <f t="shared" si="2"/>
        <v>1.2107634999166667E-2</v>
      </c>
      <c r="M5">
        <f t="shared" si="3"/>
        <v>15</v>
      </c>
      <c r="N5">
        <f t="shared" si="4"/>
        <v>0</v>
      </c>
      <c r="O5">
        <f t="shared" si="5"/>
        <v>0</v>
      </c>
    </row>
    <row r="6" spans="1:15">
      <c r="A6" s="61" t="s">
        <v>134</v>
      </c>
      <c r="B6" s="41">
        <v>1200</v>
      </c>
      <c r="C6" s="43">
        <v>5.4509479999999997E-3</v>
      </c>
      <c r="D6" s="42">
        <v>0.34699999999999998</v>
      </c>
      <c r="E6" s="42">
        <v>48.29</v>
      </c>
      <c r="F6" s="42">
        <v>2.23</v>
      </c>
      <c r="G6" s="42">
        <v>0.316</v>
      </c>
      <c r="H6" s="41">
        <v>1</v>
      </c>
      <c r="I6" s="42">
        <f t="shared" si="0"/>
        <v>2.23</v>
      </c>
      <c r="J6" s="42">
        <f t="shared" si="1"/>
        <v>0.316</v>
      </c>
      <c r="K6" s="42">
        <v>8.6999999999999993</v>
      </c>
      <c r="L6" s="41">
        <f t="shared" si="2"/>
        <v>7.6116265654366652E-3</v>
      </c>
      <c r="M6">
        <f t="shared" si="3"/>
        <v>9</v>
      </c>
      <c r="N6">
        <f t="shared" si="4"/>
        <v>0</v>
      </c>
      <c r="O6">
        <f t="shared" si="5"/>
        <v>0</v>
      </c>
    </row>
    <row r="7" spans="1:15">
      <c r="A7" s="61" t="s">
        <v>134</v>
      </c>
      <c r="B7" s="41">
        <v>5400</v>
      </c>
      <c r="C7" s="43">
        <v>1.1070942E-2</v>
      </c>
      <c r="D7" s="42">
        <v>1</v>
      </c>
      <c r="E7" s="42">
        <v>48.29</v>
      </c>
      <c r="F7" s="42">
        <v>0</v>
      </c>
      <c r="G7" s="42">
        <v>0</v>
      </c>
      <c r="H7" s="41">
        <v>1</v>
      </c>
      <c r="I7" s="42">
        <f t="shared" si="0"/>
        <v>0</v>
      </c>
      <c r="J7" s="42">
        <f t="shared" si="1"/>
        <v>0</v>
      </c>
      <c r="K7" s="42">
        <v>50.7</v>
      </c>
      <c r="L7" s="41">
        <f t="shared" si="2"/>
        <v>4.4551315764999995E-2</v>
      </c>
      <c r="M7">
        <f t="shared" si="3"/>
        <v>55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5400</v>
      </c>
      <c r="C8" s="43">
        <v>0.137794415</v>
      </c>
      <c r="D8" s="42">
        <v>1</v>
      </c>
      <c r="E8" s="42">
        <v>48.29</v>
      </c>
      <c r="F8" s="42">
        <v>0</v>
      </c>
      <c r="G8" s="42">
        <v>0</v>
      </c>
      <c r="H8" s="41">
        <v>1</v>
      </c>
      <c r="I8" s="42">
        <f t="shared" si="0"/>
        <v>0</v>
      </c>
      <c r="J8" s="42">
        <f t="shared" si="1"/>
        <v>0</v>
      </c>
      <c r="K8" s="42">
        <v>919.9</v>
      </c>
      <c r="L8" s="41">
        <f t="shared" si="2"/>
        <v>0.55450769169583336</v>
      </c>
      <c r="M8">
        <f t="shared" si="3"/>
        <v>684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5400</v>
      </c>
      <c r="C9" s="43">
        <v>5.0473699999999998E-3</v>
      </c>
      <c r="D9" s="42">
        <v>1</v>
      </c>
      <c r="E9" s="42">
        <v>48.29</v>
      </c>
      <c r="F9" s="42">
        <v>0</v>
      </c>
      <c r="G9" s="42">
        <v>0</v>
      </c>
      <c r="H9" s="41">
        <v>1</v>
      </c>
      <c r="I9" s="42">
        <f t="shared" si="0"/>
        <v>0</v>
      </c>
      <c r="J9" s="42">
        <f t="shared" si="1"/>
        <v>0</v>
      </c>
      <c r="K9" s="42">
        <v>23.1</v>
      </c>
      <c r="L9" s="41">
        <f t="shared" si="2"/>
        <v>2.0311458108333333E-2</v>
      </c>
      <c r="M9">
        <f t="shared" si="3"/>
        <v>25</v>
      </c>
      <c r="N9">
        <f t="shared" si="4"/>
        <v>0</v>
      </c>
      <c r="O9">
        <f t="shared" si="5"/>
        <v>0</v>
      </c>
    </row>
    <row r="10" spans="1:15">
      <c r="A10" s="61" t="s">
        <v>134</v>
      </c>
      <c r="B10" s="41">
        <v>5400</v>
      </c>
      <c r="C10" s="43">
        <v>6.35287E-4</v>
      </c>
      <c r="D10" s="42">
        <v>1</v>
      </c>
      <c r="E10" s="42">
        <v>48.29</v>
      </c>
      <c r="F10" s="42">
        <v>0</v>
      </c>
      <c r="G10" s="42">
        <v>0</v>
      </c>
      <c r="H10" s="41">
        <v>1</v>
      </c>
      <c r="I10" s="42">
        <f t="shared" si="0"/>
        <v>0</v>
      </c>
      <c r="J10" s="42">
        <f t="shared" si="1"/>
        <v>0</v>
      </c>
      <c r="K10" s="42">
        <v>2.9</v>
      </c>
      <c r="L10" s="41">
        <f t="shared" si="2"/>
        <v>2.5565007691666667E-3</v>
      </c>
      <c r="M10">
        <f t="shared" si="3"/>
        <v>3</v>
      </c>
      <c r="N10">
        <f t="shared" si="4"/>
        <v>0</v>
      </c>
      <c r="O10">
        <f t="shared" si="5"/>
        <v>0</v>
      </c>
    </row>
    <row r="11" spans="1:15">
      <c r="A11" s="61" t="s">
        <v>134</v>
      </c>
      <c r="B11" s="41">
        <v>5400</v>
      </c>
      <c r="C11" s="43">
        <v>1.4246300000000001E-3</v>
      </c>
      <c r="D11" s="42">
        <v>1</v>
      </c>
      <c r="E11" s="42">
        <v>48.29</v>
      </c>
      <c r="F11" s="42">
        <v>0</v>
      </c>
      <c r="G11" s="42">
        <v>0</v>
      </c>
      <c r="H11" s="41">
        <v>1</v>
      </c>
      <c r="I11" s="42">
        <f t="shared" si="0"/>
        <v>0</v>
      </c>
      <c r="J11" s="42">
        <f t="shared" si="1"/>
        <v>0</v>
      </c>
      <c r="K11" s="42">
        <v>6.5</v>
      </c>
      <c r="L11" s="41">
        <f t="shared" si="2"/>
        <v>5.7329485583333334E-3</v>
      </c>
      <c r="M11">
        <f t="shared" si="3"/>
        <v>7</v>
      </c>
      <c r="N11">
        <f t="shared" si="4"/>
        <v>0</v>
      </c>
      <c r="O11">
        <f t="shared" si="5"/>
        <v>0</v>
      </c>
    </row>
    <row r="12" spans="1:15">
      <c r="A12" s="61" t="s">
        <v>134</v>
      </c>
      <c r="B12" s="41">
        <v>5400</v>
      </c>
      <c r="C12" s="43">
        <v>1.5911949999999999E-3</v>
      </c>
      <c r="D12" s="42">
        <v>1</v>
      </c>
      <c r="E12" s="42">
        <v>48.29</v>
      </c>
      <c r="F12" s="42">
        <v>0</v>
      </c>
      <c r="G12" s="42">
        <v>0</v>
      </c>
      <c r="H12" s="41">
        <v>1</v>
      </c>
      <c r="I12" s="42">
        <f t="shared" si="0"/>
        <v>0</v>
      </c>
      <c r="J12" s="42">
        <f t="shared" si="1"/>
        <v>0</v>
      </c>
      <c r="K12" s="42">
        <v>7.3</v>
      </c>
      <c r="L12" s="41">
        <f t="shared" si="2"/>
        <v>6.4032338791666669E-3</v>
      </c>
      <c r="M12">
        <f t="shared" si="3"/>
        <v>8</v>
      </c>
      <c r="N12">
        <f t="shared" si="4"/>
        <v>0</v>
      </c>
      <c r="O12">
        <f t="shared" si="5"/>
        <v>0</v>
      </c>
    </row>
    <row r="13" spans="1:15">
      <c r="A13" s="61" t="s">
        <v>134</v>
      </c>
      <c r="B13" s="41">
        <v>5400</v>
      </c>
      <c r="C13" s="43">
        <v>3.1707079999999999E-3</v>
      </c>
      <c r="D13" s="42">
        <v>1</v>
      </c>
      <c r="E13" s="42">
        <v>48.29</v>
      </c>
      <c r="F13" s="42">
        <v>0</v>
      </c>
      <c r="G13" s="42">
        <v>0</v>
      </c>
      <c r="H13" s="41">
        <v>1</v>
      </c>
      <c r="I13" s="42">
        <f t="shared" si="0"/>
        <v>0</v>
      </c>
      <c r="J13" s="42">
        <f t="shared" si="1"/>
        <v>0</v>
      </c>
      <c r="K13" s="42">
        <v>707.7</v>
      </c>
      <c r="L13" s="41">
        <f t="shared" si="2"/>
        <v>1.2759457443333332E-2</v>
      </c>
      <c r="M13">
        <f t="shared" si="3"/>
        <v>16</v>
      </c>
      <c r="N13">
        <f t="shared" si="4"/>
        <v>0</v>
      </c>
      <c r="O13">
        <f t="shared" si="5"/>
        <v>0</v>
      </c>
    </row>
    <row r="14" spans="1:15">
      <c r="A14" s="61" t="s">
        <v>134</v>
      </c>
      <c r="B14" s="41">
        <v>5400</v>
      </c>
      <c r="C14" s="43">
        <v>1.4015690000000001E-2</v>
      </c>
      <c r="D14" s="42">
        <v>1</v>
      </c>
      <c r="E14" s="42">
        <v>48.29</v>
      </c>
      <c r="F14" s="42">
        <v>0</v>
      </c>
      <c r="G14" s="42">
        <v>0</v>
      </c>
      <c r="H14" s="41">
        <v>1</v>
      </c>
      <c r="I14" s="42">
        <f t="shared" si="0"/>
        <v>0</v>
      </c>
      <c r="J14" s="42">
        <f t="shared" si="1"/>
        <v>0</v>
      </c>
      <c r="K14" s="42">
        <v>116.3</v>
      </c>
      <c r="L14" s="41">
        <f t="shared" si="2"/>
        <v>5.6401472508333335E-2</v>
      </c>
      <c r="M14">
        <f t="shared" si="3"/>
        <v>70</v>
      </c>
      <c r="N14">
        <f t="shared" si="4"/>
        <v>0</v>
      </c>
      <c r="O14">
        <f t="shared" si="5"/>
        <v>0</v>
      </c>
    </row>
    <row r="15" spans="1:15">
      <c r="A15" s="61" t="s">
        <v>134</v>
      </c>
      <c r="B15" s="41">
        <v>1200</v>
      </c>
      <c r="C15" s="43">
        <v>4.2010629999999997E-3</v>
      </c>
      <c r="D15" s="42">
        <v>0.34699999999999998</v>
      </c>
      <c r="E15" s="42">
        <v>48.29</v>
      </c>
      <c r="F15" s="42">
        <v>2.23</v>
      </c>
      <c r="G15" s="42">
        <v>0.316</v>
      </c>
      <c r="H15" s="41">
        <v>1</v>
      </c>
      <c r="I15" s="42">
        <f t="shared" si="0"/>
        <v>2.23</v>
      </c>
      <c r="J15" s="42">
        <f t="shared" si="1"/>
        <v>0.316</v>
      </c>
      <c r="K15" s="42">
        <v>330.1</v>
      </c>
      <c r="L15" s="41">
        <f t="shared" si="2"/>
        <v>5.866304858140832E-3</v>
      </c>
      <c r="M15">
        <f t="shared" si="3"/>
        <v>7</v>
      </c>
      <c r="N15">
        <f t="shared" si="4"/>
        <v>0</v>
      </c>
      <c r="O15">
        <f t="shared" si="5"/>
        <v>0</v>
      </c>
    </row>
    <row r="16" spans="1:15">
      <c r="A16" s="61" t="s">
        <v>134</v>
      </c>
      <c r="B16" s="41">
        <v>5400</v>
      </c>
      <c r="C16" s="43">
        <v>1.3638756E-2</v>
      </c>
      <c r="D16" s="42">
        <v>1</v>
      </c>
      <c r="E16" s="42">
        <v>48.29</v>
      </c>
      <c r="F16" s="42">
        <v>0</v>
      </c>
      <c r="G16" s="42">
        <v>0</v>
      </c>
      <c r="H16" s="41">
        <v>1</v>
      </c>
      <c r="I16" s="42">
        <f t="shared" si="0"/>
        <v>0</v>
      </c>
      <c r="J16" s="42">
        <f t="shared" si="1"/>
        <v>0</v>
      </c>
      <c r="K16" s="42">
        <v>76.8</v>
      </c>
      <c r="L16" s="41">
        <f t="shared" si="2"/>
        <v>5.4884627269999993E-2</v>
      </c>
      <c r="M16">
        <f t="shared" si="3"/>
        <v>68</v>
      </c>
      <c r="N16">
        <f t="shared" si="4"/>
        <v>0</v>
      </c>
      <c r="O16">
        <f t="shared" si="5"/>
        <v>0</v>
      </c>
    </row>
    <row r="17" spans="1:15">
      <c r="A17" s="61" t="s">
        <v>134</v>
      </c>
      <c r="B17" s="41">
        <v>5400</v>
      </c>
      <c r="C17" s="43">
        <v>5.3204831000000001E-2</v>
      </c>
      <c r="D17" s="42">
        <v>1</v>
      </c>
      <c r="E17" s="42">
        <v>48.29</v>
      </c>
      <c r="F17" s="42">
        <v>0</v>
      </c>
      <c r="G17" s="42">
        <v>0</v>
      </c>
      <c r="H17" s="41">
        <v>1</v>
      </c>
      <c r="I17" s="42">
        <f t="shared" si="0"/>
        <v>0</v>
      </c>
      <c r="J17" s="42">
        <f t="shared" si="1"/>
        <v>0</v>
      </c>
      <c r="K17" s="42">
        <v>255.4</v>
      </c>
      <c r="L17" s="41">
        <f t="shared" si="2"/>
        <v>0.21410510741583333</v>
      </c>
      <c r="M17">
        <f t="shared" si="3"/>
        <v>264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5400</v>
      </c>
      <c r="C18" s="43">
        <v>0.13668179899999999</v>
      </c>
      <c r="D18" s="42">
        <v>1</v>
      </c>
      <c r="E18" s="42">
        <v>48.29</v>
      </c>
      <c r="F18" s="42">
        <v>0</v>
      </c>
      <c r="G18" s="42">
        <v>0</v>
      </c>
      <c r="H18" s="41">
        <v>1</v>
      </c>
      <c r="I18" s="42">
        <f t="shared" si="0"/>
        <v>0</v>
      </c>
      <c r="J18" s="42">
        <f t="shared" si="1"/>
        <v>0</v>
      </c>
      <c r="K18" s="42">
        <v>955.7</v>
      </c>
      <c r="L18" s="41">
        <f t="shared" si="2"/>
        <v>0.55003033947583335</v>
      </c>
      <c r="M18">
        <f t="shared" si="3"/>
        <v>678</v>
      </c>
      <c r="N18">
        <f t="shared" si="4"/>
        <v>0</v>
      </c>
      <c r="O18">
        <f t="shared" si="5"/>
        <v>0</v>
      </c>
    </row>
    <row r="19" spans="1:15">
      <c r="A19" s="61" t="s">
        <v>134</v>
      </c>
      <c r="B19" s="41">
        <v>1200</v>
      </c>
      <c r="C19" s="43">
        <v>8.6344503000000003E-2</v>
      </c>
      <c r="D19" s="42">
        <v>0.34699999999999998</v>
      </c>
      <c r="E19" s="42">
        <v>48.29</v>
      </c>
      <c r="F19" s="42">
        <v>2.23</v>
      </c>
      <c r="G19" s="42">
        <v>0.316</v>
      </c>
      <c r="H19" s="41">
        <v>1</v>
      </c>
      <c r="I19" s="42">
        <f t="shared" si="0"/>
        <v>2.23</v>
      </c>
      <c r="J19" s="42">
        <f t="shared" si="1"/>
        <v>0.316</v>
      </c>
      <c r="K19" s="42">
        <v>203.2</v>
      </c>
      <c r="L19" s="41">
        <f t="shared" si="2"/>
        <v>0.1205702407754075</v>
      </c>
      <c r="M19">
        <f t="shared" si="3"/>
        <v>149</v>
      </c>
      <c r="N19">
        <f t="shared" si="4"/>
        <v>1</v>
      </c>
      <c r="O19">
        <f t="shared" si="5"/>
        <v>0.1</v>
      </c>
    </row>
    <row r="20" spans="1:15">
      <c r="A20" s="61" t="s">
        <v>134</v>
      </c>
      <c r="B20" s="41">
        <v>1200</v>
      </c>
      <c r="C20" s="43">
        <v>3.0039639999999999E-2</v>
      </c>
      <c r="D20" s="42">
        <v>0.22</v>
      </c>
      <c r="E20" s="42">
        <v>48.29</v>
      </c>
      <c r="F20" s="42">
        <v>2.23</v>
      </c>
      <c r="G20" s="42">
        <v>0.316</v>
      </c>
      <c r="H20" s="41">
        <v>0</v>
      </c>
      <c r="I20" s="42">
        <f>F20*0.7</f>
        <v>1.5609999999999999</v>
      </c>
      <c r="J20" s="42">
        <f>G20*0.5</f>
        <v>0.158</v>
      </c>
      <c r="K20" s="42">
        <v>32.1</v>
      </c>
      <c r="L20" s="41">
        <f t="shared" si="2"/>
        <v>2.6594593952666664E-2</v>
      </c>
      <c r="M20">
        <f t="shared" si="3"/>
        <v>33</v>
      </c>
      <c r="N20">
        <f t="shared" si="4"/>
        <v>0</v>
      </c>
      <c r="O20">
        <f t="shared" si="5"/>
        <v>0</v>
      </c>
    </row>
    <row r="21" spans="1:15">
      <c r="A21" s="61" t="s">
        <v>134</v>
      </c>
      <c r="B21" s="41">
        <v>1200</v>
      </c>
      <c r="C21" s="43">
        <v>1.32146E-4</v>
      </c>
      <c r="D21" s="42">
        <v>0.34699999999999998</v>
      </c>
      <c r="E21" s="42">
        <v>48.29</v>
      </c>
      <c r="F21" s="42">
        <v>2.23</v>
      </c>
      <c r="G21" s="42">
        <v>0.316</v>
      </c>
      <c r="H21" s="41">
        <v>0</v>
      </c>
      <c r="I21" s="42">
        <f t="shared" ref="I21:I26" si="6">F21*0.7</f>
        <v>1.5609999999999999</v>
      </c>
      <c r="J21" s="42">
        <f t="shared" ref="J21:J26" si="7">G21*0.5</f>
        <v>0.158</v>
      </c>
      <c r="K21" s="42">
        <v>0.2</v>
      </c>
      <c r="L21" s="41">
        <f t="shared" si="2"/>
        <v>1.8452680233166664E-4</v>
      </c>
      <c r="M21">
        <f t="shared" si="3"/>
        <v>0</v>
      </c>
      <c r="N21">
        <f t="shared" si="4"/>
        <v>0</v>
      </c>
      <c r="O21">
        <f t="shared" si="5"/>
        <v>0</v>
      </c>
    </row>
    <row r="22" spans="1:15">
      <c r="A22" s="61" t="s">
        <v>134</v>
      </c>
      <c r="B22" s="41">
        <v>1200</v>
      </c>
      <c r="C22" s="43">
        <v>3.7709574000000003E-2</v>
      </c>
      <c r="D22" s="42">
        <v>0.22</v>
      </c>
      <c r="E22" s="42">
        <v>48.29</v>
      </c>
      <c r="F22" s="42">
        <v>2.23</v>
      </c>
      <c r="G22" s="42">
        <v>0.316</v>
      </c>
      <c r="H22" s="41">
        <v>0</v>
      </c>
      <c r="I22" s="42">
        <f t="shared" si="6"/>
        <v>1.5609999999999999</v>
      </c>
      <c r="J22" s="42">
        <f t="shared" si="7"/>
        <v>0.158</v>
      </c>
      <c r="K22" s="42">
        <v>103.6</v>
      </c>
      <c r="L22" s="41">
        <f t="shared" si="2"/>
        <v>3.33849143551E-2</v>
      </c>
      <c r="M22">
        <f t="shared" si="3"/>
        <v>41</v>
      </c>
      <c r="N22">
        <f t="shared" si="4"/>
        <v>0</v>
      </c>
      <c r="O22">
        <f t="shared" si="5"/>
        <v>0</v>
      </c>
    </row>
    <row r="23" spans="1:15">
      <c r="A23" s="61" t="s">
        <v>134</v>
      </c>
      <c r="B23" s="41">
        <v>1200</v>
      </c>
      <c r="C23" s="43">
        <v>4.3567621000000001E-2</v>
      </c>
      <c r="D23" s="42">
        <v>0.22</v>
      </c>
      <c r="E23" s="42">
        <v>48.29</v>
      </c>
      <c r="F23" s="42">
        <v>2.23</v>
      </c>
      <c r="G23" s="42">
        <v>0.316</v>
      </c>
      <c r="H23" s="41">
        <v>0</v>
      </c>
      <c r="I23" s="42">
        <f t="shared" si="6"/>
        <v>1.5609999999999999</v>
      </c>
      <c r="J23" s="42">
        <f t="shared" si="7"/>
        <v>0.158</v>
      </c>
      <c r="K23" s="42">
        <v>43.9</v>
      </c>
      <c r="L23" s="41">
        <f t="shared" si="2"/>
        <v>3.8571140998316662E-2</v>
      </c>
      <c r="M23">
        <f t="shared" si="3"/>
        <v>48</v>
      </c>
      <c r="N23">
        <f t="shared" si="4"/>
        <v>0</v>
      </c>
      <c r="O23">
        <f t="shared" si="5"/>
        <v>0</v>
      </c>
    </row>
    <row r="24" spans="1:15">
      <c r="A24" s="61" t="s">
        <v>134</v>
      </c>
      <c r="B24" s="41">
        <v>1200</v>
      </c>
      <c r="C24" s="43">
        <v>7.0064012999999994E-2</v>
      </c>
      <c r="D24" s="42">
        <v>0.22</v>
      </c>
      <c r="E24" s="42">
        <v>48.29</v>
      </c>
      <c r="F24" s="42">
        <v>2.23</v>
      </c>
      <c r="G24" s="42">
        <v>0.316</v>
      </c>
      <c r="H24" s="41">
        <v>0</v>
      </c>
      <c r="I24" s="42">
        <f t="shared" si="6"/>
        <v>1.5609999999999999</v>
      </c>
      <c r="J24" s="42">
        <f t="shared" si="7"/>
        <v>0.158</v>
      </c>
      <c r="K24" s="42">
        <v>70.7</v>
      </c>
      <c r="L24" s="41">
        <f t="shared" si="2"/>
        <v>6.2028838442449989E-2</v>
      </c>
      <c r="M24">
        <f t="shared" si="3"/>
        <v>77</v>
      </c>
      <c r="N24">
        <f t="shared" si="4"/>
        <v>0</v>
      </c>
      <c r="O24">
        <f t="shared" si="5"/>
        <v>0</v>
      </c>
    </row>
    <row r="25" spans="1:15">
      <c r="A25" s="61" t="s">
        <v>134</v>
      </c>
      <c r="B25" s="41">
        <v>1200</v>
      </c>
      <c r="C25" s="43">
        <v>0.199571425</v>
      </c>
      <c r="D25" s="42">
        <v>0.22</v>
      </c>
      <c r="E25" s="42">
        <v>48.29</v>
      </c>
      <c r="F25" s="42">
        <v>2.23</v>
      </c>
      <c r="G25" s="42">
        <v>0.316</v>
      </c>
      <c r="H25" s="41">
        <v>0</v>
      </c>
      <c r="I25" s="42">
        <f t="shared" si="6"/>
        <v>1.5609999999999999</v>
      </c>
      <c r="J25" s="42">
        <f t="shared" si="7"/>
        <v>0.158</v>
      </c>
      <c r="K25" s="42">
        <v>201.2</v>
      </c>
      <c r="L25" s="41">
        <f t="shared" si="2"/>
        <v>0.17668390874291665</v>
      </c>
      <c r="M25">
        <f t="shared" si="3"/>
        <v>218</v>
      </c>
      <c r="N25">
        <f t="shared" si="4"/>
        <v>1</v>
      </c>
      <c r="O25">
        <f t="shared" si="5"/>
        <v>0.1</v>
      </c>
    </row>
    <row r="26" spans="1:15">
      <c r="A26" s="61" t="s">
        <v>134</v>
      </c>
      <c r="B26" s="41">
        <v>1200</v>
      </c>
      <c r="C26" s="43">
        <v>3.6103024999999997E-2</v>
      </c>
      <c r="D26" s="42">
        <v>0.34699999999999998</v>
      </c>
      <c r="E26" s="42">
        <v>48.29</v>
      </c>
      <c r="F26" s="42">
        <v>2.23</v>
      </c>
      <c r="G26" s="42">
        <v>0.316</v>
      </c>
      <c r="H26" s="41">
        <v>0</v>
      </c>
      <c r="I26" s="42">
        <f t="shared" si="6"/>
        <v>1.5609999999999999</v>
      </c>
      <c r="J26" s="42">
        <f t="shared" si="7"/>
        <v>0.158</v>
      </c>
      <c r="K26" s="42">
        <v>57.4</v>
      </c>
      <c r="L26" s="41">
        <f t="shared" si="2"/>
        <v>5.0413752650479156E-2</v>
      </c>
      <c r="M26">
        <f t="shared" si="3"/>
        <v>62</v>
      </c>
      <c r="N26">
        <f t="shared" si="4"/>
        <v>0</v>
      </c>
      <c r="O26">
        <f t="shared" si="5"/>
        <v>0</v>
      </c>
    </row>
    <row r="27" spans="1:15">
      <c r="C27" s="43">
        <f>SUM(C2:C26)</f>
        <v>19.123251164999996</v>
      </c>
      <c r="N27">
        <f>SUM(N2:N26)</f>
        <v>98</v>
      </c>
      <c r="O27">
        <f>SUM(O2:O26)</f>
        <v>13.799999999999999</v>
      </c>
    </row>
  </sheetData>
  <sortState ref="A2:L27">
    <sortCondition descending="1" ref="L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B29" sqref="B29"/>
    </sheetView>
  </sheetViews>
  <sheetFormatPr defaultRowHeight="12.75"/>
  <cols>
    <col min="1" max="1" width="15.5703125" bestFit="1" customWidth="1"/>
  </cols>
  <sheetData>
    <row r="1" spans="1:6">
      <c r="A1" s="34" t="s">
        <v>101</v>
      </c>
    </row>
    <row r="2" spans="1:6">
      <c r="A2" s="33" t="s">
        <v>102</v>
      </c>
      <c r="B2">
        <v>11.68</v>
      </c>
      <c r="C2" s="33" t="s">
        <v>96</v>
      </c>
    </row>
    <row r="3" spans="1:6">
      <c r="A3" t="s">
        <v>97</v>
      </c>
      <c r="B3">
        <v>22</v>
      </c>
      <c r="C3" t="s">
        <v>98</v>
      </c>
    </row>
    <row r="4" spans="1:6">
      <c r="A4" t="s">
        <v>100</v>
      </c>
      <c r="B4" s="35">
        <f>ROUND((43.75*B3)/(4.38+B3),1)/100</f>
        <v>0.36499999999999999</v>
      </c>
    </row>
    <row r="5" spans="1:6">
      <c r="A5" t="s">
        <v>99</v>
      </c>
      <c r="B5" s="35">
        <f>ROUND(44.53+6.146*LN(B3)+0.145*(LN(B3)^2),1)/100</f>
        <v>0.64900000000000002</v>
      </c>
    </row>
    <row r="7" spans="1:6">
      <c r="A7" s="34" t="s">
        <v>108</v>
      </c>
    </row>
    <row r="8" spans="1:6">
      <c r="A8" s="34"/>
      <c r="B8" s="33" t="s">
        <v>109</v>
      </c>
      <c r="D8" s="33" t="s">
        <v>110</v>
      </c>
      <c r="F8" s="33" t="s">
        <v>111</v>
      </c>
    </row>
    <row r="9" spans="1:6">
      <c r="A9" s="33" t="s">
        <v>102</v>
      </c>
      <c r="B9">
        <v>11.68</v>
      </c>
      <c r="C9" s="33" t="s">
        <v>96</v>
      </c>
      <c r="D9">
        <v>5.04</v>
      </c>
      <c r="E9" s="33" t="s">
        <v>96</v>
      </c>
    </row>
    <row r="10" spans="1:6">
      <c r="A10" t="s">
        <v>97</v>
      </c>
      <c r="B10">
        <v>20.9</v>
      </c>
      <c r="C10" t="s">
        <v>98</v>
      </c>
      <c r="D10">
        <v>13.7</v>
      </c>
      <c r="E10" t="s">
        <v>98</v>
      </c>
    </row>
    <row r="11" spans="1:6">
      <c r="A11" t="s">
        <v>100</v>
      </c>
      <c r="B11" s="35">
        <f>ROUND((43.75*B10)/(4.38+B10),1)/100</f>
        <v>0.36200000000000004</v>
      </c>
      <c r="D11" s="35">
        <f>ROUND((43.75*D10)/(4.38+D10),1)/100</f>
        <v>0.33200000000000002</v>
      </c>
      <c r="F11" s="35">
        <f>B11-D11</f>
        <v>3.0000000000000027E-2</v>
      </c>
    </row>
    <row r="12" spans="1:6">
      <c r="A12" t="s">
        <v>99</v>
      </c>
      <c r="B12" s="35">
        <f>ROUND(44.53+6.146*LN(B10)+0.145*(LN(B10)^2),1)/100</f>
        <v>0.64599999999999991</v>
      </c>
      <c r="D12" s="35">
        <f>ROUND(44.53+6.146*LN(D10)+0.145*(LN(D10)^2),1)/100</f>
        <v>0.61599999999999999</v>
      </c>
      <c r="F12" s="35">
        <f>B12-D12</f>
        <v>2.9999999999999916E-2</v>
      </c>
    </row>
    <row r="14" spans="1:6">
      <c r="A14" s="34" t="s">
        <v>155</v>
      </c>
    </row>
    <row r="15" spans="1:6">
      <c r="A15" s="33" t="s">
        <v>102</v>
      </c>
      <c r="B15">
        <v>10.5525</v>
      </c>
      <c r="C15" s="33" t="s">
        <v>96</v>
      </c>
    </row>
    <row r="16" spans="1:6">
      <c r="A16" t="s">
        <v>97</v>
      </c>
      <c r="B16">
        <v>25.41</v>
      </c>
      <c r="C16" t="s">
        <v>98</v>
      </c>
    </row>
    <row r="17" spans="1:3">
      <c r="A17" t="s">
        <v>100</v>
      </c>
      <c r="B17" s="35">
        <f>ROUND((43.75*B16)/(4.38+B16),1)/100</f>
        <v>0.373</v>
      </c>
    </row>
    <row r="18" spans="1:3">
      <c r="A18" t="s">
        <v>99</v>
      </c>
      <c r="B18" s="35">
        <f>ROUND(44.53+6.146*LN(B16)+0.145*(LN(B16)^2),1)/100</f>
        <v>0.65900000000000003</v>
      </c>
    </row>
    <row r="20" spans="1:3">
      <c r="A20" s="34" t="s">
        <v>115</v>
      </c>
    </row>
    <row r="21" spans="1:3">
      <c r="A21" s="33" t="s">
        <v>102</v>
      </c>
      <c r="B21">
        <v>2.79</v>
      </c>
      <c r="C21" s="33" t="s">
        <v>96</v>
      </c>
    </row>
    <row r="22" spans="1:3">
      <c r="A22" t="s">
        <v>97</v>
      </c>
      <c r="B22">
        <v>3</v>
      </c>
      <c r="C22" t="s">
        <v>98</v>
      </c>
    </row>
    <row r="23" spans="1:3">
      <c r="A23" t="s">
        <v>100</v>
      </c>
      <c r="B23" s="35">
        <f>ROUND((43.75*B22)/(4.38+B22),1)/100</f>
        <v>0.17800000000000002</v>
      </c>
    </row>
    <row r="24" spans="1:3">
      <c r="A24" t="s">
        <v>99</v>
      </c>
      <c r="B24" s="35">
        <f>ROUND(44.53+6.146*LN(B22)+0.145*(LN(B22)^2),1)/100</f>
        <v>0.51500000000000001</v>
      </c>
    </row>
    <row r="26" spans="1:3">
      <c r="A26" s="34" t="s">
        <v>156</v>
      </c>
    </row>
    <row r="27" spans="1:3">
      <c r="A27" s="33" t="s">
        <v>102</v>
      </c>
      <c r="B27">
        <v>32.226999999999997</v>
      </c>
      <c r="C27" s="33" t="s">
        <v>96</v>
      </c>
    </row>
    <row r="28" spans="1:3">
      <c r="A28" t="s">
        <v>97</v>
      </c>
      <c r="B28">
        <v>12.45</v>
      </c>
      <c r="C28" t="s">
        <v>98</v>
      </c>
    </row>
    <row r="29" spans="1:3">
      <c r="A29" t="s">
        <v>100</v>
      </c>
      <c r="B29" s="35">
        <f>ROUND((43.75*B28)/(4.38+B28),1)/100</f>
        <v>0.32400000000000001</v>
      </c>
    </row>
    <row r="30" spans="1:3">
      <c r="A30" t="s">
        <v>99</v>
      </c>
      <c r="B30" s="35">
        <f>ROUND(44.53+6.146*LN(B28)+0.145*(LN(B28)^2),1)/100</f>
        <v>0.61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9" sqref="A9"/>
    </sheetView>
  </sheetViews>
  <sheetFormatPr defaultRowHeight="12.75"/>
  <sheetData>
    <row r="1" spans="1:2">
      <c r="A1">
        <v>11.095485999999999</v>
      </c>
      <c r="B1" s="33" t="s">
        <v>157</v>
      </c>
    </row>
    <row r="2" spans="1:2">
      <c r="A2">
        <v>85</v>
      </c>
      <c r="B2" s="33" t="s">
        <v>158</v>
      </c>
    </row>
    <row r="3" spans="1:2">
      <c r="A3">
        <f>A1*A2</f>
        <v>943.11630999999988</v>
      </c>
      <c r="B3" s="33" t="s">
        <v>153</v>
      </c>
    </row>
    <row r="4" spans="1:2">
      <c r="A4">
        <f>A3*0.45359237</f>
        <v>427.79036223855468</v>
      </c>
      <c r="B4" s="33" t="s">
        <v>147</v>
      </c>
    </row>
    <row r="6" spans="1:2">
      <c r="A6" s="33" t="s">
        <v>159</v>
      </c>
    </row>
    <row r="7" spans="1:2">
      <c r="A7">
        <v>423.4</v>
      </c>
      <c r="B7" t="s">
        <v>149</v>
      </c>
    </row>
    <row r="8" spans="1:2">
      <c r="A8">
        <v>773.8</v>
      </c>
      <c r="B8" t="s">
        <v>150</v>
      </c>
    </row>
    <row r="10" spans="1:2">
      <c r="A10" t="s">
        <v>151</v>
      </c>
    </row>
    <row r="11" spans="1:2">
      <c r="A11" s="66">
        <f>A4*A8</f>
        <v>331024.18230019358</v>
      </c>
      <c r="B11" t="s">
        <v>152</v>
      </c>
    </row>
    <row r="12" spans="1:2">
      <c r="A12" s="67">
        <f>A11*0.0000022046226218</f>
        <v>0.72978340066185399</v>
      </c>
      <c r="B12" t="s">
        <v>153</v>
      </c>
    </row>
    <row r="14" spans="1:2">
      <c r="A14" t="s">
        <v>154</v>
      </c>
    </row>
    <row r="15" spans="1:2">
      <c r="A15" s="66">
        <f>A4*A7</f>
        <v>181126.43937180404</v>
      </c>
      <c r="B15" t="s">
        <v>152</v>
      </c>
    </row>
    <row r="16" spans="1:2">
      <c r="A16" s="67">
        <f>A15*0.0000022046226218</f>
        <v>0.39931544564516536</v>
      </c>
      <c r="B16" t="s">
        <v>153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2.75"/>
  <cols>
    <col min="1" max="1" width="9.1406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3" width="13.285156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1800</v>
      </c>
      <c r="C2" s="43">
        <v>0.30975488600000001</v>
      </c>
      <c r="D2" s="42">
        <v>0.127</v>
      </c>
      <c r="E2" s="42">
        <v>48.29</v>
      </c>
      <c r="F2" s="42">
        <v>1.25</v>
      </c>
      <c r="G2" s="42">
        <v>7.5999999999999998E-2</v>
      </c>
      <c r="H2" s="41">
        <v>1</v>
      </c>
      <c r="I2" s="42">
        <f>F2</f>
        <v>1.25</v>
      </c>
      <c r="J2" s="42">
        <f>G2</f>
        <v>7.5999999999999998E-2</v>
      </c>
      <c r="K2" s="42">
        <v>3661.2</v>
      </c>
      <c r="L2" s="41">
        <f>E2*D2*C2/12</f>
        <v>0.15830617145894835</v>
      </c>
      <c r="M2">
        <f>ROUND(E2*D2*C2*102.79,0)</f>
        <v>195</v>
      </c>
      <c r="N2">
        <f>ROUND(I2*M2*0.002205,0)</f>
        <v>1</v>
      </c>
      <c r="O2">
        <f>ROUND(J2*M2*0.002205,1)</f>
        <v>0</v>
      </c>
    </row>
    <row r="3" spans="1:15">
      <c r="A3" s="61" t="s">
        <v>134</v>
      </c>
      <c r="B3" s="41">
        <v>1800</v>
      </c>
      <c r="C3" s="43">
        <v>6.5056858999999995E-2</v>
      </c>
      <c r="D3" s="42">
        <v>0.183</v>
      </c>
      <c r="E3" s="42">
        <v>48.29</v>
      </c>
      <c r="F3" s="42">
        <v>1.25</v>
      </c>
      <c r="G3" s="42">
        <v>7.5999999999999998E-2</v>
      </c>
      <c r="H3" s="41">
        <v>1</v>
      </c>
      <c r="I3" s="42">
        <f t="shared" ref="I3:J26" si="0">F3</f>
        <v>1.25</v>
      </c>
      <c r="J3" s="42">
        <f t="shared" si="0"/>
        <v>7.5999999999999998E-2</v>
      </c>
      <c r="K3" s="42">
        <v>9032</v>
      </c>
      <c r="L3" s="41">
        <f t="shared" ref="L3:L29" si="1">E3*D3*C3/12</f>
        <v>4.790933474692749E-2</v>
      </c>
      <c r="M3">
        <f t="shared" ref="M3:M29" si="2">ROUND(E3*D3*C3*102.79,0)</f>
        <v>59</v>
      </c>
      <c r="N3">
        <f t="shared" ref="N3:N29" si="3">ROUND(I3*M3*0.002205,0)</f>
        <v>0</v>
      </c>
      <c r="O3">
        <f t="shared" ref="O3:O29" si="4">ROUND(J3*M3*0.002205,1)</f>
        <v>0</v>
      </c>
    </row>
    <row r="4" spans="1:15">
      <c r="A4" s="61" t="s">
        <v>134</v>
      </c>
      <c r="B4" s="41">
        <v>1200</v>
      </c>
      <c r="C4" s="43">
        <v>4.4568853830000004</v>
      </c>
      <c r="D4" s="42">
        <v>0.38900000000000001</v>
      </c>
      <c r="E4" s="42">
        <v>48.29</v>
      </c>
      <c r="F4" s="42">
        <v>2.23</v>
      </c>
      <c r="G4" s="42">
        <v>0.316</v>
      </c>
      <c r="H4" s="41">
        <v>1</v>
      </c>
      <c r="I4" s="42">
        <f t="shared" si="0"/>
        <v>2.23</v>
      </c>
      <c r="J4" s="42">
        <f t="shared" si="0"/>
        <v>0.316</v>
      </c>
      <c r="K4" s="42">
        <v>63893.7</v>
      </c>
      <c r="L4" s="41">
        <f t="shared" si="1"/>
        <v>6.9768120926193538</v>
      </c>
      <c r="M4">
        <f t="shared" si="2"/>
        <v>8606</v>
      </c>
      <c r="N4">
        <f t="shared" si="3"/>
        <v>42</v>
      </c>
      <c r="O4">
        <f t="shared" si="4"/>
        <v>6</v>
      </c>
    </row>
    <row r="5" spans="1:15">
      <c r="A5" s="61" t="s">
        <v>134</v>
      </c>
      <c r="B5" s="41">
        <v>1800</v>
      </c>
      <c r="C5" s="43">
        <v>7.0631289999999999E-2</v>
      </c>
      <c r="D5" s="42">
        <v>0.182</v>
      </c>
      <c r="E5" s="42">
        <v>48.29</v>
      </c>
      <c r="F5" s="42">
        <v>1.25</v>
      </c>
      <c r="G5" s="42">
        <v>7.5999999999999998E-2</v>
      </c>
      <c r="H5" s="41">
        <v>1</v>
      </c>
      <c r="I5" s="42">
        <f t="shared" si="0"/>
        <v>1.25</v>
      </c>
      <c r="J5" s="42">
        <f t="shared" si="0"/>
        <v>7.5999999999999998E-2</v>
      </c>
      <c r="K5" s="42">
        <v>701.4</v>
      </c>
      <c r="L5" s="41">
        <f t="shared" si="1"/>
        <v>5.1730239077183326E-2</v>
      </c>
      <c r="M5">
        <f t="shared" si="2"/>
        <v>64</v>
      </c>
      <c r="N5">
        <f t="shared" si="3"/>
        <v>0</v>
      </c>
      <c r="O5">
        <f t="shared" si="4"/>
        <v>0</v>
      </c>
    </row>
    <row r="6" spans="1:15">
      <c r="A6" s="61" t="s">
        <v>134</v>
      </c>
      <c r="B6" s="41">
        <v>1800</v>
      </c>
      <c r="C6" s="43">
        <v>3.0150923999999999E-2</v>
      </c>
      <c r="D6" s="42">
        <v>0.183</v>
      </c>
      <c r="E6" s="42">
        <v>48.29</v>
      </c>
      <c r="F6" s="42">
        <v>1.25</v>
      </c>
      <c r="G6" s="42">
        <v>7.5999999999999998E-2</v>
      </c>
      <c r="H6" s="41">
        <v>1</v>
      </c>
      <c r="I6" s="42">
        <f t="shared" si="0"/>
        <v>1.25</v>
      </c>
      <c r="J6" s="42">
        <f t="shared" si="0"/>
        <v>7.5999999999999998E-2</v>
      </c>
      <c r="K6" s="42">
        <v>797.5</v>
      </c>
      <c r="L6" s="41">
        <f t="shared" si="1"/>
        <v>2.2203818829389998E-2</v>
      </c>
      <c r="M6">
        <f t="shared" si="2"/>
        <v>27</v>
      </c>
      <c r="N6">
        <f t="shared" si="3"/>
        <v>0</v>
      </c>
      <c r="O6">
        <f t="shared" si="4"/>
        <v>0</v>
      </c>
    </row>
    <row r="7" spans="1:15">
      <c r="A7" s="61" t="s">
        <v>134</v>
      </c>
      <c r="B7" s="41">
        <v>6460</v>
      </c>
      <c r="C7" s="43">
        <v>0.10809194599999999</v>
      </c>
      <c r="D7" s="42">
        <v>0.30299999999999999</v>
      </c>
      <c r="E7" s="42">
        <v>48.29</v>
      </c>
      <c r="F7" s="42">
        <v>0</v>
      </c>
      <c r="G7" s="42">
        <v>0</v>
      </c>
      <c r="H7" s="41">
        <v>1</v>
      </c>
      <c r="I7" s="42">
        <f t="shared" si="0"/>
        <v>0</v>
      </c>
      <c r="J7" s="42">
        <f t="shared" si="0"/>
        <v>0</v>
      </c>
      <c r="K7" s="42">
        <v>650.20000000000005</v>
      </c>
      <c r="L7" s="41">
        <f t="shared" si="1"/>
        <v>0.131798941826585</v>
      </c>
      <c r="M7">
        <f t="shared" si="2"/>
        <v>163</v>
      </c>
      <c r="N7">
        <f t="shared" si="3"/>
        <v>0</v>
      </c>
      <c r="O7">
        <f t="shared" si="4"/>
        <v>0</v>
      </c>
    </row>
    <row r="8" spans="1:15">
      <c r="A8" s="61" t="s">
        <v>134</v>
      </c>
      <c r="B8" s="41">
        <v>6460</v>
      </c>
      <c r="C8" s="43">
        <v>6.8379140559999998</v>
      </c>
      <c r="D8" s="42">
        <v>0.30299999999999999</v>
      </c>
      <c r="E8" s="42">
        <v>48.29</v>
      </c>
      <c r="F8" s="42">
        <v>0</v>
      </c>
      <c r="G8" s="42">
        <v>0</v>
      </c>
      <c r="H8" s="41">
        <v>1</v>
      </c>
      <c r="I8" s="42">
        <f t="shared" si="0"/>
        <v>0</v>
      </c>
      <c r="J8" s="42">
        <f t="shared" si="0"/>
        <v>0</v>
      </c>
      <c r="K8" s="42">
        <v>9497.4</v>
      </c>
      <c r="L8" s="41">
        <f t="shared" si="1"/>
        <v>8.3376224615470598</v>
      </c>
      <c r="M8">
        <f t="shared" si="2"/>
        <v>10284</v>
      </c>
      <c r="N8">
        <f t="shared" si="3"/>
        <v>0</v>
      </c>
      <c r="O8">
        <f t="shared" si="4"/>
        <v>0</v>
      </c>
    </row>
    <row r="9" spans="1:15">
      <c r="A9" s="61" t="s">
        <v>134</v>
      </c>
      <c r="B9" s="41">
        <v>6460</v>
      </c>
      <c r="C9" s="43">
        <v>2.7885339839999999</v>
      </c>
      <c r="D9" s="42">
        <v>0.26600000000000001</v>
      </c>
      <c r="E9" s="42">
        <v>48.29</v>
      </c>
      <c r="F9" s="42">
        <v>0</v>
      </c>
      <c r="G9" s="42">
        <v>0</v>
      </c>
      <c r="H9" s="41">
        <v>1</v>
      </c>
      <c r="I9" s="42">
        <f t="shared" si="0"/>
        <v>0</v>
      </c>
      <c r="J9" s="42">
        <f t="shared" si="0"/>
        <v>0</v>
      </c>
      <c r="K9" s="42">
        <v>3504.3</v>
      </c>
      <c r="L9" s="41">
        <f t="shared" si="1"/>
        <v>2.9849257849364803</v>
      </c>
      <c r="M9">
        <f t="shared" si="2"/>
        <v>3682</v>
      </c>
      <c r="N9">
        <f t="shared" si="3"/>
        <v>0</v>
      </c>
      <c r="O9">
        <f t="shared" si="4"/>
        <v>0</v>
      </c>
    </row>
    <row r="10" spans="1:15">
      <c r="A10" s="61" t="s">
        <v>134</v>
      </c>
      <c r="B10" s="41">
        <v>4340</v>
      </c>
      <c r="C10" s="43">
        <v>1.311712709</v>
      </c>
      <c r="D10" s="42">
        <v>0.10199999999999999</v>
      </c>
      <c r="E10" s="42">
        <v>48.29</v>
      </c>
      <c r="F10" s="42">
        <v>0.7</v>
      </c>
      <c r="G10" s="42">
        <v>0.09</v>
      </c>
      <c r="H10" s="41">
        <v>1</v>
      </c>
      <c r="I10" s="42">
        <f t="shared" si="0"/>
        <v>0.7</v>
      </c>
      <c r="J10" s="42">
        <f t="shared" si="0"/>
        <v>0.09</v>
      </c>
      <c r="K10" s="42">
        <v>1090.5999999999999</v>
      </c>
      <c r="L10" s="41">
        <f t="shared" si="1"/>
        <v>0.53841215709968493</v>
      </c>
      <c r="M10">
        <f t="shared" si="2"/>
        <v>664</v>
      </c>
      <c r="N10">
        <f t="shared" si="3"/>
        <v>1</v>
      </c>
      <c r="O10">
        <f t="shared" si="4"/>
        <v>0.1</v>
      </c>
    </row>
    <row r="11" spans="1:15">
      <c r="A11" s="61" t="s">
        <v>134</v>
      </c>
      <c r="B11" s="41">
        <v>4340</v>
      </c>
      <c r="C11" s="43">
        <v>1.3785716050000001</v>
      </c>
      <c r="D11" s="42">
        <v>0.10199999999999999</v>
      </c>
      <c r="E11" s="42">
        <v>48.29</v>
      </c>
      <c r="F11" s="42">
        <v>0.7</v>
      </c>
      <c r="G11" s="42">
        <v>0.09</v>
      </c>
      <c r="H11" s="41">
        <v>1</v>
      </c>
      <c r="I11" s="42">
        <f t="shared" si="0"/>
        <v>0.7</v>
      </c>
      <c r="J11" s="42">
        <f t="shared" si="0"/>
        <v>0.09</v>
      </c>
      <c r="K11" s="42">
        <v>644.4</v>
      </c>
      <c r="L11" s="41">
        <f t="shared" si="1"/>
        <v>0.56585539384632499</v>
      </c>
      <c r="M11">
        <f t="shared" si="2"/>
        <v>698</v>
      </c>
      <c r="N11">
        <f t="shared" si="3"/>
        <v>1</v>
      </c>
      <c r="O11">
        <f t="shared" si="4"/>
        <v>0.1</v>
      </c>
    </row>
    <row r="12" spans="1:15">
      <c r="A12" s="61" t="s">
        <v>134</v>
      </c>
      <c r="B12" s="41">
        <v>4340</v>
      </c>
      <c r="C12" s="43">
        <v>0.11965345300000001</v>
      </c>
      <c r="D12" s="42">
        <v>0.10199999999999999</v>
      </c>
      <c r="E12" s="42">
        <v>48.29</v>
      </c>
      <c r="F12" s="42">
        <v>0.7</v>
      </c>
      <c r="G12" s="42">
        <v>0.09</v>
      </c>
      <c r="H12" s="41">
        <v>1</v>
      </c>
      <c r="I12" s="42">
        <f t="shared" si="0"/>
        <v>0.7</v>
      </c>
      <c r="J12" s="42">
        <f t="shared" si="0"/>
        <v>0.09</v>
      </c>
      <c r="K12" s="42">
        <v>55.9</v>
      </c>
      <c r="L12" s="41">
        <f t="shared" si="1"/>
        <v>4.9113554585645001E-2</v>
      </c>
      <c r="M12">
        <f t="shared" si="2"/>
        <v>61</v>
      </c>
      <c r="N12">
        <f t="shared" si="3"/>
        <v>0</v>
      </c>
      <c r="O12">
        <f t="shared" si="4"/>
        <v>0</v>
      </c>
    </row>
    <row r="13" spans="1:15">
      <c r="A13" s="61" t="s">
        <v>134</v>
      </c>
      <c r="B13" s="41">
        <v>4340</v>
      </c>
      <c r="C13" s="43">
        <v>4.3131070000000001E-3</v>
      </c>
      <c r="D13" s="42">
        <v>0.41299999999999998</v>
      </c>
      <c r="E13" s="42">
        <v>48.29</v>
      </c>
      <c r="F13" s="42">
        <v>0.7</v>
      </c>
      <c r="G13" s="42">
        <v>0.09</v>
      </c>
      <c r="H13" s="41">
        <v>1</v>
      </c>
      <c r="I13" s="42">
        <f t="shared" si="0"/>
        <v>0.7</v>
      </c>
      <c r="J13" s="42">
        <f t="shared" si="0"/>
        <v>0.09</v>
      </c>
      <c r="K13" s="42">
        <v>8.1999999999999993</v>
      </c>
      <c r="L13" s="41">
        <f t="shared" si="1"/>
        <v>7.1683011661158322E-3</v>
      </c>
      <c r="M13">
        <f t="shared" si="2"/>
        <v>9</v>
      </c>
      <c r="N13">
        <f t="shared" si="3"/>
        <v>0</v>
      </c>
      <c r="O13">
        <f t="shared" si="4"/>
        <v>0</v>
      </c>
    </row>
    <row r="14" spans="1:15">
      <c r="A14" s="61" t="s">
        <v>134</v>
      </c>
      <c r="B14" s="41">
        <v>4340</v>
      </c>
      <c r="C14" s="43">
        <v>8.2288378079999998</v>
      </c>
      <c r="D14" s="42">
        <v>0.309</v>
      </c>
      <c r="E14" s="42">
        <v>48.29</v>
      </c>
      <c r="F14" s="42">
        <v>0.7</v>
      </c>
      <c r="G14" s="42">
        <v>0.09</v>
      </c>
      <c r="H14" s="41">
        <v>1</v>
      </c>
      <c r="I14" s="42">
        <f t="shared" si="0"/>
        <v>0.7</v>
      </c>
      <c r="J14" s="42">
        <f t="shared" si="0"/>
        <v>0.09</v>
      </c>
      <c r="K14" s="42">
        <v>12044.5</v>
      </c>
      <c r="L14" s="41">
        <f t="shared" si="1"/>
        <v>10.23229237701924</v>
      </c>
      <c r="M14">
        <f t="shared" si="2"/>
        <v>12621</v>
      </c>
      <c r="N14">
        <f t="shared" si="3"/>
        <v>19</v>
      </c>
      <c r="O14">
        <f t="shared" si="4"/>
        <v>2.5</v>
      </c>
    </row>
    <row r="15" spans="1:15">
      <c r="A15" s="61" t="s">
        <v>134</v>
      </c>
      <c r="B15" s="41">
        <v>4340</v>
      </c>
      <c r="C15" s="43">
        <v>6.3324080299999999</v>
      </c>
      <c r="D15" s="42">
        <v>0.41299999999999998</v>
      </c>
      <c r="E15" s="42">
        <v>48.29</v>
      </c>
      <c r="F15" s="42">
        <v>0.7</v>
      </c>
      <c r="G15" s="42">
        <v>0.09</v>
      </c>
      <c r="H15" s="41">
        <v>1</v>
      </c>
      <c r="I15" s="42">
        <f t="shared" si="0"/>
        <v>0.7</v>
      </c>
      <c r="J15" s="42">
        <f t="shared" si="0"/>
        <v>0.09</v>
      </c>
      <c r="K15" s="42">
        <v>11985.3</v>
      </c>
      <c r="L15" s="41">
        <f t="shared" si="1"/>
        <v>10.52434077470609</v>
      </c>
      <c r="M15">
        <f t="shared" si="2"/>
        <v>12982</v>
      </c>
      <c r="N15">
        <f t="shared" si="3"/>
        <v>20</v>
      </c>
      <c r="O15">
        <f t="shared" si="4"/>
        <v>2.6</v>
      </c>
    </row>
    <row r="16" spans="1:15">
      <c r="A16" s="61" t="s">
        <v>134</v>
      </c>
      <c r="B16" s="41">
        <v>4340</v>
      </c>
      <c r="C16" s="43">
        <v>1.2224415000000001E-2</v>
      </c>
      <c r="D16" s="42">
        <v>0.41299999999999998</v>
      </c>
      <c r="E16" s="42">
        <v>48.29</v>
      </c>
      <c r="F16" s="42">
        <v>0.7</v>
      </c>
      <c r="G16" s="42">
        <v>0.09</v>
      </c>
      <c r="H16" s="41">
        <v>1</v>
      </c>
      <c r="I16" s="42">
        <f t="shared" si="0"/>
        <v>0.7</v>
      </c>
      <c r="J16" s="42">
        <f t="shared" si="0"/>
        <v>0.09</v>
      </c>
      <c r="K16" s="42">
        <v>23.1</v>
      </c>
      <c r="L16" s="41">
        <f t="shared" si="1"/>
        <v>2.0316743428712498E-2</v>
      </c>
      <c r="M16">
        <f t="shared" si="2"/>
        <v>25</v>
      </c>
      <c r="N16">
        <f t="shared" si="3"/>
        <v>0</v>
      </c>
      <c r="O16">
        <f t="shared" si="4"/>
        <v>0</v>
      </c>
    </row>
    <row r="17" spans="1:15">
      <c r="A17" s="61" t="s">
        <v>134</v>
      </c>
      <c r="B17" s="41">
        <v>1800</v>
      </c>
      <c r="C17" s="43">
        <v>0.12279393500000001</v>
      </c>
      <c r="D17" s="42">
        <v>0.127</v>
      </c>
      <c r="E17" s="42">
        <v>48.29</v>
      </c>
      <c r="F17" s="42">
        <v>1.25</v>
      </c>
      <c r="G17" s="42">
        <v>7.5999999999999998E-2</v>
      </c>
      <c r="H17" s="41">
        <v>1</v>
      </c>
      <c r="I17" s="42">
        <f t="shared" si="0"/>
        <v>1.25</v>
      </c>
      <c r="J17" s="42">
        <f t="shared" si="0"/>
        <v>7.5999999999999998E-2</v>
      </c>
      <c r="K17" s="42">
        <v>71.5</v>
      </c>
      <c r="L17" s="41">
        <f t="shared" si="1"/>
        <v>6.2756194032170837E-2</v>
      </c>
      <c r="M17">
        <f t="shared" si="2"/>
        <v>77</v>
      </c>
      <c r="N17">
        <f t="shared" si="3"/>
        <v>0</v>
      </c>
      <c r="O17">
        <f t="shared" si="4"/>
        <v>0</v>
      </c>
    </row>
    <row r="18" spans="1:15">
      <c r="A18" s="61" t="s">
        <v>134</v>
      </c>
      <c r="B18" s="41">
        <v>1800</v>
      </c>
      <c r="C18" s="43">
        <v>8.4122130000000003E-2</v>
      </c>
      <c r="D18" s="42">
        <v>0.183</v>
      </c>
      <c r="E18" s="42">
        <v>48.29</v>
      </c>
      <c r="F18" s="42">
        <v>1.25</v>
      </c>
      <c r="G18" s="42">
        <v>7.5999999999999998E-2</v>
      </c>
      <c r="H18" s="41">
        <v>1</v>
      </c>
      <c r="I18" s="42">
        <f t="shared" si="0"/>
        <v>1.25</v>
      </c>
      <c r="J18" s="42">
        <f t="shared" si="0"/>
        <v>7.5999999999999998E-2</v>
      </c>
      <c r="K18" s="42">
        <v>70.599999999999994</v>
      </c>
      <c r="L18" s="41">
        <f t="shared" si="1"/>
        <v>6.1949429279924993E-2</v>
      </c>
      <c r="M18">
        <f t="shared" si="2"/>
        <v>76</v>
      </c>
      <c r="N18">
        <f t="shared" si="3"/>
        <v>0</v>
      </c>
      <c r="O18">
        <f t="shared" si="4"/>
        <v>0</v>
      </c>
    </row>
    <row r="19" spans="1:15">
      <c r="A19" s="61" t="s">
        <v>134</v>
      </c>
      <c r="B19" s="41">
        <v>1200</v>
      </c>
      <c r="C19" s="43">
        <v>6.5623890000000001E-3</v>
      </c>
      <c r="D19" s="42">
        <v>0.47299999999999998</v>
      </c>
      <c r="E19" s="42">
        <v>48.29</v>
      </c>
      <c r="F19" s="42">
        <v>2.23</v>
      </c>
      <c r="G19" s="42">
        <v>0.316</v>
      </c>
      <c r="H19" s="41">
        <v>1</v>
      </c>
      <c r="I19" s="42">
        <f t="shared" si="0"/>
        <v>2.23</v>
      </c>
      <c r="J19" s="42">
        <f t="shared" si="0"/>
        <v>0.316</v>
      </c>
      <c r="K19" s="42">
        <v>269.2</v>
      </c>
      <c r="L19" s="41">
        <f t="shared" si="1"/>
        <v>1.2491053562927498E-2</v>
      </c>
      <c r="M19">
        <f t="shared" si="2"/>
        <v>15</v>
      </c>
      <c r="N19">
        <f t="shared" si="3"/>
        <v>0</v>
      </c>
      <c r="O19">
        <f t="shared" si="4"/>
        <v>0</v>
      </c>
    </row>
    <row r="20" spans="1:15">
      <c r="A20" s="61" t="s">
        <v>134</v>
      </c>
      <c r="B20" s="41">
        <v>1200</v>
      </c>
      <c r="C20" s="43">
        <v>6.2489187719999997</v>
      </c>
      <c r="D20" s="42">
        <v>0.22</v>
      </c>
      <c r="E20" s="42">
        <v>48.29</v>
      </c>
      <c r="F20" s="42">
        <v>2.23</v>
      </c>
      <c r="G20" s="42">
        <v>0.316</v>
      </c>
      <c r="H20" s="41">
        <v>1</v>
      </c>
      <c r="I20" s="42">
        <f t="shared" si="0"/>
        <v>2.23</v>
      </c>
      <c r="J20" s="42">
        <f t="shared" si="0"/>
        <v>0.316</v>
      </c>
      <c r="K20" s="42">
        <v>6933.4</v>
      </c>
      <c r="L20" s="41">
        <f t="shared" si="1"/>
        <v>5.5322719374977991</v>
      </c>
      <c r="M20">
        <f t="shared" si="2"/>
        <v>6824</v>
      </c>
      <c r="N20">
        <f t="shared" si="3"/>
        <v>34</v>
      </c>
      <c r="O20">
        <f t="shared" si="4"/>
        <v>4.8</v>
      </c>
    </row>
    <row r="21" spans="1:15">
      <c r="A21" s="61" t="s">
        <v>134</v>
      </c>
      <c r="B21" s="41">
        <v>1200</v>
      </c>
      <c r="C21" s="43">
        <v>5.9044549140000004</v>
      </c>
      <c r="D21" s="42">
        <v>0.30399999999999999</v>
      </c>
      <c r="E21" s="42">
        <v>48.29</v>
      </c>
      <c r="F21" s="42">
        <v>2.23</v>
      </c>
      <c r="G21" s="42">
        <v>0.316</v>
      </c>
      <c r="H21" s="41">
        <v>1</v>
      </c>
      <c r="I21" s="42">
        <f t="shared" si="0"/>
        <v>2.23</v>
      </c>
      <c r="J21" s="42">
        <f t="shared" si="0"/>
        <v>0.316</v>
      </c>
      <c r="K21" s="42">
        <v>16558.3</v>
      </c>
      <c r="L21" s="41">
        <f t="shared" si="1"/>
        <v>7.2231952375255197</v>
      </c>
      <c r="M21">
        <f t="shared" si="2"/>
        <v>8910</v>
      </c>
      <c r="N21">
        <f t="shared" si="3"/>
        <v>44</v>
      </c>
      <c r="O21">
        <f t="shared" si="4"/>
        <v>6.2</v>
      </c>
    </row>
    <row r="22" spans="1:15">
      <c r="A22" s="61" t="s">
        <v>134</v>
      </c>
      <c r="B22" s="41">
        <v>4340</v>
      </c>
      <c r="C22" s="43">
        <v>7.1716859999999993E-2</v>
      </c>
      <c r="D22" s="42">
        <v>0.10199999999999999</v>
      </c>
      <c r="E22" s="42">
        <v>48.29</v>
      </c>
      <c r="F22" s="42">
        <v>0.7</v>
      </c>
      <c r="G22" s="42">
        <v>0.09</v>
      </c>
      <c r="H22" s="41">
        <v>1</v>
      </c>
      <c r="I22" s="42">
        <f t="shared" si="0"/>
        <v>0.7</v>
      </c>
      <c r="J22" s="42">
        <f t="shared" si="0"/>
        <v>0.09</v>
      </c>
      <c r="K22" s="42">
        <v>52.7</v>
      </c>
      <c r="L22" s="41">
        <f t="shared" si="1"/>
        <v>2.9437260939899994E-2</v>
      </c>
      <c r="M22">
        <f t="shared" si="2"/>
        <v>36</v>
      </c>
      <c r="N22">
        <f t="shared" si="3"/>
        <v>0</v>
      </c>
      <c r="O22">
        <f t="shared" si="4"/>
        <v>0</v>
      </c>
    </row>
    <row r="23" spans="1:15">
      <c r="A23" s="61" t="s">
        <v>134</v>
      </c>
      <c r="B23" s="41">
        <v>1200</v>
      </c>
      <c r="C23" s="43">
        <v>6.068180345</v>
      </c>
      <c r="D23" s="42">
        <v>0.22</v>
      </c>
      <c r="E23" s="42">
        <v>48.29</v>
      </c>
      <c r="F23" s="42">
        <v>2.23</v>
      </c>
      <c r="G23" s="42">
        <v>0.316</v>
      </c>
      <c r="H23" s="41">
        <v>1</v>
      </c>
      <c r="I23" s="42">
        <f t="shared" si="0"/>
        <v>2.23</v>
      </c>
      <c r="J23" s="42">
        <f t="shared" si="0"/>
        <v>0.316</v>
      </c>
      <c r="K23" s="42">
        <v>36256.1</v>
      </c>
      <c r="L23" s="41">
        <f t="shared" si="1"/>
        <v>5.3722611957675825</v>
      </c>
      <c r="M23">
        <f t="shared" si="2"/>
        <v>6627</v>
      </c>
      <c r="N23">
        <f t="shared" si="3"/>
        <v>33</v>
      </c>
      <c r="O23">
        <f t="shared" si="4"/>
        <v>4.5999999999999996</v>
      </c>
    </row>
    <row r="24" spans="1:15">
      <c r="A24" s="61" t="s">
        <v>134</v>
      </c>
      <c r="B24" s="41">
        <v>1200</v>
      </c>
      <c r="C24" s="43">
        <v>5.621528831</v>
      </c>
      <c r="D24" s="42">
        <v>0.22</v>
      </c>
      <c r="E24" s="42">
        <v>48.29</v>
      </c>
      <c r="F24" s="42">
        <v>2.23</v>
      </c>
      <c r="G24" s="42">
        <v>0.316</v>
      </c>
      <c r="H24" s="41">
        <v>1</v>
      </c>
      <c r="I24" s="42">
        <f t="shared" si="0"/>
        <v>2.23</v>
      </c>
      <c r="J24" s="42">
        <f t="shared" si="0"/>
        <v>0.316</v>
      </c>
      <c r="K24" s="42">
        <v>6975.9</v>
      </c>
      <c r="L24" s="41">
        <f t="shared" si="1"/>
        <v>4.9768331662314829</v>
      </c>
      <c r="M24">
        <f t="shared" si="2"/>
        <v>6139</v>
      </c>
      <c r="N24">
        <f t="shared" si="3"/>
        <v>30</v>
      </c>
      <c r="O24">
        <f t="shared" si="4"/>
        <v>4.3</v>
      </c>
    </row>
    <row r="25" spans="1:15">
      <c r="A25" s="61" t="s">
        <v>134</v>
      </c>
      <c r="B25" s="41">
        <v>1200</v>
      </c>
      <c r="C25" s="43">
        <v>14.249927399000001</v>
      </c>
      <c r="D25" s="42">
        <v>0.22</v>
      </c>
      <c r="E25" s="42">
        <v>48.29</v>
      </c>
      <c r="F25" s="42">
        <v>2.23</v>
      </c>
      <c r="G25" s="42">
        <v>0.316</v>
      </c>
      <c r="H25" s="41">
        <v>1</v>
      </c>
      <c r="I25" s="42">
        <f t="shared" si="0"/>
        <v>2.23</v>
      </c>
      <c r="J25" s="42">
        <f t="shared" si="0"/>
        <v>0.316</v>
      </c>
      <c r="K25" s="42">
        <v>16574.8</v>
      </c>
      <c r="L25" s="41">
        <f t="shared" si="1"/>
        <v>12.615698225124683</v>
      </c>
      <c r="M25">
        <f t="shared" si="2"/>
        <v>15561</v>
      </c>
      <c r="N25">
        <f t="shared" si="3"/>
        <v>77</v>
      </c>
      <c r="O25">
        <f t="shared" si="4"/>
        <v>10.8</v>
      </c>
    </row>
    <row r="26" spans="1:15">
      <c r="A26" s="61" t="s">
        <v>134</v>
      </c>
      <c r="B26" s="41">
        <v>1200</v>
      </c>
      <c r="C26" s="43">
        <v>1.87129864</v>
      </c>
      <c r="D26" s="42">
        <v>0.47299999999999998</v>
      </c>
      <c r="E26" s="42">
        <v>48.29</v>
      </c>
      <c r="F26" s="42">
        <v>2.23</v>
      </c>
      <c r="G26" s="42">
        <v>0.316</v>
      </c>
      <c r="H26" s="41">
        <v>1</v>
      </c>
      <c r="I26" s="42">
        <f t="shared" si="0"/>
        <v>2.23</v>
      </c>
      <c r="J26" s="42">
        <f t="shared" si="0"/>
        <v>0.316</v>
      </c>
      <c r="K26" s="42">
        <v>7292</v>
      </c>
      <c r="L26" s="41">
        <f t="shared" si="1"/>
        <v>3.5618875297507331</v>
      </c>
      <c r="M26">
        <f t="shared" si="2"/>
        <v>4394</v>
      </c>
      <c r="N26">
        <f t="shared" si="3"/>
        <v>22</v>
      </c>
      <c r="O26">
        <f t="shared" si="4"/>
        <v>3.1</v>
      </c>
    </row>
    <row r="27" spans="1:15">
      <c r="A27" s="61" t="s">
        <v>134</v>
      </c>
      <c r="B27" s="41">
        <v>1200</v>
      </c>
      <c r="C27" s="43">
        <v>0.13122125800000001</v>
      </c>
      <c r="D27" s="42">
        <v>0.22</v>
      </c>
      <c r="E27" s="42">
        <v>48.29</v>
      </c>
      <c r="F27" s="42">
        <v>2.23</v>
      </c>
      <c r="G27" s="42">
        <v>0.316</v>
      </c>
      <c r="H27" s="41">
        <v>0</v>
      </c>
      <c r="I27" s="42">
        <f>F27*0.7</f>
        <v>1.5609999999999999</v>
      </c>
      <c r="J27" s="42">
        <f>G27*0.5</f>
        <v>0.158</v>
      </c>
      <c r="K27" s="42">
        <v>132.30000000000001</v>
      </c>
      <c r="L27" s="41">
        <f t="shared" si="1"/>
        <v>0.11617236672836667</v>
      </c>
      <c r="M27">
        <f t="shared" si="2"/>
        <v>143</v>
      </c>
      <c r="N27">
        <f t="shared" si="3"/>
        <v>0</v>
      </c>
      <c r="O27">
        <f t="shared" si="4"/>
        <v>0</v>
      </c>
    </row>
    <row r="28" spans="1:15">
      <c r="A28" s="61" t="s">
        <v>134</v>
      </c>
      <c r="B28" s="41">
        <v>1200</v>
      </c>
      <c r="C28" s="43">
        <v>0.40578122100000003</v>
      </c>
      <c r="D28" s="42">
        <v>0.22</v>
      </c>
      <c r="E28" s="42">
        <v>48.29</v>
      </c>
      <c r="F28" s="42">
        <v>2.23</v>
      </c>
      <c r="G28" s="42">
        <v>0.316</v>
      </c>
      <c r="H28" s="41">
        <v>0</v>
      </c>
      <c r="I28" s="42">
        <f t="shared" ref="I28:I29" si="5">F28*0.7</f>
        <v>1.5609999999999999</v>
      </c>
      <c r="J28" s="42">
        <f t="shared" ref="J28:J29" si="6">G28*0.5</f>
        <v>0.158</v>
      </c>
      <c r="K28" s="42">
        <v>533</v>
      </c>
      <c r="L28" s="41">
        <f t="shared" si="1"/>
        <v>0.35924487797165</v>
      </c>
      <c r="M28">
        <f t="shared" si="2"/>
        <v>443</v>
      </c>
      <c r="N28">
        <f t="shared" si="3"/>
        <v>2</v>
      </c>
      <c r="O28">
        <f t="shared" si="4"/>
        <v>0.2</v>
      </c>
    </row>
    <row r="29" spans="1:15">
      <c r="A29" s="61" t="s">
        <v>134</v>
      </c>
      <c r="B29" s="41">
        <v>1200</v>
      </c>
      <c r="C29" s="43">
        <v>0.20148118400000001</v>
      </c>
      <c r="D29" s="42">
        <v>0.47299999999999998</v>
      </c>
      <c r="E29" s="42">
        <v>48.29</v>
      </c>
      <c r="F29" s="42">
        <v>2.23</v>
      </c>
      <c r="G29" s="42">
        <v>0.316</v>
      </c>
      <c r="H29" s="41">
        <v>0</v>
      </c>
      <c r="I29" s="42">
        <f t="shared" si="5"/>
        <v>1.5609999999999999</v>
      </c>
      <c r="J29" s="42">
        <f t="shared" si="6"/>
        <v>0.158</v>
      </c>
      <c r="K29" s="42">
        <v>1802.8</v>
      </c>
      <c r="L29" s="41">
        <f t="shared" si="1"/>
        <v>0.38350549796210665</v>
      </c>
      <c r="M29">
        <f t="shared" si="2"/>
        <v>473</v>
      </c>
      <c r="N29">
        <f t="shared" si="3"/>
        <v>2</v>
      </c>
      <c r="O29">
        <f t="shared" si="4"/>
        <v>0.2</v>
      </c>
    </row>
    <row r="30" spans="1:15">
      <c r="C30" s="43">
        <f>SUM(C2:C29)</f>
        <v>73.042728332999999</v>
      </c>
      <c r="N30">
        <f>SUM(N2:N29)</f>
        <v>328</v>
      </c>
      <c r="O30">
        <f>SUM(O2:O29)</f>
        <v>45.500000000000007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1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2" width="12.28515625" customWidth="1"/>
    <col min="13" max="13" width="13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4.5880675279999998</v>
      </c>
      <c r="D2" s="42">
        <v>0.22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91534</v>
      </c>
      <c r="L2" s="41">
        <f>E2*D2*C2/12</f>
        <v>4.0618926503305328</v>
      </c>
      <c r="M2">
        <f>ROUND(E2*D2*C2*102.79,0)</f>
        <v>5010</v>
      </c>
      <c r="N2">
        <f>ROUND(I2*M2*0.002205,0)</f>
        <v>25</v>
      </c>
      <c r="O2">
        <f>ROUND(J2*M2*0.002205,1)</f>
        <v>3.5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5" sqref="A5"/>
    </sheetView>
  </sheetViews>
  <sheetFormatPr defaultRowHeight="12.75"/>
  <sheetData>
    <row r="1" spans="1:2">
      <c r="A1">
        <v>28.5407984</v>
      </c>
      <c r="B1" s="33" t="s">
        <v>157</v>
      </c>
    </row>
    <row r="2" spans="1:2">
      <c r="A2">
        <v>85</v>
      </c>
      <c r="B2" s="33" t="s">
        <v>158</v>
      </c>
    </row>
    <row r="3" spans="1:2">
      <c r="A3">
        <f>A1*A2</f>
        <v>2425.9678640000002</v>
      </c>
      <c r="B3" s="33" t="s">
        <v>153</v>
      </c>
    </row>
    <row r="4" spans="1:2">
      <c r="A4">
        <f>A3*0.45359237</f>
        <v>1100.4005129755978</v>
      </c>
      <c r="B4" s="33" t="s">
        <v>147</v>
      </c>
    </row>
    <row r="6" spans="1:2">
      <c r="A6" s="33" t="s">
        <v>159</v>
      </c>
    </row>
    <row r="7" spans="1:2">
      <c r="A7">
        <v>423.4</v>
      </c>
      <c r="B7" t="s">
        <v>149</v>
      </c>
    </row>
    <row r="8" spans="1:2">
      <c r="A8">
        <v>773.8</v>
      </c>
      <c r="B8" t="s">
        <v>150</v>
      </c>
    </row>
    <row r="10" spans="1:2">
      <c r="A10" t="s">
        <v>151</v>
      </c>
    </row>
    <row r="11" spans="1:2">
      <c r="A11" s="66">
        <f>A4*A8</f>
        <v>851489.91694051761</v>
      </c>
      <c r="B11" t="s">
        <v>152</v>
      </c>
    </row>
    <row r="12" spans="1:2">
      <c r="A12" s="67">
        <f>A11*0.0000022046226218</f>
        <v>1.8772139331216682</v>
      </c>
      <c r="B12" t="s">
        <v>153</v>
      </c>
    </row>
    <row r="14" spans="1:2">
      <c r="A14" t="s">
        <v>154</v>
      </c>
    </row>
    <row r="15" spans="1:2">
      <c r="A15" s="66">
        <f>A4*A7</f>
        <v>465909.57719386811</v>
      </c>
      <c r="B15" t="s">
        <v>152</v>
      </c>
    </row>
    <row r="16" spans="1:2">
      <c r="A16" s="67">
        <f>A15*0.0000022046226218</f>
        <v>1.027154793594875</v>
      </c>
      <c r="B16" t="s">
        <v>153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8.85546875" style="42" bestFit="1" customWidth="1"/>
    <col min="12" max="12" width="13.5703125" customWidth="1"/>
    <col min="13" max="13" width="14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19.974976215000002</v>
      </c>
      <c r="D2" s="42">
        <v>0.30399999999999999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213465.60000000001</v>
      </c>
      <c r="L2" s="41">
        <f>E2*D2*C2/12</f>
        <v>24.436320569366202</v>
      </c>
      <c r="M2">
        <f>ROUND(E2*D2*C2*102.79,0)</f>
        <v>30142</v>
      </c>
      <c r="N2">
        <f>ROUND(I2*M2*0.002205,0)</f>
        <v>148</v>
      </c>
      <c r="O2">
        <f>ROUND(J2*M2*0.002205,1)</f>
        <v>21</v>
      </c>
    </row>
    <row r="3" spans="1:15">
      <c r="A3" s="61" t="s">
        <v>134</v>
      </c>
      <c r="B3" s="41">
        <v>1200</v>
      </c>
      <c r="C3" s="43">
        <v>0.79671718899999999</v>
      </c>
      <c r="D3" s="42">
        <v>0.47299999999999998</v>
      </c>
      <c r="E3" s="42">
        <v>48.29</v>
      </c>
      <c r="F3" s="42">
        <v>2.23</v>
      </c>
      <c r="G3" s="42">
        <v>0.316</v>
      </c>
      <c r="H3" s="41">
        <v>1</v>
      </c>
      <c r="I3" s="42">
        <f>F3</f>
        <v>2.23</v>
      </c>
      <c r="J3" s="42">
        <f>G3</f>
        <v>0.316</v>
      </c>
      <c r="K3" s="42">
        <v>30724.3</v>
      </c>
      <c r="L3" s="41">
        <f>E3*D3*C3/12</f>
        <v>1.5164960629892608</v>
      </c>
      <c r="M3">
        <f>ROUND(E3*D3*C3*102.79,0)</f>
        <v>1871</v>
      </c>
      <c r="N3">
        <f>ROUND(I3*M3*0.002205,0)</f>
        <v>9</v>
      </c>
      <c r="O3">
        <f>ROUND(J3*M3*0.002205,1)</f>
        <v>1.3</v>
      </c>
    </row>
    <row r="4" spans="1:15">
      <c r="C4" s="43">
        <f>SUM(C2:C3)</f>
        <v>20.771693404000001</v>
      </c>
      <c r="N4">
        <f>SUM(N2:N3)</f>
        <v>157</v>
      </c>
      <c r="O4">
        <f>SUM(O2:O3)</f>
        <v>22.3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N2" sqref="N2:N10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2" width="13" customWidth="1"/>
    <col min="13" max="13" width="12.2851562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1400</v>
      </c>
      <c r="C2" s="43">
        <v>9.9111533000000005</v>
      </c>
      <c r="D2" s="42">
        <v>0.88600000000000001</v>
      </c>
      <c r="E2" s="42">
        <v>48.29</v>
      </c>
      <c r="F2" s="42">
        <v>1.93</v>
      </c>
      <c r="G2" s="42">
        <v>0.497</v>
      </c>
      <c r="H2" s="41">
        <v>1</v>
      </c>
      <c r="I2" s="42">
        <f>F2</f>
        <v>1.93</v>
      </c>
      <c r="J2" s="42">
        <f>G2</f>
        <v>0.497</v>
      </c>
      <c r="K2" s="42">
        <v>92487.6</v>
      </c>
      <c r="L2" s="41">
        <f>E2*D2*C2/12</f>
        <v>35.337341605941837</v>
      </c>
      <c r="M2">
        <f>ROUND(E2*D2*C2*102.79,0)</f>
        <v>43588</v>
      </c>
      <c r="N2">
        <f>ROUND(I2*M2*0.002205,0)</f>
        <v>185</v>
      </c>
      <c r="O2">
        <f>ROUND(J2*M2*0.002205,1)</f>
        <v>47.8</v>
      </c>
    </row>
    <row r="3" spans="1:15">
      <c r="A3" s="61" t="s">
        <v>134</v>
      </c>
      <c r="B3" s="41">
        <v>1200</v>
      </c>
      <c r="C3" s="43">
        <v>13.937405335999999</v>
      </c>
      <c r="D3" s="42">
        <v>0.22</v>
      </c>
      <c r="E3" s="42">
        <v>48.29</v>
      </c>
      <c r="F3" s="42">
        <v>2.23</v>
      </c>
      <c r="G3" s="42">
        <v>0.316</v>
      </c>
      <c r="H3" s="41">
        <v>1</v>
      </c>
      <c r="I3" s="42">
        <f t="shared" ref="I3:I7" si="0">F3</f>
        <v>2.23</v>
      </c>
      <c r="J3" s="42">
        <f t="shared" ref="J3:J7" si="1">G3</f>
        <v>0.316</v>
      </c>
      <c r="K3" s="42">
        <v>91534</v>
      </c>
      <c r="L3" s="41">
        <f t="shared" ref="L3:L9" si="2">E3*D3*C3/12</f>
        <v>12.339017234049733</v>
      </c>
      <c r="M3">
        <f t="shared" ref="M3:M9" si="3">ROUND(E3*D3*C3*102.79,0)</f>
        <v>15220</v>
      </c>
      <c r="N3">
        <f t="shared" ref="N3:N9" si="4">ROUND(I3*M3*0.002205,0)</f>
        <v>75</v>
      </c>
      <c r="O3">
        <f t="shared" ref="O3:O9" si="5">ROUND(J3*M3*0.002205,1)</f>
        <v>10.6</v>
      </c>
    </row>
    <row r="4" spans="1:15">
      <c r="A4" s="61" t="s">
        <v>134</v>
      </c>
      <c r="B4" s="41">
        <v>3200</v>
      </c>
      <c r="C4" s="43">
        <v>2.4176208000000001E-2</v>
      </c>
      <c r="D4" s="42">
        <v>0.06</v>
      </c>
      <c r="E4" s="42">
        <v>48.29</v>
      </c>
      <c r="F4" s="42">
        <v>1.2</v>
      </c>
      <c r="G4" s="42">
        <v>6.4000000000000001E-2</v>
      </c>
      <c r="H4" s="41">
        <v>1</v>
      </c>
      <c r="I4" s="42">
        <f t="shared" si="0"/>
        <v>1.2</v>
      </c>
      <c r="J4" s="42">
        <f t="shared" si="1"/>
        <v>6.4000000000000001E-2</v>
      </c>
      <c r="K4" s="42">
        <v>45.8</v>
      </c>
      <c r="L4" s="41">
        <f t="shared" si="2"/>
        <v>5.8373454215999996E-3</v>
      </c>
      <c r="M4">
        <f t="shared" si="3"/>
        <v>7</v>
      </c>
      <c r="N4">
        <f t="shared" si="4"/>
        <v>0</v>
      </c>
      <c r="O4">
        <f t="shared" si="5"/>
        <v>0</v>
      </c>
    </row>
    <row r="5" spans="1:15">
      <c r="A5" s="61" t="s">
        <v>134</v>
      </c>
      <c r="B5" s="41">
        <v>3200</v>
      </c>
      <c r="C5" s="43">
        <v>1.655977509</v>
      </c>
      <c r="D5" s="42">
        <v>0.06</v>
      </c>
      <c r="E5" s="42">
        <v>48.29</v>
      </c>
      <c r="F5" s="42">
        <v>1.2</v>
      </c>
      <c r="G5" s="42">
        <v>6.4000000000000001E-2</v>
      </c>
      <c r="H5" s="41">
        <v>1</v>
      </c>
      <c r="I5" s="42">
        <f t="shared" si="0"/>
        <v>1.2</v>
      </c>
      <c r="J5" s="42">
        <f t="shared" si="1"/>
        <v>6.4000000000000001E-2</v>
      </c>
      <c r="K5" s="42">
        <v>582.70000000000005</v>
      </c>
      <c r="L5" s="41">
        <f t="shared" si="2"/>
        <v>0.39983576954804995</v>
      </c>
      <c r="M5">
        <f t="shared" si="3"/>
        <v>493</v>
      </c>
      <c r="N5">
        <f t="shared" si="4"/>
        <v>1</v>
      </c>
      <c r="O5">
        <f t="shared" si="5"/>
        <v>0.1</v>
      </c>
    </row>
    <row r="6" spans="1:15">
      <c r="A6" s="61" t="s">
        <v>134</v>
      </c>
      <c r="B6" s="41">
        <v>3200</v>
      </c>
      <c r="C6" s="43">
        <v>0.10375240199999999</v>
      </c>
      <c r="D6" s="42">
        <v>0.06</v>
      </c>
      <c r="E6" s="42">
        <v>48.29</v>
      </c>
      <c r="F6" s="42">
        <v>1.2</v>
      </c>
      <c r="G6" s="42">
        <v>6.4000000000000001E-2</v>
      </c>
      <c r="H6" s="41">
        <v>1</v>
      </c>
      <c r="I6" s="42">
        <f t="shared" si="0"/>
        <v>1.2</v>
      </c>
      <c r="J6" s="42">
        <f t="shared" si="1"/>
        <v>6.4000000000000001E-2</v>
      </c>
      <c r="K6" s="42">
        <v>28.5</v>
      </c>
      <c r="L6" s="41">
        <f t="shared" si="2"/>
        <v>2.5051017462899994E-2</v>
      </c>
      <c r="M6">
        <f t="shared" si="3"/>
        <v>31</v>
      </c>
      <c r="N6">
        <f t="shared" si="4"/>
        <v>0</v>
      </c>
      <c r="O6">
        <f t="shared" si="5"/>
        <v>0</v>
      </c>
    </row>
    <row r="7" spans="1:15">
      <c r="A7" s="61" t="s">
        <v>134</v>
      </c>
      <c r="B7" s="41">
        <v>3200</v>
      </c>
      <c r="C7" s="43">
        <v>6.2341360999999998E-2</v>
      </c>
      <c r="D7" s="42">
        <v>0.06</v>
      </c>
      <c r="E7" s="42">
        <v>48.29</v>
      </c>
      <c r="F7" s="42">
        <v>1.2</v>
      </c>
      <c r="G7" s="42">
        <v>6.4000000000000001E-2</v>
      </c>
      <c r="H7" s="41">
        <v>1</v>
      </c>
      <c r="I7" s="42">
        <f t="shared" si="0"/>
        <v>1.2</v>
      </c>
      <c r="J7" s="42">
        <f t="shared" si="1"/>
        <v>6.4000000000000001E-2</v>
      </c>
      <c r="K7" s="42">
        <v>31</v>
      </c>
      <c r="L7" s="41">
        <f t="shared" si="2"/>
        <v>1.5052321613449998E-2</v>
      </c>
      <c r="M7">
        <f t="shared" si="3"/>
        <v>19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1200</v>
      </c>
      <c r="C8" s="43">
        <v>2.1838363999999999E-2</v>
      </c>
      <c r="D8" s="42">
        <v>0.22</v>
      </c>
      <c r="E8" s="42">
        <v>48.29</v>
      </c>
      <c r="F8" s="42">
        <v>2.23</v>
      </c>
      <c r="G8" s="42">
        <v>0.316</v>
      </c>
      <c r="H8" s="41">
        <v>0</v>
      </c>
      <c r="I8" s="42">
        <f>F8*0.7</f>
        <v>1.5609999999999999</v>
      </c>
      <c r="J8" s="42">
        <f>G8*0.5</f>
        <v>0.158</v>
      </c>
      <c r="K8" s="42">
        <v>50</v>
      </c>
      <c r="L8" s="41">
        <f t="shared" si="2"/>
        <v>1.9333867621933332E-2</v>
      </c>
      <c r="M8">
        <f t="shared" si="3"/>
        <v>24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1200</v>
      </c>
      <c r="C9" s="43">
        <v>0.14002305400000001</v>
      </c>
      <c r="D9" s="42">
        <v>0.22</v>
      </c>
      <c r="E9" s="42">
        <v>48.29</v>
      </c>
      <c r="F9" s="42">
        <v>2.23</v>
      </c>
      <c r="G9" s="42">
        <v>0.316</v>
      </c>
      <c r="H9" s="41">
        <v>0</v>
      </c>
      <c r="I9" s="42">
        <f>F9*0.7</f>
        <v>1.5609999999999999</v>
      </c>
      <c r="J9" s="42">
        <f>G9*0.5</f>
        <v>0.158</v>
      </c>
      <c r="K9" s="42">
        <v>141.19999999999999</v>
      </c>
      <c r="L9" s="41">
        <f t="shared" si="2"/>
        <v>0.12396474342376666</v>
      </c>
      <c r="M9">
        <f t="shared" si="3"/>
        <v>153</v>
      </c>
      <c r="N9">
        <f t="shared" si="4"/>
        <v>1</v>
      </c>
      <c r="O9">
        <f t="shared" si="5"/>
        <v>0.1</v>
      </c>
    </row>
    <row r="10" spans="1:15">
      <c r="C10" s="43">
        <f>SUM(C2:C9)</f>
        <v>25.856667534000003</v>
      </c>
      <c r="N10">
        <f>SUM(N2:N9)</f>
        <v>262</v>
      </c>
      <c r="O10">
        <f>SUM(O2:O9)</f>
        <v>58.6</v>
      </c>
    </row>
  </sheetData>
  <sortState ref="A2:L10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5" sqref="B15"/>
    </sheetView>
  </sheetViews>
  <sheetFormatPr defaultRowHeight="12.75"/>
  <sheetData>
    <row r="1" spans="1:3">
      <c r="A1" s="34" t="s">
        <v>106</v>
      </c>
    </row>
    <row r="2" spans="1:3">
      <c r="A2" t="s">
        <v>103</v>
      </c>
      <c r="B2">
        <v>12</v>
      </c>
      <c r="C2" t="s">
        <v>104</v>
      </c>
    </row>
    <row r="3" spans="1:3">
      <c r="A3" t="s">
        <v>105</v>
      </c>
      <c r="B3" s="35">
        <f>100/100</f>
        <v>1</v>
      </c>
    </row>
    <row r="5" spans="1:3">
      <c r="A5" s="34" t="s">
        <v>118</v>
      </c>
    </row>
    <row r="6" spans="1:3">
      <c r="A6" t="s">
        <v>103</v>
      </c>
      <c r="B6">
        <v>1</v>
      </c>
      <c r="C6" t="s">
        <v>104</v>
      </c>
    </row>
    <row r="7" spans="1:3">
      <c r="A7" t="s">
        <v>105</v>
      </c>
      <c r="B7" s="35">
        <f>ROUND((0.8656*B6^0.5403)*100,0)/100</f>
        <v>0.87</v>
      </c>
    </row>
    <row r="9" spans="1:3">
      <c r="A9" s="34" t="s">
        <v>122</v>
      </c>
    </row>
    <row r="10" spans="1:3">
      <c r="A10" t="s">
        <v>103</v>
      </c>
      <c r="B10">
        <v>7.8</v>
      </c>
      <c r="C10" t="s">
        <v>104</v>
      </c>
    </row>
    <row r="11" spans="1:3">
      <c r="A11" t="s">
        <v>105</v>
      </c>
      <c r="B11" s="35">
        <f>100/100</f>
        <v>1</v>
      </c>
    </row>
    <row r="13" spans="1:3">
      <c r="A13" s="34" t="s">
        <v>123</v>
      </c>
    </row>
    <row r="14" spans="1:3">
      <c r="A14" t="s">
        <v>103</v>
      </c>
      <c r="B14">
        <v>0.5</v>
      </c>
      <c r="C14" t="s">
        <v>104</v>
      </c>
    </row>
    <row r="15" spans="1:3">
      <c r="A15" t="s">
        <v>105</v>
      </c>
      <c r="B15" s="35">
        <f>ROUND((0.8656*B14^0.5403)*100,0)/100</f>
        <v>0.6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83"/>
  <sheetViews>
    <sheetView workbookViewId="0">
      <pane ySplit="1" topLeftCell="A59" activePane="bottomLeft" state="frozen"/>
      <selection pane="bottomLeft" activeCell="L1" sqref="L1:O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9" width="11.7109375" style="41" customWidth="1"/>
    <col min="10" max="10" width="13.7109375" style="42" customWidth="1"/>
    <col min="11" max="11" width="18.85546875" style="42" bestFit="1" customWidth="1"/>
    <col min="12" max="12" width="14.28515625" customWidth="1"/>
    <col min="13" max="13" width="15.85546875" customWidth="1"/>
  </cols>
  <sheetData>
    <row r="1" spans="1:15" ht="25.5">
      <c r="A1" s="4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41" t="s">
        <v>135</v>
      </c>
      <c r="J1" s="4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41" t="s">
        <v>134</v>
      </c>
      <c r="B2" s="41">
        <v>6170</v>
      </c>
      <c r="C2" s="43">
        <v>2.1238388E-2</v>
      </c>
      <c r="D2" s="42">
        <v>0.30299999999999999</v>
      </c>
      <c r="E2" s="42">
        <v>48.29</v>
      </c>
      <c r="F2" s="42">
        <v>0</v>
      </c>
      <c r="G2" s="42">
        <v>0</v>
      </c>
      <c r="H2" s="41">
        <v>1</v>
      </c>
      <c r="I2" s="44">
        <f>F2</f>
        <v>0</v>
      </c>
      <c r="J2" s="44">
        <f>G2</f>
        <v>0</v>
      </c>
      <c r="K2" s="42">
        <v>226.5</v>
      </c>
      <c r="L2" s="41">
        <f>E2*D2*C2/12</f>
        <v>2.589644435213E-2</v>
      </c>
      <c r="M2">
        <f>ROUND(E2*D2*C2*102.79,0)</f>
        <v>32</v>
      </c>
      <c r="N2">
        <f>ROUND(I2*M2*0.002205,0)</f>
        <v>0</v>
      </c>
      <c r="O2">
        <f>ROUND(J2*M2*0.002205,1)</f>
        <v>0</v>
      </c>
    </row>
    <row r="3" spans="1:15">
      <c r="A3" s="41" t="s">
        <v>134</v>
      </c>
      <c r="B3" s="41">
        <v>1800</v>
      </c>
      <c r="C3" s="43">
        <v>0.116031359</v>
      </c>
      <c r="D3" s="42">
        <v>0.182</v>
      </c>
      <c r="E3" s="42">
        <v>48.29</v>
      </c>
      <c r="F3" s="42">
        <v>1.25</v>
      </c>
      <c r="G3" s="42">
        <v>7.5999999999999998E-2</v>
      </c>
      <c r="H3" s="41">
        <v>1</v>
      </c>
      <c r="I3" s="44">
        <f t="shared" ref="I3:I54" si="0">F3</f>
        <v>1.25</v>
      </c>
      <c r="J3" s="44">
        <f t="shared" ref="J3:J54" si="1">G3</f>
        <v>7.5999999999999998E-2</v>
      </c>
      <c r="K3" s="42">
        <v>96.8</v>
      </c>
      <c r="L3" s="41">
        <f t="shared" ref="L3:L66" si="2">E3*D3*C3/12</f>
        <v>8.4981173946001645E-2</v>
      </c>
      <c r="M3">
        <f t="shared" ref="M3:M66" si="3">ROUND(E3*D3*C3*102.79,0)</f>
        <v>105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41" t="s">
        <v>134</v>
      </c>
      <c r="B4" s="41">
        <v>5100</v>
      </c>
      <c r="C4" s="43">
        <v>0.58266604499999997</v>
      </c>
      <c r="D4" s="42">
        <v>1</v>
      </c>
      <c r="E4" s="42">
        <v>48.29</v>
      </c>
      <c r="F4" s="42">
        <v>0.6</v>
      </c>
      <c r="G4" s="42">
        <v>0.05</v>
      </c>
      <c r="H4" s="41">
        <v>1</v>
      </c>
      <c r="I4" s="44">
        <f t="shared" si="0"/>
        <v>0.6</v>
      </c>
      <c r="J4" s="44">
        <f t="shared" si="1"/>
        <v>0.05</v>
      </c>
      <c r="K4" s="42">
        <v>41759.800000000003</v>
      </c>
      <c r="L4" s="41">
        <f t="shared" si="2"/>
        <v>2.3447452760874996</v>
      </c>
      <c r="M4">
        <f t="shared" si="3"/>
        <v>2892</v>
      </c>
      <c r="N4">
        <f t="shared" si="4"/>
        <v>4</v>
      </c>
      <c r="O4">
        <f t="shared" si="5"/>
        <v>0.3</v>
      </c>
    </row>
    <row r="5" spans="1:15">
      <c r="A5" s="41" t="s">
        <v>134</v>
      </c>
      <c r="B5" s="41">
        <v>6170</v>
      </c>
      <c r="C5" s="43">
        <v>3.4367521999999998E-2</v>
      </c>
      <c r="D5" s="42">
        <v>0.30299999999999999</v>
      </c>
      <c r="E5" s="42">
        <v>48.29</v>
      </c>
      <c r="F5" s="42">
        <v>0</v>
      </c>
      <c r="G5" s="42">
        <v>0</v>
      </c>
      <c r="H5" s="41">
        <v>1</v>
      </c>
      <c r="I5" s="44">
        <f t="shared" si="0"/>
        <v>0</v>
      </c>
      <c r="J5" s="44">
        <f t="shared" si="1"/>
        <v>0</v>
      </c>
      <c r="K5" s="42">
        <v>15924.2</v>
      </c>
      <c r="L5" s="41">
        <f t="shared" si="2"/>
        <v>4.1905092843844999E-2</v>
      </c>
      <c r="M5">
        <f t="shared" si="3"/>
        <v>52</v>
      </c>
      <c r="N5">
        <f t="shared" si="4"/>
        <v>0</v>
      </c>
      <c r="O5">
        <f t="shared" si="5"/>
        <v>0</v>
      </c>
    </row>
    <row r="6" spans="1:15">
      <c r="A6" s="41" t="s">
        <v>134</v>
      </c>
      <c r="B6" s="41">
        <v>1800</v>
      </c>
      <c r="C6" s="43">
        <v>1.1324696E-2</v>
      </c>
      <c r="D6" s="42">
        <v>0.182</v>
      </c>
      <c r="E6" s="42">
        <v>48.29</v>
      </c>
      <c r="F6" s="42">
        <v>1.25</v>
      </c>
      <c r="G6" s="42">
        <v>7.5999999999999998E-2</v>
      </c>
      <c r="H6" s="41">
        <v>1</v>
      </c>
      <c r="I6" s="44">
        <f t="shared" si="0"/>
        <v>1.25</v>
      </c>
      <c r="J6" s="44">
        <f t="shared" si="1"/>
        <v>7.5999999999999998E-2</v>
      </c>
      <c r="K6" s="42">
        <v>9.4</v>
      </c>
      <c r="L6" s="41">
        <f t="shared" si="2"/>
        <v>8.2941884759066657E-3</v>
      </c>
      <c r="M6">
        <f t="shared" si="3"/>
        <v>10</v>
      </c>
      <c r="N6">
        <f t="shared" si="4"/>
        <v>0</v>
      </c>
      <c r="O6">
        <f t="shared" si="5"/>
        <v>0</v>
      </c>
    </row>
    <row r="7" spans="1:15">
      <c r="A7" s="41" t="s">
        <v>134</v>
      </c>
      <c r="B7" s="41">
        <v>1800</v>
      </c>
      <c r="C7" s="43">
        <v>5.4803960000000002E-3</v>
      </c>
      <c r="D7" s="42">
        <v>0.183</v>
      </c>
      <c r="E7" s="42">
        <v>48.29</v>
      </c>
      <c r="F7" s="42">
        <v>1.25</v>
      </c>
      <c r="G7" s="42">
        <v>7.5999999999999998E-2</v>
      </c>
      <c r="H7" s="41">
        <v>1</v>
      </c>
      <c r="I7" s="44">
        <f t="shared" si="0"/>
        <v>1.25</v>
      </c>
      <c r="J7" s="44">
        <f t="shared" si="1"/>
        <v>7.5999999999999998E-2</v>
      </c>
      <c r="K7" s="42">
        <v>4.5999999999999996</v>
      </c>
      <c r="L7" s="41">
        <f t="shared" si="2"/>
        <v>4.0358869233099995E-3</v>
      </c>
      <c r="M7">
        <f t="shared" si="3"/>
        <v>5</v>
      </c>
      <c r="N7">
        <f t="shared" si="4"/>
        <v>0</v>
      </c>
      <c r="O7">
        <f t="shared" si="5"/>
        <v>0</v>
      </c>
    </row>
    <row r="8" spans="1:15">
      <c r="A8" s="41" t="s">
        <v>134</v>
      </c>
      <c r="B8" s="41">
        <v>5300</v>
      </c>
      <c r="C8" s="43">
        <v>0.58511950099999999</v>
      </c>
      <c r="D8" s="42">
        <v>0.5</v>
      </c>
      <c r="E8" s="42">
        <v>48.29</v>
      </c>
      <c r="F8" s="42">
        <v>0.6</v>
      </c>
      <c r="G8" s="42">
        <v>0.13500000000000001</v>
      </c>
      <c r="H8" s="41">
        <v>1</v>
      </c>
      <c r="I8" s="44">
        <f t="shared" si="0"/>
        <v>0.6</v>
      </c>
      <c r="J8" s="44">
        <f t="shared" si="1"/>
        <v>0.13500000000000001</v>
      </c>
      <c r="K8" s="42">
        <v>1340.8</v>
      </c>
      <c r="L8" s="41">
        <f t="shared" si="2"/>
        <v>1.1773091959704167</v>
      </c>
      <c r="M8">
        <f t="shared" si="3"/>
        <v>1452</v>
      </c>
      <c r="N8">
        <f t="shared" si="4"/>
        <v>2</v>
      </c>
      <c r="O8">
        <f t="shared" si="5"/>
        <v>0.4</v>
      </c>
    </row>
    <row r="9" spans="1:15">
      <c r="A9" s="41" t="s">
        <v>134</v>
      </c>
      <c r="B9" s="41">
        <v>1800</v>
      </c>
      <c r="C9" s="43">
        <v>0.110553505</v>
      </c>
      <c r="D9" s="42">
        <v>0.183</v>
      </c>
      <c r="E9" s="42">
        <v>48.29</v>
      </c>
      <c r="F9" s="42">
        <v>1.25</v>
      </c>
      <c r="G9" s="42">
        <v>7.5999999999999998E-2</v>
      </c>
      <c r="H9" s="41">
        <v>1</v>
      </c>
      <c r="I9" s="44">
        <f t="shared" si="0"/>
        <v>1.25</v>
      </c>
      <c r="J9" s="44">
        <f t="shared" si="1"/>
        <v>7.5999999999999998E-2</v>
      </c>
      <c r="K9" s="42">
        <v>92.7</v>
      </c>
      <c r="L9" s="41">
        <f t="shared" si="2"/>
        <v>8.1414088535862489E-2</v>
      </c>
      <c r="M9">
        <f t="shared" si="3"/>
        <v>100</v>
      </c>
      <c r="N9">
        <f t="shared" si="4"/>
        <v>0</v>
      </c>
      <c r="O9">
        <f t="shared" si="5"/>
        <v>0</v>
      </c>
    </row>
    <row r="10" spans="1:15">
      <c r="A10" s="41" t="s">
        <v>134</v>
      </c>
      <c r="B10" s="41">
        <v>1800</v>
      </c>
      <c r="C10" s="43">
        <v>3.0419956020000001</v>
      </c>
      <c r="D10" s="42">
        <v>0.182</v>
      </c>
      <c r="E10" s="42">
        <v>48.29</v>
      </c>
      <c r="F10" s="42">
        <v>1.25</v>
      </c>
      <c r="G10" s="42">
        <v>7.5999999999999998E-2</v>
      </c>
      <c r="H10" s="41">
        <v>1</v>
      </c>
      <c r="I10" s="44">
        <f t="shared" si="0"/>
        <v>1.25</v>
      </c>
      <c r="J10" s="44">
        <f t="shared" si="1"/>
        <v>7.5999999999999998E-2</v>
      </c>
      <c r="K10" s="42">
        <v>4011.5</v>
      </c>
      <c r="L10" s="41">
        <f t="shared" si="2"/>
        <v>2.2279525089121299</v>
      </c>
      <c r="M10">
        <f t="shared" si="3"/>
        <v>2748</v>
      </c>
      <c r="N10">
        <f t="shared" si="4"/>
        <v>8</v>
      </c>
      <c r="O10">
        <f t="shared" si="5"/>
        <v>0.5</v>
      </c>
    </row>
    <row r="11" spans="1:15">
      <c r="A11" s="41" t="s">
        <v>134</v>
      </c>
      <c r="B11" s="41">
        <v>1800</v>
      </c>
      <c r="C11" s="43">
        <v>1.2389432000000001E-2</v>
      </c>
      <c r="D11" s="42">
        <v>0.183</v>
      </c>
      <c r="E11" s="42">
        <v>48.29</v>
      </c>
      <c r="F11" s="42">
        <v>1.25</v>
      </c>
      <c r="G11" s="42">
        <v>7.5999999999999998E-2</v>
      </c>
      <c r="H11" s="41">
        <v>1</v>
      </c>
      <c r="I11" s="44">
        <f t="shared" si="0"/>
        <v>1.25</v>
      </c>
      <c r="J11" s="44">
        <f t="shared" si="1"/>
        <v>7.5999999999999998E-2</v>
      </c>
      <c r="K11" s="42">
        <v>10.4</v>
      </c>
      <c r="L11" s="41">
        <f t="shared" si="2"/>
        <v>9.1238564870199986E-3</v>
      </c>
      <c r="M11">
        <f t="shared" si="3"/>
        <v>11</v>
      </c>
      <c r="N11">
        <f t="shared" si="4"/>
        <v>0</v>
      </c>
      <c r="O11">
        <f t="shared" si="5"/>
        <v>0</v>
      </c>
    </row>
    <row r="12" spans="1:15">
      <c r="A12" s="41" t="s">
        <v>134</v>
      </c>
      <c r="B12" s="41">
        <v>5300</v>
      </c>
      <c r="C12" s="43">
        <v>3.0802479999999998E-3</v>
      </c>
      <c r="D12" s="42">
        <v>0.5</v>
      </c>
      <c r="E12" s="42">
        <v>48.29</v>
      </c>
      <c r="F12" s="42">
        <v>0.6</v>
      </c>
      <c r="G12" s="42">
        <v>0.13500000000000001</v>
      </c>
      <c r="H12" s="41">
        <v>1</v>
      </c>
      <c r="I12" s="44">
        <f t="shared" si="0"/>
        <v>0.6</v>
      </c>
      <c r="J12" s="44">
        <f t="shared" si="1"/>
        <v>0.13500000000000001</v>
      </c>
      <c r="K12" s="42">
        <v>7.1</v>
      </c>
      <c r="L12" s="41">
        <f t="shared" si="2"/>
        <v>6.197715663333333E-3</v>
      </c>
      <c r="M12">
        <f t="shared" si="3"/>
        <v>8</v>
      </c>
      <c r="N12">
        <f t="shared" si="4"/>
        <v>0</v>
      </c>
      <c r="O12">
        <f t="shared" si="5"/>
        <v>0</v>
      </c>
    </row>
    <row r="13" spans="1:15">
      <c r="A13" s="41" t="s">
        <v>134</v>
      </c>
      <c r="B13" s="41">
        <v>1800</v>
      </c>
      <c r="C13" s="43">
        <v>1.6084707E-2</v>
      </c>
      <c r="D13" s="42">
        <v>0.182</v>
      </c>
      <c r="E13" s="42">
        <v>48.29</v>
      </c>
      <c r="F13" s="42">
        <v>1.25</v>
      </c>
      <c r="G13" s="42">
        <v>7.5999999999999998E-2</v>
      </c>
      <c r="H13" s="41">
        <v>1</v>
      </c>
      <c r="I13" s="44">
        <f t="shared" si="0"/>
        <v>1.25</v>
      </c>
      <c r="J13" s="44">
        <f t="shared" si="1"/>
        <v>7.5999999999999998E-2</v>
      </c>
      <c r="K13" s="42">
        <v>13.4</v>
      </c>
      <c r="L13" s="41">
        <f t="shared" si="2"/>
        <v>1.1780412598954999E-2</v>
      </c>
      <c r="M13">
        <f t="shared" si="3"/>
        <v>15</v>
      </c>
      <c r="N13">
        <f t="shared" si="4"/>
        <v>0</v>
      </c>
      <c r="O13">
        <f t="shared" si="5"/>
        <v>0</v>
      </c>
    </row>
    <row r="14" spans="1:15">
      <c r="A14" s="41" t="s">
        <v>134</v>
      </c>
      <c r="B14" s="41">
        <v>1800</v>
      </c>
      <c r="C14" s="43">
        <v>0.107427361</v>
      </c>
      <c r="D14" s="42">
        <v>0.183</v>
      </c>
      <c r="E14" s="42">
        <v>48.29</v>
      </c>
      <c r="F14" s="42">
        <v>1.25</v>
      </c>
      <c r="G14" s="42">
        <v>7.5999999999999998E-2</v>
      </c>
      <c r="H14" s="41">
        <v>1</v>
      </c>
      <c r="I14" s="44">
        <f t="shared" si="0"/>
        <v>1.25</v>
      </c>
      <c r="J14" s="44">
        <f t="shared" si="1"/>
        <v>7.5999999999999998E-2</v>
      </c>
      <c r="K14" s="42">
        <v>90.1</v>
      </c>
      <c r="L14" s="41">
        <f t="shared" si="2"/>
        <v>7.911192575602248E-2</v>
      </c>
      <c r="M14">
        <f t="shared" si="3"/>
        <v>98</v>
      </c>
      <c r="N14">
        <f t="shared" si="4"/>
        <v>0</v>
      </c>
      <c r="O14">
        <f t="shared" si="5"/>
        <v>0</v>
      </c>
    </row>
    <row r="15" spans="1:15">
      <c r="A15" s="41" t="s">
        <v>134</v>
      </c>
      <c r="B15" s="41">
        <v>5100</v>
      </c>
      <c r="C15" s="43">
        <v>4.0934934999999999E-2</v>
      </c>
      <c r="D15" s="42">
        <v>1</v>
      </c>
      <c r="E15" s="42">
        <v>48.29</v>
      </c>
      <c r="F15" s="42">
        <v>0.6</v>
      </c>
      <c r="G15" s="42">
        <v>0.05</v>
      </c>
      <c r="H15" s="41">
        <v>1</v>
      </c>
      <c r="I15" s="44">
        <f t="shared" si="0"/>
        <v>0.6</v>
      </c>
      <c r="J15" s="44">
        <f t="shared" si="1"/>
        <v>0.05</v>
      </c>
      <c r="K15" s="42">
        <v>4926.3</v>
      </c>
      <c r="L15" s="41">
        <f t="shared" si="2"/>
        <v>0.16472900092916667</v>
      </c>
      <c r="M15">
        <f t="shared" si="3"/>
        <v>203</v>
      </c>
      <c r="N15">
        <f t="shared" si="4"/>
        <v>0</v>
      </c>
      <c r="O15">
        <f t="shared" si="5"/>
        <v>0</v>
      </c>
    </row>
    <row r="16" spans="1:15">
      <c r="A16" s="41" t="s">
        <v>134</v>
      </c>
      <c r="B16" s="41">
        <v>6170</v>
      </c>
      <c r="C16" s="43">
        <v>1.204263128</v>
      </c>
      <c r="D16" s="42">
        <v>0.30299999999999999</v>
      </c>
      <c r="E16" s="42">
        <v>48.29</v>
      </c>
      <c r="F16" s="42">
        <v>0</v>
      </c>
      <c r="G16" s="42">
        <v>0</v>
      </c>
      <c r="H16" s="41">
        <v>1</v>
      </c>
      <c r="I16" s="44">
        <f t="shared" si="0"/>
        <v>0</v>
      </c>
      <c r="J16" s="44">
        <f t="shared" si="1"/>
        <v>0</v>
      </c>
      <c r="K16" s="42">
        <v>26999.200000000001</v>
      </c>
      <c r="L16" s="41">
        <f t="shared" si="2"/>
        <v>1.46838512789078</v>
      </c>
      <c r="M16">
        <f t="shared" si="3"/>
        <v>1811</v>
      </c>
      <c r="N16">
        <f t="shared" si="4"/>
        <v>0</v>
      </c>
      <c r="O16">
        <f t="shared" si="5"/>
        <v>0</v>
      </c>
    </row>
    <row r="17" spans="1:15">
      <c r="A17" s="41" t="s">
        <v>134</v>
      </c>
      <c r="B17" s="41">
        <v>1200</v>
      </c>
      <c r="C17" s="43">
        <v>3.879989514</v>
      </c>
      <c r="D17" s="42">
        <v>0.38900000000000001</v>
      </c>
      <c r="E17" s="42">
        <v>48.29</v>
      </c>
      <c r="F17" s="42">
        <v>2.23</v>
      </c>
      <c r="G17" s="42">
        <v>0.316</v>
      </c>
      <c r="H17" s="41">
        <v>1</v>
      </c>
      <c r="I17" s="44">
        <f t="shared" si="0"/>
        <v>2.23</v>
      </c>
      <c r="J17" s="44">
        <f t="shared" si="1"/>
        <v>0.316</v>
      </c>
      <c r="K17" s="42">
        <v>377931</v>
      </c>
      <c r="L17" s="41">
        <f t="shared" si="2"/>
        <v>6.0737388185401953</v>
      </c>
      <c r="M17">
        <f t="shared" si="3"/>
        <v>7492</v>
      </c>
      <c r="N17">
        <f t="shared" si="4"/>
        <v>37</v>
      </c>
      <c r="O17">
        <f t="shared" si="5"/>
        <v>5.2</v>
      </c>
    </row>
    <row r="18" spans="1:15">
      <c r="A18" s="41" t="s">
        <v>134</v>
      </c>
      <c r="B18" s="41">
        <v>1200</v>
      </c>
      <c r="C18" s="43">
        <v>3.9294309999999997E-3</v>
      </c>
      <c r="D18" s="42">
        <v>0.22</v>
      </c>
      <c r="E18" s="42">
        <v>48.29</v>
      </c>
      <c r="F18" s="42">
        <v>2.23</v>
      </c>
      <c r="G18" s="42">
        <v>0.316</v>
      </c>
      <c r="H18" s="41">
        <v>1</v>
      </c>
      <c r="I18" s="44">
        <f t="shared" si="0"/>
        <v>2.23</v>
      </c>
      <c r="J18" s="44">
        <f t="shared" si="1"/>
        <v>0.316</v>
      </c>
      <c r="K18" s="42">
        <v>9757.1</v>
      </c>
      <c r="L18" s="41">
        <f t="shared" si="2"/>
        <v>3.478790754816666E-3</v>
      </c>
      <c r="M18">
        <f t="shared" si="3"/>
        <v>4</v>
      </c>
      <c r="N18">
        <f t="shared" si="4"/>
        <v>0</v>
      </c>
      <c r="O18">
        <f t="shared" si="5"/>
        <v>0</v>
      </c>
    </row>
    <row r="19" spans="1:15">
      <c r="A19" s="41" t="s">
        <v>134</v>
      </c>
      <c r="B19" s="41">
        <v>1200</v>
      </c>
      <c r="C19" s="43">
        <v>9.5198567169999997</v>
      </c>
      <c r="D19" s="42">
        <v>0.30399999999999999</v>
      </c>
      <c r="E19" s="42">
        <v>48.29</v>
      </c>
      <c r="F19" s="42">
        <v>2.23</v>
      </c>
      <c r="G19" s="42">
        <v>0.316</v>
      </c>
      <c r="H19" s="41">
        <v>1</v>
      </c>
      <c r="I19" s="44">
        <f t="shared" si="0"/>
        <v>2.23</v>
      </c>
      <c r="J19" s="44">
        <f t="shared" si="1"/>
        <v>0.316</v>
      </c>
      <c r="K19" s="42">
        <v>23069.5</v>
      </c>
      <c r="L19" s="41">
        <f t="shared" si="2"/>
        <v>11.646084981886226</v>
      </c>
      <c r="M19">
        <f t="shared" si="3"/>
        <v>14365</v>
      </c>
      <c r="N19">
        <f t="shared" si="4"/>
        <v>71</v>
      </c>
      <c r="O19">
        <f t="shared" si="5"/>
        <v>10</v>
      </c>
    </row>
    <row r="20" spans="1:15">
      <c r="A20" s="41" t="s">
        <v>134</v>
      </c>
      <c r="B20" s="41">
        <v>6170</v>
      </c>
      <c r="C20" s="43">
        <v>0.14002126600000001</v>
      </c>
      <c r="D20" s="42">
        <v>0.26600000000000001</v>
      </c>
      <c r="E20" s="42">
        <v>48.29</v>
      </c>
      <c r="F20" s="42">
        <v>0</v>
      </c>
      <c r="G20" s="42">
        <v>0</v>
      </c>
      <c r="H20" s="41">
        <v>1</v>
      </c>
      <c r="I20" s="44">
        <f t="shared" si="0"/>
        <v>0</v>
      </c>
      <c r="J20" s="44">
        <f t="shared" si="1"/>
        <v>0</v>
      </c>
      <c r="K20" s="42">
        <v>170.7</v>
      </c>
      <c r="L20" s="41">
        <f t="shared" si="2"/>
        <v>0.14988273039560335</v>
      </c>
      <c r="M20">
        <f t="shared" si="3"/>
        <v>185</v>
      </c>
      <c r="N20">
        <f t="shared" si="4"/>
        <v>0</v>
      </c>
      <c r="O20">
        <f t="shared" si="5"/>
        <v>0</v>
      </c>
    </row>
    <row r="21" spans="1:15">
      <c r="A21" s="41" t="s">
        <v>134</v>
      </c>
      <c r="B21" s="41">
        <v>6170</v>
      </c>
      <c r="C21" s="43">
        <v>4.5402797870000002</v>
      </c>
      <c r="D21" s="42">
        <v>0.26600000000000001</v>
      </c>
      <c r="E21" s="42">
        <v>48.29</v>
      </c>
      <c r="F21" s="42">
        <v>0</v>
      </c>
      <c r="G21" s="42">
        <v>0</v>
      </c>
      <c r="H21" s="41">
        <v>1</v>
      </c>
      <c r="I21" s="44">
        <f t="shared" si="0"/>
        <v>0</v>
      </c>
      <c r="J21" s="44">
        <f t="shared" si="1"/>
        <v>0</v>
      </c>
      <c r="K21" s="42">
        <v>5604.8</v>
      </c>
      <c r="L21" s="41">
        <f t="shared" si="2"/>
        <v>4.8600441252654321</v>
      </c>
      <c r="M21">
        <f t="shared" si="3"/>
        <v>5995</v>
      </c>
      <c r="N21">
        <f t="shared" si="4"/>
        <v>0</v>
      </c>
      <c r="O21">
        <f t="shared" si="5"/>
        <v>0</v>
      </c>
    </row>
    <row r="22" spans="1:15">
      <c r="A22" s="41" t="s">
        <v>134</v>
      </c>
      <c r="B22" s="41">
        <v>5100</v>
      </c>
      <c r="C22" s="43">
        <v>0.112147604</v>
      </c>
      <c r="D22" s="42">
        <v>1</v>
      </c>
      <c r="E22" s="42">
        <v>48.29</v>
      </c>
      <c r="F22" s="42">
        <v>0.6</v>
      </c>
      <c r="G22" s="42">
        <v>0.05</v>
      </c>
      <c r="H22" s="41">
        <v>1</v>
      </c>
      <c r="I22" s="44">
        <f t="shared" si="0"/>
        <v>0.6</v>
      </c>
      <c r="J22" s="44">
        <f t="shared" si="1"/>
        <v>0.05</v>
      </c>
      <c r="K22" s="42">
        <v>679.8</v>
      </c>
      <c r="L22" s="41">
        <f t="shared" si="2"/>
        <v>0.45130064976333334</v>
      </c>
      <c r="M22">
        <f t="shared" si="3"/>
        <v>557</v>
      </c>
      <c r="N22">
        <f t="shared" si="4"/>
        <v>1</v>
      </c>
      <c r="O22">
        <f t="shared" si="5"/>
        <v>0.1</v>
      </c>
    </row>
    <row r="23" spans="1:15">
      <c r="A23" s="41" t="s">
        <v>134</v>
      </c>
      <c r="B23" s="41">
        <v>1200</v>
      </c>
      <c r="C23" s="43">
        <v>39.684068320999998</v>
      </c>
      <c r="D23" s="42">
        <v>0.38900000000000001</v>
      </c>
      <c r="E23" s="42">
        <v>48.29</v>
      </c>
      <c r="F23" s="42">
        <v>2.23</v>
      </c>
      <c r="G23" s="42">
        <v>0.316</v>
      </c>
      <c r="H23" s="41">
        <v>1</v>
      </c>
      <c r="I23" s="44">
        <f t="shared" si="0"/>
        <v>2.23</v>
      </c>
      <c r="J23" s="44">
        <f t="shared" si="1"/>
        <v>0.316</v>
      </c>
      <c r="K23" s="42">
        <v>119279.5</v>
      </c>
      <c r="L23" s="41">
        <f t="shared" si="2"/>
        <v>62.121473619750333</v>
      </c>
      <c r="M23">
        <f t="shared" si="3"/>
        <v>76626</v>
      </c>
      <c r="N23">
        <f t="shared" si="4"/>
        <v>377</v>
      </c>
      <c r="O23">
        <f t="shared" si="5"/>
        <v>53.4</v>
      </c>
    </row>
    <row r="24" spans="1:15">
      <c r="A24" s="41" t="s">
        <v>134</v>
      </c>
      <c r="B24" s="41">
        <v>1200</v>
      </c>
      <c r="C24" s="43">
        <v>2.8128111000000001E-2</v>
      </c>
      <c r="D24" s="42">
        <v>0.38900000000000001</v>
      </c>
      <c r="E24" s="42">
        <v>48.29</v>
      </c>
      <c r="F24" s="42">
        <v>2.23</v>
      </c>
      <c r="G24" s="42">
        <v>0.316</v>
      </c>
      <c r="H24" s="41">
        <v>1</v>
      </c>
      <c r="I24" s="44">
        <f t="shared" si="0"/>
        <v>2.23</v>
      </c>
      <c r="J24" s="44">
        <f t="shared" si="1"/>
        <v>0.316</v>
      </c>
      <c r="K24" s="42">
        <v>50.1</v>
      </c>
      <c r="L24" s="41">
        <f t="shared" si="2"/>
        <v>4.40317683994925E-2</v>
      </c>
      <c r="M24">
        <f t="shared" si="3"/>
        <v>54</v>
      </c>
      <c r="N24">
        <f t="shared" si="4"/>
        <v>0</v>
      </c>
      <c r="O24">
        <f t="shared" si="5"/>
        <v>0</v>
      </c>
    </row>
    <row r="25" spans="1:15">
      <c r="A25" s="41" t="s">
        <v>134</v>
      </c>
      <c r="B25" s="41">
        <v>6170</v>
      </c>
      <c r="C25" s="43">
        <v>0.113343298</v>
      </c>
      <c r="D25" s="42">
        <v>0.26600000000000001</v>
      </c>
      <c r="E25" s="42">
        <v>48.29</v>
      </c>
      <c r="F25" s="42">
        <v>0</v>
      </c>
      <c r="G25" s="42">
        <v>0</v>
      </c>
      <c r="H25" s="41">
        <v>1</v>
      </c>
      <c r="I25" s="44">
        <f t="shared" si="0"/>
        <v>0</v>
      </c>
      <c r="J25" s="44">
        <f t="shared" si="1"/>
        <v>0</v>
      </c>
      <c r="K25" s="42">
        <v>138.19999999999999</v>
      </c>
      <c r="L25" s="41">
        <f t="shared" si="2"/>
        <v>0.12132587757264333</v>
      </c>
      <c r="M25">
        <f t="shared" si="3"/>
        <v>150</v>
      </c>
      <c r="N25">
        <f t="shared" si="4"/>
        <v>0</v>
      </c>
      <c r="O25">
        <f t="shared" si="5"/>
        <v>0</v>
      </c>
    </row>
    <row r="26" spans="1:15">
      <c r="A26" s="41" t="s">
        <v>134</v>
      </c>
      <c r="B26" s="41">
        <v>6170</v>
      </c>
      <c r="C26" s="43">
        <v>0.29999852100000002</v>
      </c>
      <c r="D26" s="42">
        <v>0.247</v>
      </c>
      <c r="E26" s="42">
        <v>48.29</v>
      </c>
      <c r="F26" s="42">
        <v>0</v>
      </c>
      <c r="G26" s="42">
        <v>0</v>
      </c>
      <c r="H26" s="41">
        <v>1</v>
      </c>
      <c r="I26" s="44">
        <f t="shared" si="0"/>
        <v>0</v>
      </c>
      <c r="J26" s="44">
        <f t="shared" si="1"/>
        <v>0</v>
      </c>
      <c r="K26" s="42">
        <v>869.6</v>
      </c>
      <c r="L26" s="41">
        <f t="shared" si="2"/>
        <v>0.29818927991960248</v>
      </c>
      <c r="M26">
        <f t="shared" si="3"/>
        <v>368</v>
      </c>
      <c r="N26">
        <f t="shared" si="4"/>
        <v>0</v>
      </c>
      <c r="O26">
        <f t="shared" si="5"/>
        <v>0</v>
      </c>
    </row>
    <row r="27" spans="1:15">
      <c r="A27" s="41" t="s">
        <v>134</v>
      </c>
      <c r="B27" s="41">
        <v>6170</v>
      </c>
      <c r="C27" s="43">
        <v>0.16902640599999999</v>
      </c>
      <c r="D27" s="42">
        <v>0.26600000000000001</v>
      </c>
      <c r="E27" s="42">
        <v>48.29</v>
      </c>
      <c r="F27" s="42">
        <v>0</v>
      </c>
      <c r="G27" s="42">
        <v>0</v>
      </c>
      <c r="H27" s="41">
        <v>1</v>
      </c>
      <c r="I27" s="44">
        <f t="shared" si="0"/>
        <v>0</v>
      </c>
      <c r="J27" s="44">
        <f t="shared" si="1"/>
        <v>0</v>
      </c>
      <c r="K27" s="42">
        <v>206</v>
      </c>
      <c r="L27" s="41">
        <f t="shared" si="2"/>
        <v>0.18093065406390332</v>
      </c>
      <c r="M27">
        <f t="shared" si="3"/>
        <v>223</v>
      </c>
      <c r="N27">
        <f t="shared" si="4"/>
        <v>0</v>
      </c>
      <c r="O27">
        <f t="shared" si="5"/>
        <v>0</v>
      </c>
    </row>
    <row r="28" spans="1:15">
      <c r="A28" s="41" t="s">
        <v>134</v>
      </c>
      <c r="B28" s="41">
        <v>1800</v>
      </c>
      <c r="C28" s="43">
        <v>0.17545919800000001</v>
      </c>
      <c r="D28" s="42">
        <v>0.182</v>
      </c>
      <c r="E28" s="42">
        <v>48.29</v>
      </c>
      <c r="F28" s="42">
        <v>1.25</v>
      </c>
      <c r="G28" s="42">
        <v>7.5999999999999998E-2</v>
      </c>
      <c r="H28" s="41">
        <v>1</v>
      </c>
      <c r="I28" s="44">
        <f t="shared" si="0"/>
        <v>1.25</v>
      </c>
      <c r="J28" s="44">
        <f t="shared" si="1"/>
        <v>7.5999999999999998E-2</v>
      </c>
      <c r="K28" s="42">
        <v>146.30000000000001</v>
      </c>
      <c r="L28" s="41">
        <f t="shared" si="2"/>
        <v>0.12850602418320334</v>
      </c>
      <c r="M28">
        <f t="shared" si="3"/>
        <v>159</v>
      </c>
      <c r="N28">
        <f t="shared" si="4"/>
        <v>0</v>
      </c>
      <c r="O28">
        <f t="shared" si="5"/>
        <v>0</v>
      </c>
    </row>
    <row r="29" spans="1:15">
      <c r="A29" s="41" t="s">
        <v>134</v>
      </c>
      <c r="B29" s="41">
        <v>1800</v>
      </c>
      <c r="C29" s="43">
        <v>1.2185494139999999</v>
      </c>
      <c r="D29" s="42">
        <v>0.182</v>
      </c>
      <c r="E29" s="42">
        <v>48.29</v>
      </c>
      <c r="F29" s="42">
        <v>1.25</v>
      </c>
      <c r="G29" s="42">
        <v>7.5999999999999998E-2</v>
      </c>
      <c r="H29" s="41">
        <v>1</v>
      </c>
      <c r="I29" s="44">
        <f t="shared" si="0"/>
        <v>1.25</v>
      </c>
      <c r="J29" s="44">
        <f t="shared" si="1"/>
        <v>7.5999999999999998E-2</v>
      </c>
      <c r="K29" s="42">
        <v>1016.4</v>
      </c>
      <c r="L29" s="41">
        <f t="shared" si="2"/>
        <v>0.89246355989790993</v>
      </c>
      <c r="M29">
        <f t="shared" si="3"/>
        <v>1101</v>
      </c>
      <c r="N29">
        <f t="shared" si="4"/>
        <v>3</v>
      </c>
      <c r="O29">
        <f t="shared" si="5"/>
        <v>0.2</v>
      </c>
    </row>
    <row r="30" spans="1:15">
      <c r="A30" s="41" t="s">
        <v>134</v>
      </c>
      <c r="B30" s="41">
        <v>1800</v>
      </c>
      <c r="C30" s="43">
        <v>0.17562694100000001</v>
      </c>
      <c r="D30" s="42">
        <v>0.182</v>
      </c>
      <c r="E30" s="42">
        <v>48.29</v>
      </c>
      <c r="F30" s="42">
        <v>1.25</v>
      </c>
      <c r="G30" s="42">
        <v>7.5999999999999998E-2</v>
      </c>
      <c r="H30" s="41">
        <v>1</v>
      </c>
      <c r="I30" s="44">
        <f t="shared" si="0"/>
        <v>1.25</v>
      </c>
      <c r="J30" s="44">
        <f t="shared" si="1"/>
        <v>7.5999999999999998E-2</v>
      </c>
      <c r="K30" s="42">
        <v>146.5</v>
      </c>
      <c r="L30" s="41">
        <f t="shared" si="2"/>
        <v>0.12862887887683166</v>
      </c>
      <c r="M30">
        <f t="shared" si="3"/>
        <v>159</v>
      </c>
      <c r="N30">
        <f t="shared" si="4"/>
        <v>0</v>
      </c>
      <c r="O30">
        <f t="shared" si="5"/>
        <v>0</v>
      </c>
    </row>
    <row r="31" spans="1:15">
      <c r="A31" s="41" t="s">
        <v>134</v>
      </c>
      <c r="B31" s="41">
        <v>1800</v>
      </c>
      <c r="C31" s="43">
        <v>0.66833055500000005</v>
      </c>
      <c r="D31" s="42">
        <v>0.183</v>
      </c>
      <c r="E31" s="42">
        <v>48.29</v>
      </c>
      <c r="F31" s="42">
        <v>1.25</v>
      </c>
      <c r="G31" s="42">
        <v>7.5999999999999998E-2</v>
      </c>
      <c r="H31" s="41">
        <v>1</v>
      </c>
      <c r="I31" s="44">
        <f t="shared" si="0"/>
        <v>1.25</v>
      </c>
      <c r="J31" s="44">
        <f t="shared" si="1"/>
        <v>7.5999999999999998E-2</v>
      </c>
      <c r="K31" s="42">
        <v>560.5</v>
      </c>
      <c r="L31" s="41">
        <f t="shared" si="2"/>
        <v>0.49217365813948749</v>
      </c>
      <c r="M31">
        <f t="shared" si="3"/>
        <v>607</v>
      </c>
      <c r="N31">
        <f t="shared" si="4"/>
        <v>2</v>
      </c>
      <c r="O31">
        <f t="shared" si="5"/>
        <v>0.1</v>
      </c>
    </row>
    <row r="32" spans="1:15">
      <c r="A32" s="41" t="s">
        <v>134</v>
      </c>
      <c r="B32" s="41">
        <v>1800</v>
      </c>
      <c r="C32" s="43">
        <v>10.157037488</v>
      </c>
      <c r="D32" s="42">
        <v>0.183</v>
      </c>
      <c r="E32" s="42">
        <v>48.29</v>
      </c>
      <c r="F32" s="42">
        <v>1.25</v>
      </c>
      <c r="G32" s="42">
        <v>7.5999999999999998E-2</v>
      </c>
      <c r="H32" s="41">
        <v>1</v>
      </c>
      <c r="I32" s="44">
        <f t="shared" si="0"/>
        <v>1.25</v>
      </c>
      <c r="J32" s="44">
        <f t="shared" si="1"/>
        <v>7.5999999999999998E-2</v>
      </c>
      <c r="K32" s="42">
        <v>11706.1</v>
      </c>
      <c r="L32" s="41">
        <f t="shared" si="2"/>
        <v>7.4798709395066787</v>
      </c>
      <c r="M32">
        <f t="shared" si="3"/>
        <v>9226</v>
      </c>
      <c r="N32">
        <f t="shared" si="4"/>
        <v>25</v>
      </c>
      <c r="O32">
        <f t="shared" si="5"/>
        <v>1.5</v>
      </c>
    </row>
    <row r="33" spans="1:15">
      <c r="A33" s="41" t="s">
        <v>134</v>
      </c>
      <c r="B33" s="41">
        <v>6170</v>
      </c>
      <c r="C33" s="43">
        <v>1.5096043999999999E-2</v>
      </c>
      <c r="D33" s="42">
        <v>0.26600000000000001</v>
      </c>
      <c r="E33" s="42">
        <v>48.29</v>
      </c>
      <c r="F33" s="42">
        <v>0</v>
      </c>
      <c r="G33" s="42">
        <v>0</v>
      </c>
      <c r="H33" s="41">
        <v>1</v>
      </c>
      <c r="I33" s="44">
        <f t="shared" si="0"/>
        <v>0</v>
      </c>
      <c r="J33" s="44">
        <f t="shared" si="1"/>
        <v>0</v>
      </c>
      <c r="K33" s="42">
        <v>18.399999999999999</v>
      </c>
      <c r="L33" s="41">
        <f t="shared" si="2"/>
        <v>1.6159233218846668E-2</v>
      </c>
      <c r="M33">
        <f t="shared" si="3"/>
        <v>20</v>
      </c>
      <c r="N33">
        <f t="shared" si="4"/>
        <v>0</v>
      </c>
      <c r="O33">
        <f t="shared" si="5"/>
        <v>0</v>
      </c>
    </row>
    <row r="34" spans="1:15">
      <c r="A34" s="41" t="s">
        <v>134</v>
      </c>
      <c r="B34" s="41">
        <v>5300</v>
      </c>
      <c r="C34" s="43">
        <v>0.897475252</v>
      </c>
      <c r="D34" s="42">
        <v>0.5</v>
      </c>
      <c r="E34" s="42">
        <v>48.29</v>
      </c>
      <c r="F34" s="42">
        <v>0.6</v>
      </c>
      <c r="G34" s="42">
        <v>0.13500000000000001</v>
      </c>
      <c r="H34" s="41">
        <v>1</v>
      </c>
      <c r="I34" s="44">
        <f t="shared" si="0"/>
        <v>0.6</v>
      </c>
      <c r="J34" s="44">
        <f t="shared" si="1"/>
        <v>0.13500000000000001</v>
      </c>
      <c r="K34" s="42">
        <v>2056.5</v>
      </c>
      <c r="L34" s="41">
        <f t="shared" si="2"/>
        <v>1.8057949966283333</v>
      </c>
      <c r="M34">
        <f t="shared" si="3"/>
        <v>2227</v>
      </c>
      <c r="N34">
        <f t="shared" si="4"/>
        <v>3</v>
      </c>
      <c r="O34">
        <f t="shared" si="5"/>
        <v>0.7</v>
      </c>
    </row>
    <row r="35" spans="1:15">
      <c r="A35" s="41" t="s">
        <v>134</v>
      </c>
      <c r="B35" s="41">
        <v>1800</v>
      </c>
      <c r="C35" s="43">
        <v>2.2494686999999999E-2</v>
      </c>
      <c r="D35" s="42">
        <v>0.182</v>
      </c>
      <c r="E35" s="42">
        <v>48.29</v>
      </c>
      <c r="F35" s="42">
        <v>1.25</v>
      </c>
      <c r="G35" s="42">
        <v>7.5999999999999998E-2</v>
      </c>
      <c r="H35" s="41">
        <v>1</v>
      </c>
      <c r="I35" s="44">
        <f t="shared" si="0"/>
        <v>1.25</v>
      </c>
      <c r="J35" s="44">
        <f t="shared" si="1"/>
        <v>7.5999999999999998E-2</v>
      </c>
      <c r="K35" s="42">
        <v>18.8</v>
      </c>
      <c r="L35" s="41">
        <f t="shared" si="2"/>
        <v>1.6475071267655E-2</v>
      </c>
      <c r="M35">
        <f t="shared" si="3"/>
        <v>20</v>
      </c>
      <c r="N35">
        <f t="shared" si="4"/>
        <v>0</v>
      </c>
      <c r="O35">
        <f t="shared" si="5"/>
        <v>0</v>
      </c>
    </row>
    <row r="36" spans="1:15">
      <c r="A36" s="41" t="s">
        <v>134</v>
      </c>
      <c r="B36" s="41">
        <v>1800</v>
      </c>
      <c r="C36" s="43">
        <v>6.29417E-3</v>
      </c>
      <c r="D36" s="42">
        <v>0.16900000000000001</v>
      </c>
      <c r="E36" s="42">
        <v>48.29</v>
      </c>
      <c r="F36" s="42">
        <v>1.25</v>
      </c>
      <c r="G36" s="42">
        <v>7.5999999999999998E-2</v>
      </c>
      <c r="H36" s="41">
        <v>1</v>
      </c>
      <c r="I36" s="44">
        <f t="shared" si="0"/>
        <v>1.25</v>
      </c>
      <c r="J36" s="44">
        <f t="shared" si="1"/>
        <v>7.5999999999999998E-2</v>
      </c>
      <c r="K36" s="42">
        <v>4.9000000000000004</v>
      </c>
      <c r="L36" s="41">
        <f t="shared" si="2"/>
        <v>4.280565359308334E-3</v>
      </c>
      <c r="M36">
        <f t="shared" si="3"/>
        <v>5</v>
      </c>
      <c r="N36">
        <f t="shared" si="4"/>
        <v>0</v>
      </c>
      <c r="O36">
        <f t="shared" si="5"/>
        <v>0</v>
      </c>
    </row>
    <row r="37" spans="1:15">
      <c r="A37" s="41" t="s">
        <v>134</v>
      </c>
      <c r="B37" s="41">
        <v>6170</v>
      </c>
      <c r="C37" s="43">
        <v>8.7459345999999993E-2</v>
      </c>
      <c r="D37" s="42">
        <v>0.26600000000000001</v>
      </c>
      <c r="E37" s="42">
        <v>48.29</v>
      </c>
      <c r="F37" s="42">
        <v>0</v>
      </c>
      <c r="G37" s="42">
        <v>0</v>
      </c>
      <c r="H37" s="41">
        <v>1</v>
      </c>
      <c r="I37" s="44">
        <f t="shared" si="0"/>
        <v>0</v>
      </c>
      <c r="J37" s="44">
        <f t="shared" si="1"/>
        <v>0</v>
      </c>
      <c r="K37" s="42">
        <v>106.6</v>
      </c>
      <c r="L37" s="41">
        <f t="shared" si="2"/>
        <v>9.3618961973203338E-2</v>
      </c>
      <c r="M37">
        <f t="shared" si="3"/>
        <v>115</v>
      </c>
      <c r="N37">
        <f t="shared" si="4"/>
        <v>0</v>
      </c>
      <c r="O37">
        <f t="shared" si="5"/>
        <v>0</v>
      </c>
    </row>
    <row r="38" spans="1:15">
      <c r="A38" s="41" t="s">
        <v>134</v>
      </c>
      <c r="B38" s="41">
        <v>1800</v>
      </c>
      <c r="C38" s="43">
        <v>0.67732125700000001</v>
      </c>
      <c r="D38" s="42">
        <v>0.182</v>
      </c>
      <c r="E38" s="42">
        <v>48.29</v>
      </c>
      <c r="F38" s="42">
        <v>1.25</v>
      </c>
      <c r="G38" s="42">
        <v>7.5999999999999998E-2</v>
      </c>
      <c r="H38" s="41">
        <v>1</v>
      </c>
      <c r="I38" s="44">
        <f t="shared" si="0"/>
        <v>1.25</v>
      </c>
      <c r="J38" s="44">
        <f t="shared" si="1"/>
        <v>7.5999999999999998E-2</v>
      </c>
      <c r="K38" s="42">
        <v>564.9</v>
      </c>
      <c r="L38" s="41">
        <f t="shared" si="2"/>
        <v>0.49606895975803827</v>
      </c>
      <c r="M38">
        <f t="shared" si="3"/>
        <v>612</v>
      </c>
      <c r="N38">
        <f t="shared" si="4"/>
        <v>2</v>
      </c>
      <c r="O38">
        <f t="shared" si="5"/>
        <v>0.1</v>
      </c>
    </row>
    <row r="39" spans="1:15">
      <c r="A39" s="41" t="s">
        <v>134</v>
      </c>
      <c r="B39" s="41">
        <v>1800</v>
      </c>
      <c r="C39" s="43">
        <v>8.5478182999999999E-2</v>
      </c>
      <c r="D39" s="42">
        <v>0.182</v>
      </c>
      <c r="E39" s="42">
        <v>48.29</v>
      </c>
      <c r="F39" s="42">
        <v>1.25</v>
      </c>
      <c r="G39" s="42">
        <v>7.5999999999999998E-2</v>
      </c>
      <c r="H39" s="41">
        <v>1</v>
      </c>
      <c r="I39" s="44">
        <f t="shared" si="0"/>
        <v>1.25</v>
      </c>
      <c r="J39" s="44">
        <f t="shared" si="1"/>
        <v>7.5999999999999998E-2</v>
      </c>
      <c r="K39" s="42">
        <v>71.3</v>
      </c>
      <c r="L39" s="41">
        <f t="shared" si="2"/>
        <v>6.2604078765561663E-2</v>
      </c>
      <c r="M39">
        <f t="shared" si="3"/>
        <v>77</v>
      </c>
      <c r="N39">
        <f t="shared" si="4"/>
        <v>0</v>
      </c>
      <c r="O39">
        <f t="shared" si="5"/>
        <v>0</v>
      </c>
    </row>
    <row r="40" spans="1:15">
      <c r="A40" s="41" t="s">
        <v>134</v>
      </c>
      <c r="B40" s="41">
        <v>5300</v>
      </c>
      <c r="C40" s="43">
        <v>8.9743957999999999E-2</v>
      </c>
      <c r="D40" s="42">
        <v>0.5</v>
      </c>
      <c r="E40" s="42">
        <v>48.29</v>
      </c>
      <c r="F40" s="42">
        <v>0.6</v>
      </c>
      <c r="G40" s="42">
        <v>0.13500000000000001</v>
      </c>
      <c r="H40" s="41">
        <v>1</v>
      </c>
      <c r="I40" s="44">
        <f t="shared" si="0"/>
        <v>0.6</v>
      </c>
      <c r="J40" s="44">
        <f t="shared" si="1"/>
        <v>0.13500000000000001</v>
      </c>
      <c r="K40" s="42">
        <v>205.6</v>
      </c>
      <c r="L40" s="41">
        <f t="shared" si="2"/>
        <v>0.18057232215916666</v>
      </c>
      <c r="M40">
        <f t="shared" si="3"/>
        <v>223</v>
      </c>
      <c r="N40">
        <f t="shared" si="4"/>
        <v>0</v>
      </c>
      <c r="O40">
        <f t="shared" si="5"/>
        <v>0.1</v>
      </c>
    </row>
    <row r="41" spans="1:15">
      <c r="A41" s="41" t="s">
        <v>134</v>
      </c>
      <c r="B41" s="41">
        <v>1800</v>
      </c>
      <c r="C41" s="43">
        <v>0.44642641300000002</v>
      </c>
      <c r="D41" s="42">
        <v>0.16900000000000001</v>
      </c>
      <c r="E41" s="42">
        <v>48.29</v>
      </c>
      <c r="F41" s="42">
        <v>1.25</v>
      </c>
      <c r="G41" s="42">
        <v>7.5999999999999998E-2</v>
      </c>
      <c r="H41" s="41">
        <v>1</v>
      </c>
      <c r="I41" s="44">
        <f t="shared" si="0"/>
        <v>1.25</v>
      </c>
      <c r="J41" s="44">
        <f t="shared" si="1"/>
        <v>7.5999999999999998E-2</v>
      </c>
      <c r="K41" s="42">
        <v>345.8</v>
      </c>
      <c r="L41" s="41">
        <f t="shared" si="2"/>
        <v>0.30360753506309424</v>
      </c>
      <c r="M41">
        <f t="shared" si="3"/>
        <v>374</v>
      </c>
      <c r="N41">
        <f t="shared" si="4"/>
        <v>1</v>
      </c>
      <c r="O41">
        <f t="shared" si="5"/>
        <v>0.1</v>
      </c>
    </row>
    <row r="42" spans="1:15">
      <c r="A42" s="41" t="s">
        <v>134</v>
      </c>
      <c r="B42" s="41">
        <v>1800</v>
      </c>
      <c r="C42" s="43">
        <v>0.20059727899999999</v>
      </c>
      <c r="D42" s="42">
        <v>0.16900000000000001</v>
      </c>
      <c r="E42" s="42">
        <v>48.29</v>
      </c>
      <c r="F42" s="42">
        <v>1.25</v>
      </c>
      <c r="G42" s="42">
        <v>7.5999999999999998E-2</v>
      </c>
      <c r="H42" s="41">
        <v>1</v>
      </c>
      <c r="I42" s="44">
        <f t="shared" si="0"/>
        <v>1.25</v>
      </c>
      <c r="J42" s="44">
        <f t="shared" si="1"/>
        <v>7.5999999999999998E-2</v>
      </c>
      <c r="K42" s="42">
        <v>155.4</v>
      </c>
      <c r="L42" s="41">
        <f t="shared" si="2"/>
        <v>0.13642303332431585</v>
      </c>
      <c r="M42">
        <f t="shared" si="3"/>
        <v>168</v>
      </c>
      <c r="N42">
        <f t="shared" si="4"/>
        <v>0</v>
      </c>
      <c r="O42">
        <f t="shared" si="5"/>
        <v>0</v>
      </c>
    </row>
    <row r="43" spans="1:15">
      <c r="A43" s="41" t="s">
        <v>134</v>
      </c>
      <c r="B43" s="41">
        <v>1800</v>
      </c>
      <c r="C43" s="43">
        <v>3.6423352999999999E-2</v>
      </c>
      <c r="D43" s="42">
        <v>0.16900000000000001</v>
      </c>
      <c r="E43" s="42">
        <v>48.29</v>
      </c>
      <c r="F43" s="42">
        <v>1.25</v>
      </c>
      <c r="G43" s="42">
        <v>7.5999999999999998E-2</v>
      </c>
      <c r="H43" s="41">
        <v>1</v>
      </c>
      <c r="I43" s="44">
        <f t="shared" si="0"/>
        <v>1.25</v>
      </c>
      <c r="J43" s="44">
        <f t="shared" si="1"/>
        <v>7.5999999999999998E-2</v>
      </c>
      <c r="K43" s="42">
        <v>28.2</v>
      </c>
      <c r="L43" s="41">
        <f t="shared" si="2"/>
        <v>2.4770945672210835E-2</v>
      </c>
      <c r="M43">
        <f t="shared" si="3"/>
        <v>31</v>
      </c>
      <c r="N43">
        <f t="shared" si="4"/>
        <v>0</v>
      </c>
      <c r="O43">
        <f t="shared" si="5"/>
        <v>0</v>
      </c>
    </row>
    <row r="44" spans="1:15">
      <c r="A44" s="41" t="s">
        <v>134</v>
      </c>
      <c r="B44" s="41">
        <v>1800</v>
      </c>
      <c r="C44" s="43">
        <v>1.403175E-3</v>
      </c>
      <c r="D44" s="42">
        <v>0.182</v>
      </c>
      <c r="E44" s="42">
        <v>48.29</v>
      </c>
      <c r="F44" s="42">
        <v>1.25</v>
      </c>
      <c r="G44" s="42">
        <v>7.5999999999999998E-2</v>
      </c>
      <c r="H44" s="41">
        <v>1</v>
      </c>
      <c r="I44" s="44">
        <f t="shared" si="0"/>
        <v>1.25</v>
      </c>
      <c r="J44" s="44">
        <f t="shared" si="1"/>
        <v>7.5999999999999998E-2</v>
      </c>
      <c r="K44" s="42">
        <v>1.2</v>
      </c>
      <c r="L44" s="41">
        <f t="shared" si="2"/>
        <v>1.0276830313749998E-3</v>
      </c>
      <c r="M44">
        <f t="shared" si="3"/>
        <v>1</v>
      </c>
      <c r="N44">
        <f t="shared" si="4"/>
        <v>0</v>
      </c>
      <c r="O44">
        <f t="shared" si="5"/>
        <v>0</v>
      </c>
    </row>
    <row r="45" spans="1:15">
      <c r="A45" s="41" t="s">
        <v>134</v>
      </c>
      <c r="B45" s="41">
        <v>1800</v>
      </c>
      <c r="C45" s="43">
        <v>4.6586550000000003E-3</v>
      </c>
      <c r="D45" s="42">
        <v>0.183</v>
      </c>
      <c r="E45" s="42">
        <v>48.29</v>
      </c>
      <c r="F45" s="42">
        <v>1.25</v>
      </c>
      <c r="G45" s="42">
        <v>7.5999999999999998E-2</v>
      </c>
      <c r="H45" s="41">
        <v>1</v>
      </c>
      <c r="I45" s="44">
        <f t="shared" si="0"/>
        <v>1.25</v>
      </c>
      <c r="J45" s="44">
        <f t="shared" si="1"/>
        <v>7.5999999999999998E-2</v>
      </c>
      <c r="K45" s="42">
        <v>3.9</v>
      </c>
      <c r="L45" s="41">
        <f t="shared" si="2"/>
        <v>3.4307383617374998E-3</v>
      </c>
      <c r="M45">
        <f t="shared" si="3"/>
        <v>4</v>
      </c>
      <c r="N45">
        <f t="shared" si="4"/>
        <v>0</v>
      </c>
      <c r="O45">
        <f t="shared" si="5"/>
        <v>0</v>
      </c>
    </row>
    <row r="46" spans="1:15">
      <c r="A46" s="41" t="s">
        <v>134</v>
      </c>
      <c r="B46" s="41">
        <v>6170</v>
      </c>
      <c r="C46" s="43">
        <v>0.120249965</v>
      </c>
      <c r="D46" s="42">
        <v>0.26600000000000001</v>
      </c>
      <c r="E46" s="42">
        <v>48.29</v>
      </c>
      <c r="F46" s="42">
        <v>0</v>
      </c>
      <c r="G46" s="42">
        <v>0</v>
      </c>
      <c r="H46" s="41">
        <v>1</v>
      </c>
      <c r="I46" s="44">
        <f t="shared" si="0"/>
        <v>0</v>
      </c>
      <c r="J46" s="44">
        <f t="shared" si="1"/>
        <v>0</v>
      </c>
      <c r="K46" s="42">
        <v>146.6</v>
      </c>
      <c r="L46" s="41">
        <f t="shared" si="2"/>
        <v>0.12871896961834167</v>
      </c>
      <c r="M46">
        <f t="shared" si="3"/>
        <v>159</v>
      </c>
      <c r="N46">
        <f t="shared" si="4"/>
        <v>0</v>
      </c>
      <c r="O46">
        <f t="shared" si="5"/>
        <v>0</v>
      </c>
    </row>
    <row r="47" spans="1:15">
      <c r="A47" s="41" t="s">
        <v>134</v>
      </c>
      <c r="B47" s="41">
        <v>1800</v>
      </c>
      <c r="C47" s="43">
        <v>6.2718079999999995E-2</v>
      </c>
      <c r="D47" s="42">
        <v>0.182</v>
      </c>
      <c r="E47" s="42">
        <v>48.29</v>
      </c>
      <c r="F47" s="42">
        <v>1.25</v>
      </c>
      <c r="G47" s="42">
        <v>7.5999999999999998E-2</v>
      </c>
      <c r="H47" s="41">
        <v>1</v>
      </c>
      <c r="I47" s="44">
        <f t="shared" si="0"/>
        <v>1.25</v>
      </c>
      <c r="J47" s="44">
        <f t="shared" si="1"/>
        <v>7.5999999999999998E-2</v>
      </c>
      <c r="K47" s="42">
        <v>52.3</v>
      </c>
      <c r="L47" s="41">
        <f t="shared" si="2"/>
        <v>4.5934617261866657E-2</v>
      </c>
      <c r="M47">
        <f t="shared" si="3"/>
        <v>57</v>
      </c>
      <c r="N47">
        <f t="shared" si="4"/>
        <v>0</v>
      </c>
      <c r="O47">
        <f t="shared" si="5"/>
        <v>0</v>
      </c>
    </row>
    <row r="48" spans="1:15">
      <c r="A48" s="41" t="s">
        <v>134</v>
      </c>
      <c r="B48" s="41">
        <v>1800</v>
      </c>
      <c r="C48" s="43">
        <v>4.3883189000000003E-2</v>
      </c>
      <c r="D48" s="42">
        <v>0.182</v>
      </c>
      <c r="E48" s="42">
        <v>48.29</v>
      </c>
      <c r="F48" s="42">
        <v>1.25</v>
      </c>
      <c r="G48" s="42">
        <v>7.5999999999999998E-2</v>
      </c>
      <c r="H48" s="41">
        <v>1</v>
      </c>
      <c r="I48" s="44">
        <f t="shared" si="0"/>
        <v>1.25</v>
      </c>
      <c r="J48" s="44">
        <f t="shared" si="1"/>
        <v>7.5999999999999998E-2</v>
      </c>
      <c r="K48" s="42">
        <v>36.6</v>
      </c>
      <c r="L48" s="41">
        <f t="shared" si="2"/>
        <v>3.2139974484951664E-2</v>
      </c>
      <c r="M48">
        <f t="shared" si="3"/>
        <v>40</v>
      </c>
      <c r="N48">
        <f t="shared" si="4"/>
        <v>0</v>
      </c>
      <c r="O48">
        <f t="shared" si="5"/>
        <v>0</v>
      </c>
    </row>
    <row r="49" spans="1:15">
      <c r="A49" s="41" t="s">
        <v>134</v>
      </c>
      <c r="B49" s="41">
        <v>1200</v>
      </c>
      <c r="C49" s="43">
        <v>7.4020532220000002</v>
      </c>
      <c r="D49" s="42">
        <v>0.30399999999999999</v>
      </c>
      <c r="E49" s="42">
        <v>48.29</v>
      </c>
      <c r="F49" s="42">
        <v>2.23</v>
      </c>
      <c r="G49" s="42">
        <v>0.316</v>
      </c>
      <c r="H49" s="41">
        <v>1</v>
      </c>
      <c r="I49" s="44">
        <f t="shared" si="0"/>
        <v>2.23</v>
      </c>
      <c r="J49" s="44">
        <f t="shared" si="1"/>
        <v>0.316</v>
      </c>
      <c r="K49" s="42">
        <v>125772.3</v>
      </c>
      <c r="L49" s="41">
        <f t="shared" si="2"/>
        <v>9.0552771356229602</v>
      </c>
      <c r="M49">
        <f t="shared" si="3"/>
        <v>11170</v>
      </c>
      <c r="N49">
        <f t="shared" si="4"/>
        <v>55</v>
      </c>
      <c r="O49">
        <f t="shared" si="5"/>
        <v>7.8</v>
      </c>
    </row>
    <row r="50" spans="1:15">
      <c r="A50" s="41" t="s">
        <v>134</v>
      </c>
      <c r="B50" s="41">
        <v>1200</v>
      </c>
      <c r="C50" s="43">
        <v>7.5470903000000006E-2</v>
      </c>
      <c r="D50" s="42">
        <v>0.47299999999999998</v>
      </c>
      <c r="E50" s="42">
        <v>48.29</v>
      </c>
      <c r="F50" s="42">
        <v>2.23</v>
      </c>
      <c r="G50" s="42">
        <v>0.316</v>
      </c>
      <c r="H50" s="41">
        <v>1</v>
      </c>
      <c r="I50" s="44">
        <f t="shared" si="0"/>
        <v>2.23</v>
      </c>
      <c r="J50" s="44">
        <f t="shared" si="1"/>
        <v>0.316</v>
      </c>
      <c r="K50" s="42">
        <v>1814</v>
      </c>
      <c r="L50" s="41">
        <f t="shared" si="2"/>
        <v>0.14365364378970916</v>
      </c>
      <c r="M50">
        <f t="shared" si="3"/>
        <v>177</v>
      </c>
      <c r="N50">
        <f t="shared" si="4"/>
        <v>1</v>
      </c>
      <c r="O50">
        <f t="shared" si="5"/>
        <v>0.1</v>
      </c>
    </row>
    <row r="51" spans="1:15">
      <c r="A51" s="41" t="s">
        <v>134</v>
      </c>
      <c r="B51" s="41">
        <v>1800</v>
      </c>
      <c r="C51" s="43">
        <v>3.3204182999999998E-2</v>
      </c>
      <c r="D51" s="42">
        <v>0.183</v>
      </c>
      <c r="E51" s="42">
        <v>48.29</v>
      </c>
      <c r="F51" s="42">
        <v>1.25</v>
      </c>
      <c r="G51" s="42">
        <v>7.5999999999999998E-2</v>
      </c>
      <c r="H51" s="41">
        <v>1</v>
      </c>
      <c r="I51" s="44">
        <f t="shared" si="0"/>
        <v>1.25</v>
      </c>
      <c r="J51" s="44">
        <f t="shared" si="1"/>
        <v>7.5999999999999998E-2</v>
      </c>
      <c r="K51" s="42">
        <v>34.1</v>
      </c>
      <c r="L51" s="41">
        <f t="shared" si="2"/>
        <v>2.4452307455317495E-2</v>
      </c>
      <c r="M51">
        <f t="shared" si="3"/>
        <v>30</v>
      </c>
      <c r="N51">
        <f t="shared" si="4"/>
        <v>0</v>
      </c>
      <c r="O51">
        <f t="shared" si="5"/>
        <v>0</v>
      </c>
    </row>
    <row r="52" spans="1:15">
      <c r="A52" s="41" t="s">
        <v>134</v>
      </c>
      <c r="B52" s="41">
        <v>1200</v>
      </c>
      <c r="C52" s="43">
        <v>0.10809402</v>
      </c>
      <c r="D52" s="42">
        <v>0.34699999999999998</v>
      </c>
      <c r="E52" s="42">
        <v>48.29</v>
      </c>
      <c r="F52" s="42">
        <v>2.23</v>
      </c>
      <c r="G52" s="42">
        <v>0.316</v>
      </c>
      <c r="H52" s="41">
        <v>1</v>
      </c>
      <c r="I52" s="44">
        <f t="shared" si="0"/>
        <v>2.23</v>
      </c>
      <c r="J52" s="44">
        <f t="shared" si="1"/>
        <v>0.316</v>
      </c>
      <c r="K52" s="42">
        <v>172.2</v>
      </c>
      <c r="L52" s="41">
        <f t="shared" si="2"/>
        <v>0.15094095819605</v>
      </c>
      <c r="M52">
        <f t="shared" si="3"/>
        <v>186</v>
      </c>
      <c r="N52">
        <f t="shared" si="4"/>
        <v>1</v>
      </c>
      <c r="O52">
        <f t="shared" si="5"/>
        <v>0.1</v>
      </c>
    </row>
    <row r="53" spans="1:15">
      <c r="A53" s="41" t="s">
        <v>134</v>
      </c>
      <c r="B53" s="41">
        <v>1200</v>
      </c>
      <c r="C53" s="43">
        <v>0.105636746</v>
      </c>
      <c r="D53" s="42">
        <v>0.34699999999999998</v>
      </c>
      <c r="E53" s="42">
        <v>48.29</v>
      </c>
      <c r="F53" s="42">
        <v>2.23</v>
      </c>
      <c r="G53" s="42">
        <v>0.316</v>
      </c>
      <c r="H53" s="41">
        <v>1</v>
      </c>
      <c r="I53" s="44">
        <f t="shared" si="0"/>
        <v>2.23</v>
      </c>
      <c r="J53" s="44">
        <f t="shared" si="1"/>
        <v>0.316</v>
      </c>
      <c r="K53" s="42">
        <v>808.1</v>
      </c>
      <c r="L53" s="41">
        <f t="shared" si="2"/>
        <v>0.14750965559383164</v>
      </c>
      <c r="M53">
        <f t="shared" si="3"/>
        <v>182</v>
      </c>
      <c r="N53">
        <f t="shared" si="4"/>
        <v>1</v>
      </c>
      <c r="O53">
        <f t="shared" si="5"/>
        <v>0.1</v>
      </c>
    </row>
    <row r="54" spans="1:15">
      <c r="A54" s="41" t="s">
        <v>134</v>
      </c>
      <c r="B54" s="41">
        <v>5100</v>
      </c>
      <c r="C54" s="43">
        <v>3.0157363E-2</v>
      </c>
      <c r="D54" s="42">
        <v>1</v>
      </c>
      <c r="E54" s="42">
        <v>48.29</v>
      </c>
      <c r="F54" s="42">
        <v>0.6</v>
      </c>
      <c r="G54" s="42">
        <v>0.05</v>
      </c>
      <c r="H54" s="41">
        <v>1</v>
      </c>
      <c r="I54" s="44">
        <f t="shared" si="0"/>
        <v>0.6</v>
      </c>
      <c r="J54" s="44">
        <f t="shared" si="1"/>
        <v>0.05</v>
      </c>
      <c r="K54" s="42">
        <v>505.8</v>
      </c>
      <c r="L54" s="41">
        <f t="shared" si="2"/>
        <v>0.12135825493916667</v>
      </c>
      <c r="M54">
        <f t="shared" si="3"/>
        <v>150</v>
      </c>
      <c r="N54">
        <f t="shared" si="4"/>
        <v>0</v>
      </c>
      <c r="O54">
        <f t="shared" si="5"/>
        <v>0</v>
      </c>
    </row>
    <row r="55" spans="1:15">
      <c r="A55" s="41" t="s">
        <v>134</v>
      </c>
      <c r="B55" s="41">
        <v>1200</v>
      </c>
      <c r="C55" s="43">
        <v>1.757317016</v>
      </c>
      <c r="D55" s="42">
        <v>0.38900000000000001</v>
      </c>
      <c r="E55" s="42">
        <v>48.29</v>
      </c>
      <c r="F55" s="42">
        <v>2.23</v>
      </c>
      <c r="G55" s="42">
        <v>0.316</v>
      </c>
      <c r="H55" s="41">
        <v>0</v>
      </c>
      <c r="I55" s="44">
        <f>F55*0.7</f>
        <v>1.5609999999999999</v>
      </c>
      <c r="J55" s="44">
        <f>G55*0.5</f>
        <v>0.158</v>
      </c>
      <c r="K55" s="42">
        <v>3284.9</v>
      </c>
      <c r="L55" s="41">
        <f t="shared" si="2"/>
        <v>2.7509055212772466</v>
      </c>
      <c r="M55">
        <f t="shared" si="3"/>
        <v>3393</v>
      </c>
      <c r="N55">
        <f t="shared" si="4"/>
        <v>12</v>
      </c>
      <c r="O55">
        <f t="shared" si="5"/>
        <v>1.2</v>
      </c>
    </row>
    <row r="56" spans="1:15">
      <c r="A56" s="41" t="s">
        <v>134</v>
      </c>
      <c r="B56" s="41">
        <v>1200</v>
      </c>
      <c r="C56" s="43">
        <v>4.5275382000000003E-2</v>
      </c>
      <c r="D56" s="42">
        <v>0.38900000000000001</v>
      </c>
      <c r="E56" s="42">
        <v>48.29</v>
      </c>
      <c r="F56" s="42">
        <v>2.23</v>
      </c>
      <c r="G56" s="42">
        <v>0.316</v>
      </c>
      <c r="H56" s="41">
        <v>0</v>
      </c>
      <c r="I56" s="44">
        <f t="shared" ref="I56:I82" si="6">F56*0.7</f>
        <v>1.5609999999999999</v>
      </c>
      <c r="J56" s="44">
        <f t="shared" ref="J56:J82" si="7">G56*0.5</f>
        <v>0.158</v>
      </c>
      <c r="K56" s="42">
        <v>82.5</v>
      </c>
      <c r="L56" s="41">
        <f t="shared" si="2"/>
        <v>7.0874120712285008E-2</v>
      </c>
      <c r="M56">
        <f t="shared" si="3"/>
        <v>87</v>
      </c>
      <c r="N56">
        <f t="shared" si="4"/>
        <v>0</v>
      </c>
      <c r="O56">
        <f t="shared" si="5"/>
        <v>0</v>
      </c>
    </row>
    <row r="57" spans="1:15">
      <c r="A57" s="41" t="s">
        <v>134</v>
      </c>
      <c r="B57" s="41">
        <v>1200</v>
      </c>
      <c r="C57" s="43">
        <v>6.4870997999999999E-2</v>
      </c>
      <c r="D57" s="42">
        <v>0.47299999999999998</v>
      </c>
      <c r="E57" s="42">
        <v>48.29</v>
      </c>
      <c r="F57" s="42">
        <v>2.23</v>
      </c>
      <c r="G57" s="42">
        <v>0.316</v>
      </c>
      <c r="H57" s="41">
        <v>0</v>
      </c>
      <c r="I57" s="44">
        <f t="shared" si="6"/>
        <v>1.5609999999999999</v>
      </c>
      <c r="J57" s="44">
        <f t="shared" si="7"/>
        <v>0.158</v>
      </c>
      <c r="K57" s="42">
        <v>2516.9</v>
      </c>
      <c r="L57" s="41">
        <f t="shared" si="2"/>
        <v>0.123477457782305</v>
      </c>
      <c r="M57">
        <f t="shared" si="3"/>
        <v>152</v>
      </c>
      <c r="N57">
        <f t="shared" si="4"/>
        <v>1</v>
      </c>
      <c r="O57">
        <f t="shared" si="5"/>
        <v>0.1</v>
      </c>
    </row>
    <row r="58" spans="1:15">
      <c r="A58" s="41" t="s">
        <v>134</v>
      </c>
      <c r="B58" s="41">
        <v>1200</v>
      </c>
      <c r="C58" s="43">
        <v>1.7828822000000001E-2</v>
      </c>
      <c r="D58" s="42">
        <v>0.22</v>
      </c>
      <c r="E58" s="42">
        <v>48.29</v>
      </c>
      <c r="F58" s="42">
        <v>2.23</v>
      </c>
      <c r="G58" s="42">
        <v>0.316</v>
      </c>
      <c r="H58" s="41">
        <v>0</v>
      </c>
      <c r="I58" s="44">
        <f t="shared" si="6"/>
        <v>1.5609999999999999</v>
      </c>
      <c r="J58" s="44">
        <f t="shared" si="7"/>
        <v>0.158</v>
      </c>
      <c r="K58" s="42">
        <v>640.70000000000005</v>
      </c>
      <c r="L58" s="41">
        <f t="shared" si="2"/>
        <v>1.5784153263633333E-2</v>
      </c>
      <c r="M58">
        <f t="shared" si="3"/>
        <v>19</v>
      </c>
      <c r="N58">
        <f t="shared" si="4"/>
        <v>0</v>
      </c>
      <c r="O58">
        <f t="shared" si="5"/>
        <v>0</v>
      </c>
    </row>
    <row r="59" spans="1:15">
      <c r="A59" s="41" t="s">
        <v>134</v>
      </c>
      <c r="B59" s="41">
        <v>1200</v>
      </c>
      <c r="C59" s="43">
        <v>0.33090701099999997</v>
      </c>
      <c r="D59" s="42">
        <v>0.38900000000000001</v>
      </c>
      <c r="E59" s="42">
        <v>48.29</v>
      </c>
      <c r="F59" s="42">
        <v>2.23</v>
      </c>
      <c r="G59" s="42">
        <v>0.316</v>
      </c>
      <c r="H59" s="41">
        <v>0</v>
      </c>
      <c r="I59" s="44">
        <f t="shared" si="6"/>
        <v>1.5609999999999999</v>
      </c>
      <c r="J59" s="44">
        <f t="shared" si="7"/>
        <v>0.158</v>
      </c>
      <c r="K59" s="42">
        <v>589.9</v>
      </c>
      <c r="L59" s="41">
        <f t="shared" si="2"/>
        <v>0.5180021107752425</v>
      </c>
      <c r="M59">
        <f t="shared" si="3"/>
        <v>639</v>
      </c>
      <c r="N59">
        <f t="shared" si="4"/>
        <v>2</v>
      </c>
      <c r="O59">
        <f t="shared" si="5"/>
        <v>0.2</v>
      </c>
    </row>
    <row r="60" spans="1:15">
      <c r="A60" s="41" t="s">
        <v>134</v>
      </c>
      <c r="B60" s="41">
        <v>1200</v>
      </c>
      <c r="C60" s="43">
        <v>0.11925116600000001</v>
      </c>
      <c r="D60" s="42">
        <v>0.38900000000000001</v>
      </c>
      <c r="E60" s="42">
        <v>48.29</v>
      </c>
      <c r="F60" s="42">
        <v>2.23</v>
      </c>
      <c r="G60" s="42">
        <v>0.316</v>
      </c>
      <c r="H60" s="41">
        <v>0</v>
      </c>
      <c r="I60" s="44">
        <f t="shared" si="6"/>
        <v>1.5609999999999999</v>
      </c>
      <c r="J60" s="44">
        <f t="shared" si="7"/>
        <v>0.158</v>
      </c>
      <c r="K60" s="42">
        <v>212.6</v>
      </c>
      <c r="L60" s="41">
        <f t="shared" si="2"/>
        <v>0.18667587463237167</v>
      </c>
      <c r="M60">
        <f t="shared" si="3"/>
        <v>230</v>
      </c>
      <c r="N60">
        <f t="shared" si="4"/>
        <v>1</v>
      </c>
      <c r="O60">
        <f t="shared" si="5"/>
        <v>0.1</v>
      </c>
    </row>
    <row r="61" spans="1:15">
      <c r="A61" s="41" t="s">
        <v>134</v>
      </c>
      <c r="B61" s="41">
        <v>1200</v>
      </c>
      <c r="C61" s="43">
        <v>0.23487066400000001</v>
      </c>
      <c r="D61" s="42">
        <v>0.38900000000000001</v>
      </c>
      <c r="E61" s="42">
        <v>48.29</v>
      </c>
      <c r="F61" s="42">
        <v>2.23</v>
      </c>
      <c r="G61" s="42">
        <v>0.316</v>
      </c>
      <c r="H61" s="41">
        <v>0</v>
      </c>
      <c r="I61" s="44">
        <f t="shared" si="6"/>
        <v>1.5609999999999999</v>
      </c>
      <c r="J61" s="44">
        <f t="shared" si="7"/>
        <v>0.158</v>
      </c>
      <c r="K61" s="42">
        <v>418.7</v>
      </c>
      <c r="L61" s="41">
        <f t="shared" si="2"/>
        <v>0.36766673315115334</v>
      </c>
      <c r="M61">
        <f t="shared" si="3"/>
        <v>454</v>
      </c>
      <c r="N61">
        <f t="shared" si="4"/>
        <v>2</v>
      </c>
      <c r="O61">
        <f t="shared" si="5"/>
        <v>0.2</v>
      </c>
    </row>
    <row r="62" spans="1:15">
      <c r="A62" s="41" t="s">
        <v>134</v>
      </c>
      <c r="B62" s="41">
        <v>1200</v>
      </c>
      <c r="C62" s="43">
        <v>7.1017783000000001E-2</v>
      </c>
      <c r="D62" s="42">
        <v>0.30399999999999999</v>
      </c>
      <c r="E62" s="42">
        <v>48.29</v>
      </c>
      <c r="F62" s="42">
        <v>2.23</v>
      </c>
      <c r="G62" s="42">
        <v>0.316</v>
      </c>
      <c r="H62" s="41">
        <v>0</v>
      </c>
      <c r="I62" s="44">
        <f t="shared" si="6"/>
        <v>1.5609999999999999</v>
      </c>
      <c r="J62" s="44">
        <f t="shared" si="7"/>
        <v>0.158</v>
      </c>
      <c r="K62" s="42">
        <v>98.9</v>
      </c>
      <c r="L62" s="41">
        <f t="shared" si="2"/>
        <v>8.6879368107106669E-2</v>
      </c>
      <c r="M62">
        <f t="shared" si="3"/>
        <v>107</v>
      </c>
      <c r="N62">
        <f t="shared" si="4"/>
        <v>0</v>
      </c>
      <c r="O62">
        <f t="shared" si="5"/>
        <v>0</v>
      </c>
    </row>
    <row r="63" spans="1:15">
      <c r="A63" s="41" t="s">
        <v>134</v>
      </c>
      <c r="B63" s="41">
        <v>5300</v>
      </c>
      <c r="C63" s="43">
        <v>5.0561984999999997E-2</v>
      </c>
      <c r="D63" s="42">
        <v>0.5</v>
      </c>
      <c r="E63" s="42">
        <v>48.29</v>
      </c>
      <c r="F63" s="42">
        <v>0.6</v>
      </c>
      <c r="G63" s="42">
        <v>0.13500000000000001</v>
      </c>
      <c r="H63" s="41">
        <v>0</v>
      </c>
      <c r="I63" s="44">
        <f t="shared" si="6"/>
        <v>0.42</v>
      </c>
      <c r="J63" s="44">
        <f t="shared" si="7"/>
        <v>6.7500000000000004E-2</v>
      </c>
      <c r="K63" s="42">
        <v>115.8</v>
      </c>
      <c r="L63" s="41">
        <f t="shared" si="2"/>
        <v>0.10173492731874999</v>
      </c>
      <c r="M63">
        <f t="shared" si="3"/>
        <v>125</v>
      </c>
      <c r="N63">
        <f t="shared" si="4"/>
        <v>0</v>
      </c>
      <c r="O63">
        <f t="shared" si="5"/>
        <v>0</v>
      </c>
    </row>
    <row r="64" spans="1:15">
      <c r="A64" s="41" t="s">
        <v>134</v>
      </c>
      <c r="B64" s="41">
        <v>5300</v>
      </c>
      <c r="C64" s="43">
        <v>4.4062716000000002E-2</v>
      </c>
      <c r="D64" s="42">
        <v>0.5</v>
      </c>
      <c r="E64" s="42">
        <v>48.29</v>
      </c>
      <c r="F64" s="42">
        <v>0.6</v>
      </c>
      <c r="G64" s="42">
        <v>0.13500000000000001</v>
      </c>
      <c r="H64" s="41">
        <v>0</v>
      </c>
      <c r="I64" s="44">
        <f t="shared" si="6"/>
        <v>0.42</v>
      </c>
      <c r="J64" s="44">
        <f t="shared" si="7"/>
        <v>6.7500000000000004E-2</v>
      </c>
      <c r="K64" s="42">
        <v>101</v>
      </c>
      <c r="L64" s="41">
        <f t="shared" si="2"/>
        <v>8.8657856485000006E-2</v>
      </c>
      <c r="M64">
        <f t="shared" si="3"/>
        <v>109</v>
      </c>
      <c r="N64">
        <f t="shared" si="4"/>
        <v>0</v>
      </c>
      <c r="O64">
        <f t="shared" si="5"/>
        <v>0</v>
      </c>
    </row>
    <row r="65" spans="1:15">
      <c r="A65" s="41" t="s">
        <v>134</v>
      </c>
      <c r="B65" s="41">
        <v>5300</v>
      </c>
      <c r="C65" s="43">
        <v>1.0712364E-2</v>
      </c>
      <c r="D65" s="42">
        <v>0.5</v>
      </c>
      <c r="E65" s="42">
        <v>48.29</v>
      </c>
      <c r="F65" s="42">
        <v>0.6</v>
      </c>
      <c r="G65" s="42">
        <v>0.13500000000000001</v>
      </c>
      <c r="H65" s="41">
        <v>0</v>
      </c>
      <c r="I65" s="44">
        <f t="shared" si="6"/>
        <v>0.42</v>
      </c>
      <c r="J65" s="44">
        <f t="shared" si="7"/>
        <v>6.7500000000000004E-2</v>
      </c>
      <c r="K65" s="42">
        <v>24.6</v>
      </c>
      <c r="L65" s="41">
        <f t="shared" si="2"/>
        <v>2.1554169065E-2</v>
      </c>
      <c r="M65">
        <f t="shared" si="3"/>
        <v>27</v>
      </c>
      <c r="N65">
        <f t="shared" si="4"/>
        <v>0</v>
      </c>
      <c r="O65">
        <f t="shared" si="5"/>
        <v>0</v>
      </c>
    </row>
    <row r="66" spans="1:15">
      <c r="A66" s="41" t="s">
        <v>134</v>
      </c>
      <c r="B66" s="41">
        <v>1200</v>
      </c>
      <c r="C66" s="43">
        <v>0.16253142200000001</v>
      </c>
      <c r="D66" s="42">
        <v>0.38900000000000001</v>
      </c>
      <c r="E66" s="42">
        <v>48.29</v>
      </c>
      <c r="F66" s="42">
        <v>2.23</v>
      </c>
      <c r="G66" s="42">
        <v>0.316</v>
      </c>
      <c r="H66" s="41">
        <v>0</v>
      </c>
      <c r="I66" s="44">
        <f t="shared" si="6"/>
        <v>1.5609999999999999</v>
      </c>
      <c r="J66" s="44">
        <f t="shared" si="7"/>
        <v>0.158</v>
      </c>
      <c r="K66" s="42">
        <v>289.7</v>
      </c>
      <c r="L66" s="41">
        <f t="shared" si="2"/>
        <v>0.25442682344165168</v>
      </c>
      <c r="M66">
        <f t="shared" si="3"/>
        <v>314</v>
      </c>
      <c r="N66">
        <f t="shared" si="4"/>
        <v>1</v>
      </c>
      <c r="O66">
        <f t="shared" si="5"/>
        <v>0.1</v>
      </c>
    </row>
    <row r="67" spans="1:15">
      <c r="A67" s="41" t="s">
        <v>134</v>
      </c>
      <c r="B67" s="41">
        <v>1200</v>
      </c>
      <c r="C67" s="43">
        <v>6.6653030000000002E-2</v>
      </c>
      <c r="D67" s="42">
        <v>0.38900000000000001</v>
      </c>
      <c r="E67" s="42">
        <v>48.29</v>
      </c>
      <c r="F67" s="42">
        <v>2.23</v>
      </c>
      <c r="G67" s="42">
        <v>0.316</v>
      </c>
      <c r="H67" s="41">
        <v>0</v>
      </c>
      <c r="I67" s="44">
        <f t="shared" si="6"/>
        <v>1.5609999999999999</v>
      </c>
      <c r="J67" s="44">
        <f t="shared" si="7"/>
        <v>0.158</v>
      </c>
      <c r="K67" s="42">
        <v>118.8</v>
      </c>
      <c r="L67" s="41">
        <f t="shared" ref="L67:L82" si="8">E67*D67*C67/12</f>
        <v>0.10433870870619166</v>
      </c>
      <c r="M67">
        <f t="shared" ref="M67:M82" si="9">ROUND(E67*D67*C67*102.79,0)</f>
        <v>129</v>
      </c>
      <c r="N67">
        <f t="shared" ref="N67:N82" si="10">ROUND(I67*M67*0.002205,0)</f>
        <v>0</v>
      </c>
      <c r="O67">
        <f t="shared" ref="O67:O82" si="11">ROUND(J67*M67*0.002205,1)</f>
        <v>0</v>
      </c>
    </row>
    <row r="68" spans="1:15">
      <c r="A68" s="41" t="s">
        <v>134</v>
      </c>
      <c r="B68" s="41">
        <v>5300</v>
      </c>
      <c r="C68" s="43">
        <v>9.3452723000000001E-2</v>
      </c>
      <c r="D68" s="42">
        <v>0.5</v>
      </c>
      <c r="E68" s="42">
        <v>48.29</v>
      </c>
      <c r="F68" s="42">
        <v>0.6</v>
      </c>
      <c r="G68" s="42">
        <v>0.13500000000000001</v>
      </c>
      <c r="H68" s="41">
        <v>0</v>
      </c>
      <c r="I68" s="44">
        <f t="shared" si="6"/>
        <v>0.42</v>
      </c>
      <c r="J68" s="44">
        <f t="shared" si="7"/>
        <v>6.7500000000000004E-2</v>
      </c>
      <c r="K68" s="42">
        <v>214.1</v>
      </c>
      <c r="L68" s="41">
        <f t="shared" si="8"/>
        <v>0.18803466640291666</v>
      </c>
      <c r="M68">
        <f t="shared" si="9"/>
        <v>232</v>
      </c>
      <c r="N68">
        <f t="shared" si="10"/>
        <v>0</v>
      </c>
      <c r="O68">
        <f t="shared" si="11"/>
        <v>0</v>
      </c>
    </row>
    <row r="69" spans="1:15">
      <c r="A69" s="41" t="s">
        <v>134</v>
      </c>
      <c r="B69" s="41">
        <v>1200</v>
      </c>
      <c r="C69" s="43">
        <v>6.1179965000000003E-2</v>
      </c>
      <c r="D69" s="42">
        <v>0.38900000000000001</v>
      </c>
      <c r="E69" s="42">
        <v>48.29</v>
      </c>
      <c r="F69" s="42">
        <v>2.23</v>
      </c>
      <c r="G69" s="42">
        <v>0.316</v>
      </c>
      <c r="H69" s="41">
        <v>0</v>
      </c>
      <c r="I69" s="44">
        <f t="shared" si="6"/>
        <v>1.5609999999999999</v>
      </c>
      <c r="J69" s="44">
        <f t="shared" si="7"/>
        <v>0.158</v>
      </c>
      <c r="K69" s="42">
        <v>109.1</v>
      </c>
      <c r="L69" s="41">
        <f t="shared" si="8"/>
        <v>9.577116819430416E-2</v>
      </c>
      <c r="M69">
        <f t="shared" si="9"/>
        <v>118</v>
      </c>
      <c r="N69">
        <f t="shared" si="10"/>
        <v>0</v>
      </c>
      <c r="O69">
        <f t="shared" si="11"/>
        <v>0</v>
      </c>
    </row>
    <row r="70" spans="1:15">
      <c r="A70" s="41" t="s">
        <v>134</v>
      </c>
      <c r="B70" s="41">
        <v>5300</v>
      </c>
      <c r="C70" s="43">
        <v>4.7702580000000003E-3</v>
      </c>
      <c r="D70" s="42">
        <v>0.5</v>
      </c>
      <c r="E70" s="42">
        <v>48.29</v>
      </c>
      <c r="F70" s="42">
        <v>0.6</v>
      </c>
      <c r="G70" s="42">
        <v>0.13500000000000001</v>
      </c>
      <c r="H70" s="41">
        <v>0</v>
      </c>
      <c r="I70" s="44">
        <f t="shared" si="6"/>
        <v>0.42</v>
      </c>
      <c r="J70" s="44">
        <f t="shared" si="7"/>
        <v>6.7500000000000004E-2</v>
      </c>
      <c r="K70" s="42">
        <v>10.9</v>
      </c>
      <c r="L70" s="41">
        <f t="shared" si="8"/>
        <v>9.5981566175000008E-3</v>
      </c>
      <c r="M70">
        <f t="shared" si="9"/>
        <v>12</v>
      </c>
      <c r="N70">
        <f t="shared" si="10"/>
        <v>0</v>
      </c>
      <c r="O70">
        <f t="shared" si="11"/>
        <v>0</v>
      </c>
    </row>
    <row r="71" spans="1:15">
      <c r="A71" s="41" t="s">
        <v>134</v>
      </c>
      <c r="B71" s="41">
        <v>5300</v>
      </c>
      <c r="C71" s="43">
        <v>1.2371610000000001E-3</v>
      </c>
      <c r="D71" s="42">
        <v>0.5</v>
      </c>
      <c r="E71" s="42">
        <v>48.29</v>
      </c>
      <c r="F71" s="42">
        <v>0.6</v>
      </c>
      <c r="G71" s="42">
        <v>0.13500000000000001</v>
      </c>
      <c r="H71" s="41">
        <v>0</v>
      </c>
      <c r="I71" s="44">
        <f t="shared" si="6"/>
        <v>0.42</v>
      </c>
      <c r="J71" s="44">
        <f t="shared" si="7"/>
        <v>6.7500000000000004E-2</v>
      </c>
      <c r="K71" s="42">
        <v>2.8</v>
      </c>
      <c r="L71" s="41">
        <f t="shared" si="8"/>
        <v>2.4892710287500001E-3</v>
      </c>
      <c r="M71">
        <f t="shared" si="9"/>
        <v>3</v>
      </c>
      <c r="N71">
        <f t="shared" si="10"/>
        <v>0</v>
      </c>
      <c r="O71">
        <f t="shared" si="11"/>
        <v>0</v>
      </c>
    </row>
    <row r="72" spans="1:15">
      <c r="A72" s="41" t="s">
        <v>134</v>
      </c>
      <c r="B72" s="41">
        <v>5300</v>
      </c>
      <c r="C72" s="43">
        <v>2.9179979000000002E-2</v>
      </c>
      <c r="D72" s="42">
        <v>0.5</v>
      </c>
      <c r="E72" s="42">
        <v>48.29</v>
      </c>
      <c r="F72" s="42">
        <v>0.6</v>
      </c>
      <c r="G72" s="42">
        <v>0.13500000000000001</v>
      </c>
      <c r="H72" s="41">
        <v>0</v>
      </c>
      <c r="I72" s="44">
        <f t="shared" si="6"/>
        <v>0.42</v>
      </c>
      <c r="J72" s="44">
        <f t="shared" si="7"/>
        <v>6.7500000000000004E-2</v>
      </c>
      <c r="K72" s="42">
        <v>66.900000000000006</v>
      </c>
      <c r="L72" s="41">
        <f t="shared" si="8"/>
        <v>5.8712549412916669E-2</v>
      </c>
      <c r="M72">
        <f t="shared" si="9"/>
        <v>72</v>
      </c>
      <c r="N72">
        <f t="shared" si="10"/>
        <v>0</v>
      </c>
      <c r="O72">
        <f t="shared" si="11"/>
        <v>0</v>
      </c>
    </row>
    <row r="73" spans="1:15">
      <c r="A73" s="41" t="s">
        <v>134</v>
      </c>
      <c r="B73" s="41">
        <v>1200</v>
      </c>
      <c r="C73" s="43">
        <v>2.5679193999999999E-2</v>
      </c>
      <c r="D73" s="42">
        <v>0.38900000000000001</v>
      </c>
      <c r="E73" s="42">
        <v>48.29</v>
      </c>
      <c r="F73" s="42">
        <v>2.23</v>
      </c>
      <c r="G73" s="42">
        <v>0.316</v>
      </c>
      <c r="H73" s="41">
        <v>0</v>
      </c>
      <c r="I73" s="44">
        <f t="shared" si="6"/>
        <v>1.5609999999999999</v>
      </c>
      <c r="J73" s="44">
        <f t="shared" si="7"/>
        <v>0.158</v>
      </c>
      <c r="K73" s="42">
        <v>45.8</v>
      </c>
      <c r="L73" s="41">
        <f t="shared" si="8"/>
        <v>4.0198231686928328E-2</v>
      </c>
      <c r="M73">
        <f t="shared" si="9"/>
        <v>50</v>
      </c>
      <c r="N73">
        <f t="shared" si="10"/>
        <v>0</v>
      </c>
      <c r="O73">
        <f t="shared" si="11"/>
        <v>0</v>
      </c>
    </row>
    <row r="74" spans="1:15">
      <c r="A74" s="41" t="s">
        <v>134</v>
      </c>
      <c r="B74" s="41">
        <v>1200</v>
      </c>
      <c r="C74" s="43">
        <v>0.37968345100000001</v>
      </c>
      <c r="D74" s="42">
        <v>0.38900000000000001</v>
      </c>
      <c r="E74" s="42">
        <v>48.29</v>
      </c>
      <c r="F74" s="42">
        <v>2.23</v>
      </c>
      <c r="G74" s="42">
        <v>0.316</v>
      </c>
      <c r="H74" s="41">
        <v>0</v>
      </c>
      <c r="I74" s="44">
        <f t="shared" si="6"/>
        <v>1.5609999999999999</v>
      </c>
      <c r="J74" s="44">
        <f t="shared" si="7"/>
        <v>0.158</v>
      </c>
      <c r="K74" s="42">
        <v>676.9</v>
      </c>
      <c r="L74" s="41">
        <f t="shared" si="8"/>
        <v>0.59435679059827584</v>
      </c>
      <c r="M74">
        <f t="shared" si="9"/>
        <v>733</v>
      </c>
      <c r="N74">
        <f t="shared" si="10"/>
        <v>3</v>
      </c>
      <c r="O74">
        <f t="shared" si="11"/>
        <v>0.3</v>
      </c>
    </row>
    <row r="75" spans="1:15">
      <c r="A75" s="41" t="s">
        <v>134</v>
      </c>
      <c r="B75" s="41">
        <v>1200</v>
      </c>
      <c r="C75" s="43">
        <v>7.1407770000000001E-3</v>
      </c>
      <c r="D75" s="42">
        <v>0.38900000000000001</v>
      </c>
      <c r="E75" s="42">
        <v>48.29</v>
      </c>
      <c r="F75" s="42">
        <v>2.23</v>
      </c>
      <c r="G75" s="42">
        <v>0.316</v>
      </c>
      <c r="H75" s="41">
        <v>0</v>
      </c>
      <c r="I75" s="44">
        <f t="shared" si="6"/>
        <v>1.5609999999999999</v>
      </c>
      <c r="J75" s="44">
        <f t="shared" si="7"/>
        <v>0.158</v>
      </c>
      <c r="K75" s="42">
        <v>12.7</v>
      </c>
      <c r="L75" s="41">
        <f t="shared" si="8"/>
        <v>1.11781782664475E-2</v>
      </c>
      <c r="M75">
        <f t="shared" si="9"/>
        <v>14</v>
      </c>
      <c r="N75">
        <f t="shared" si="10"/>
        <v>0</v>
      </c>
      <c r="O75">
        <f t="shared" si="11"/>
        <v>0</v>
      </c>
    </row>
    <row r="76" spans="1:15">
      <c r="A76" s="41" t="s">
        <v>134</v>
      </c>
      <c r="B76" s="41">
        <v>1200</v>
      </c>
      <c r="C76" s="43">
        <v>4.1481340000000004E-3</v>
      </c>
      <c r="D76" s="42">
        <v>0.38900000000000001</v>
      </c>
      <c r="E76" s="42">
        <v>48.29</v>
      </c>
      <c r="F76" s="42">
        <v>2.23</v>
      </c>
      <c r="G76" s="42">
        <v>0.316</v>
      </c>
      <c r="H76" s="41">
        <v>0</v>
      </c>
      <c r="I76" s="44">
        <f t="shared" si="6"/>
        <v>1.5609999999999999</v>
      </c>
      <c r="J76" s="44">
        <f t="shared" si="7"/>
        <v>0.158</v>
      </c>
      <c r="K76" s="42">
        <v>7.4</v>
      </c>
      <c r="L76" s="41">
        <f t="shared" si="8"/>
        <v>6.4934924203783337E-3</v>
      </c>
      <c r="M76">
        <f t="shared" si="9"/>
        <v>8</v>
      </c>
      <c r="N76">
        <f t="shared" si="10"/>
        <v>0</v>
      </c>
      <c r="O76">
        <f t="shared" si="11"/>
        <v>0</v>
      </c>
    </row>
    <row r="77" spans="1:15">
      <c r="A77" s="41" t="s">
        <v>134</v>
      </c>
      <c r="B77" s="41">
        <v>1200</v>
      </c>
      <c r="C77" s="43">
        <v>5.2588653999999999E-2</v>
      </c>
      <c r="D77" s="42">
        <v>0.30399999999999999</v>
      </c>
      <c r="E77" s="42">
        <v>48.29</v>
      </c>
      <c r="F77" s="42">
        <v>2.23</v>
      </c>
      <c r="G77" s="42">
        <v>0.316</v>
      </c>
      <c r="H77" s="41">
        <v>0</v>
      </c>
      <c r="I77" s="44">
        <f t="shared" si="6"/>
        <v>1.5609999999999999</v>
      </c>
      <c r="J77" s="44">
        <f t="shared" si="7"/>
        <v>0.158</v>
      </c>
      <c r="K77" s="42">
        <v>73.3</v>
      </c>
      <c r="L77" s="41">
        <f t="shared" si="8"/>
        <v>6.4334154575386659E-2</v>
      </c>
      <c r="M77">
        <f t="shared" si="9"/>
        <v>79</v>
      </c>
      <c r="N77">
        <f t="shared" si="10"/>
        <v>0</v>
      </c>
      <c r="O77">
        <f t="shared" si="11"/>
        <v>0</v>
      </c>
    </row>
    <row r="78" spans="1:15">
      <c r="A78" s="41" t="s">
        <v>134</v>
      </c>
      <c r="B78" s="41">
        <v>1200</v>
      </c>
      <c r="C78" s="43">
        <v>1.3787509999999999E-2</v>
      </c>
      <c r="D78" s="42">
        <v>0.38900000000000001</v>
      </c>
      <c r="E78" s="42">
        <v>48.29</v>
      </c>
      <c r="F78" s="42">
        <v>2.23</v>
      </c>
      <c r="G78" s="42">
        <v>0.316</v>
      </c>
      <c r="H78" s="41">
        <v>0</v>
      </c>
      <c r="I78" s="44">
        <f t="shared" si="6"/>
        <v>1.5609999999999999</v>
      </c>
      <c r="J78" s="44">
        <f t="shared" si="7"/>
        <v>0.158</v>
      </c>
      <c r="K78" s="42">
        <v>545.20000000000005</v>
      </c>
      <c r="L78" s="41">
        <f t="shared" si="8"/>
        <v>2.1582979643591668E-2</v>
      </c>
      <c r="M78">
        <f t="shared" si="9"/>
        <v>27</v>
      </c>
      <c r="N78">
        <f t="shared" si="10"/>
        <v>0</v>
      </c>
      <c r="O78">
        <f t="shared" si="11"/>
        <v>0</v>
      </c>
    </row>
    <row r="79" spans="1:15">
      <c r="A79" s="41" t="s">
        <v>134</v>
      </c>
      <c r="B79" s="41">
        <v>1200</v>
      </c>
      <c r="C79" s="43">
        <v>7.3716043999999994E-2</v>
      </c>
      <c r="D79" s="42">
        <v>0.38900000000000001</v>
      </c>
      <c r="E79" s="42">
        <v>48.29</v>
      </c>
      <c r="F79" s="42">
        <v>2.23</v>
      </c>
      <c r="G79" s="42">
        <v>0.316</v>
      </c>
      <c r="H79" s="41">
        <v>0</v>
      </c>
      <c r="I79" s="44">
        <f t="shared" si="6"/>
        <v>1.5609999999999999</v>
      </c>
      <c r="J79" s="44">
        <f t="shared" si="7"/>
        <v>0.158</v>
      </c>
      <c r="K79" s="42">
        <v>156.19999999999999</v>
      </c>
      <c r="L79" s="41">
        <f t="shared" si="8"/>
        <v>0.11539515670763666</v>
      </c>
      <c r="M79">
        <f t="shared" si="9"/>
        <v>142</v>
      </c>
      <c r="N79">
        <f t="shared" si="10"/>
        <v>0</v>
      </c>
      <c r="O79">
        <f t="shared" si="11"/>
        <v>0</v>
      </c>
    </row>
    <row r="80" spans="1:15">
      <c r="A80" s="41" t="s">
        <v>134</v>
      </c>
      <c r="B80" s="41">
        <v>1200</v>
      </c>
      <c r="C80" s="43">
        <v>3.0478100000000001E-4</v>
      </c>
      <c r="D80" s="42">
        <v>0.34699999999999998</v>
      </c>
      <c r="E80" s="42">
        <v>48.29</v>
      </c>
      <c r="F80" s="42">
        <v>2.23</v>
      </c>
      <c r="G80" s="42">
        <v>0.316</v>
      </c>
      <c r="H80" s="41">
        <v>0</v>
      </c>
      <c r="I80" s="44">
        <f t="shared" si="6"/>
        <v>1.5609999999999999</v>
      </c>
      <c r="J80" s="44">
        <f t="shared" si="7"/>
        <v>0.158</v>
      </c>
      <c r="K80" s="42">
        <v>1.5</v>
      </c>
      <c r="L80" s="41">
        <f t="shared" si="8"/>
        <v>4.255918706691666E-4</v>
      </c>
      <c r="M80">
        <f t="shared" si="9"/>
        <v>1</v>
      </c>
      <c r="N80">
        <f t="shared" si="10"/>
        <v>0</v>
      </c>
      <c r="O80">
        <f t="shared" si="11"/>
        <v>0</v>
      </c>
    </row>
    <row r="81" spans="1:15">
      <c r="A81" s="41" t="s">
        <v>134</v>
      </c>
      <c r="B81" s="41">
        <v>1200</v>
      </c>
      <c r="C81" s="43">
        <v>6.0401732E-2</v>
      </c>
      <c r="D81" s="42">
        <v>0.34699999999999998</v>
      </c>
      <c r="E81" s="42">
        <v>48.29</v>
      </c>
      <c r="F81" s="42">
        <v>2.23</v>
      </c>
      <c r="G81" s="42">
        <v>0.316</v>
      </c>
      <c r="H81" s="41">
        <v>0</v>
      </c>
      <c r="I81" s="44">
        <f t="shared" si="6"/>
        <v>1.5609999999999999</v>
      </c>
      <c r="J81" s="44">
        <f t="shared" si="7"/>
        <v>0.158</v>
      </c>
      <c r="K81" s="42">
        <v>96.1</v>
      </c>
      <c r="L81" s="41">
        <f t="shared" si="8"/>
        <v>8.4344122873596661E-2</v>
      </c>
      <c r="M81">
        <f t="shared" si="9"/>
        <v>104</v>
      </c>
      <c r="N81">
        <f t="shared" si="10"/>
        <v>0</v>
      </c>
      <c r="O81">
        <f t="shared" si="11"/>
        <v>0</v>
      </c>
    </row>
    <row r="82" spans="1:15">
      <c r="A82" s="41" t="s">
        <v>134</v>
      </c>
      <c r="B82" s="41">
        <v>1200</v>
      </c>
      <c r="C82" s="43">
        <v>7.9196671999999996E-2</v>
      </c>
      <c r="D82" s="42">
        <v>0.38900000000000001</v>
      </c>
      <c r="E82" s="42">
        <v>48.29</v>
      </c>
      <c r="F82" s="42">
        <v>2.23</v>
      </c>
      <c r="G82" s="42">
        <v>0.316</v>
      </c>
      <c r="H82" s="41">
        <v>0</v>
      </c>
      <c r="I82" s="44">
        <f t="shared" si="6"/>
        <v>1.5609999999999999</v>
      </c>
      <c r="J82" s="44">
        <f t="shared" si="7"/>
        <v>0.158</v>
      </c>
      <c r="K82" s="42">
        <v>141.19999999999999</v>
      </c>
      <c r="L82" s="41">
        <f t="shared" si="8"/>
        <v>0.12397453634602666</v>
      </c>
      <c r="M82">
        <f t="shared" si="9"/>
        <v>153</v>
      </c>
      <c r="N82">
        <f t="shared" si="10"/>
        <v>1</v>
      </c>
      <c r="O82">
        <f t="shared" si="11"/>
        <v>0.1</v>
      </c>
    </row>
    <row r="83" spans="1:15">
      <c r="C83" s="43">
        <f>SUM(C2:C82)</f>
        <v>91.193416234000011</v>
      </c>
      <c r="N83">
        <f>SUM(N2:N82)</f>
        <v>617</v>
      </c>
      <c r="O83">
        <f>SUM(O2:O82)</f>
        <v>83.099999999999952</v>
      </c>
    </row>
  </sheetData>
  <sortState ref="A2:L82">
    <sortCondition descending="1" ref="L1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2" width="12.42578125" customWidth="1"/>
    <col min="13" max="13" width="12.7109375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1.12553E-4</v>
      </c>
      <c r="D2" s="42">
        <v>0.30399999999999999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37206.6</v>
      </c>
      <c r="L2" s="41">
        <f>E2*D2*C2/12</f>
        <v>1.3769133737333332E-4</v>
      </c>
      <c r="M2">
        <f>ROUND(E2*D2*C2*102.79,0)</f>
        <v>0</v>
      </c>
      <c r="N2">
        <f>ROUND(I2*M2*0.002205,0)</f>
        <v>0</v>
      </c>
      <c r="O2">
        <f>ROUND(J2*M2*0.002205,1)</f>
        <v>0</v>
      </c>
    </row>
    <row r="3" spans="1:15">
      <c r="A3" s="61" t="s">
        <v>134</v>
      </c>
      <c r="B3" s="41">
        <v>1400</v>
      </c>
      <c r="C3" s="43">
        <v>1.3218611920000001</v>
      </c>
      <c r="D3" s="42">
        <v>0.88700000000000001</v>
      </c>
      <c r="E3" s="42">
        <v>48.29</v>
      </c>
      <c r="F3" s="42">
        <v>1.93</v>
      </c>
      <c r="G3" s="42">
        <v>0.497</v>
      </c>
      <c r="H3" s="41">
        <v>1</v>
      </c>
      <c r="I3" s="42">
        <f t="shared" ref="I3:I12" si="0">F3</f>
        <v>1.93</v>
      </c>
      <c r="J3" s="42">
        <f t="shared" ref="J3:J12" si="1">G3</f>
        <v>0.497</v>
      </c>
      <c r="K3" s="42">
        <v>88998.3</v>
      </c>
      <c r="L3" s="41">
        <f t="shared" ref="L3:L12" si="2">E3*D3*C3/12</f>
        <v>4.7182987054175136</v>
      </c>
      <c r="M3">
        <f t="shared" ref="M3:M12" si="3">ROUND(E3*D3*C3*102.79,0)</f>
        <v>5820</v>
      </c>
      <c r="N3">
        <f t="shared" ref="N3:N12" si="4">ROUND(I3*M3*0.002205,0)</f>
        <v>25</v>
      </c>
      <c r="O3">
        <f t="shared" ref="O3:O12" si="5">ROUND(J3*M3*0.002205,1)</f>
        <v>6.4</v>
      </c>
    </row>
    <row r="4" spans="1:15">
      <c r="A4" s="61" t="s">
        <v>134</v>
      </c>
      <c r="B4" s="41">
        <v>1550</v>
      </c>
      <c r="C4" s="43">
        <v>1.0105921980000001</v>
      </c>
      <c r="D4" s="42">
        <v>0.57699999999999996</v>
      </c>
      <c r="E4" s="42">
        <v>48.29</v>
      </c>
      <c r="F4" s="42">
        <v>1.55</v>
      </c>
      <c r="G4" s="42">
        <v>0.15</v>
      </c>
      <c r="H4" s="41">
        <v>1</v>
      </c>
      <c r="I4" s="42">
        <f t="shared" si="0"/>
        <v>1.55</v>
      </c>
      <c r="J4" s="42">
        <f t="shared" si="1"/>
        <v>0.15</v>
      </c>
      <c r="K4" s="42">
        <v>28442.2</v>
      </c>
      <c r="L4" s="41">
        <f t="shared" si="2"/>
        <v>2.3465386590249451</v>
      </c>
      <c r="M4">
        <f t="shared" si="3"/>
        <v>2894</v>
      </c>
      <c r="N4">
        <f t="shared" si="4"/>
        <v>10</v>
      </c>
      <c r="O4">
        <f t="shared" si="5"/>
        <v>1</v>
      </c>
    </row>
    <row r="5" spans="1:15">
      <c r="A5" s="61" t="s">
        <v>134</v>
      </c>
      <c r="B5" s="41">
        <v>1200</v>
      </c>
      <c r="C5" s="43">
        <v>4.437628525</v>
      </c>
      <c r="D5" s="42">
        <v>0.30399999999999999</v>
      </c>
      <c r="E5" s="42">
        <v>48.29</v>
      </c>
      <c r="F5" s="42">
        <v>2.23</v>
      </c>
      <c r="G5" s="42">
        <v>0.316</v>
      </c>
      <c r="H5" s="41">
        <v>1</v>
      </c>
      <c r="I5" s="42">
        <f t="shared" si="0"/>
        <v>2.23</v>
      </c>
      <c r="J5" s="42">
        <f t="shared" si="1"/>
        <v>0.316</v>
      </c>
      <c r="K5" s="42">
        <v>17588.900000000001</v>
      </c>
      <c r="L5" s="41">
        <f t="shared" si="2"/>
        <v>5.4287580639636666</v>
      </c>
      <c r="M5">
        <f t="shared" si="3"/>
        <v>6696</v>
      </c>
      <c r="N5">
        <f t="shared" si="4"/>
        <v>33</v>
      </c>
      <c r="O5">
        <f t="shared" si="5"/>
        <v>4.7</v>
      </c>
    </row>
    <row r="6" spans="1:15">
      <c r="A6" s="61" t="s">
        <v>134</v>
      </c>
      <c r="B6" s="41">
        <v>1800</v>
      </c>
      <c r="C6" s="43">
        <v>1.6474336730000001</v>
      </c>
      <c r="D6" s="42">
        <v>0.183</v>
      </c>
      <c r="E6" s="42">
        <v>48.29</v>
      </c>
      <c r="F6" s="42">
        <v>1.25</v>
      </c>
      <c r="G6" s="42">
        <v>7.5999999999999998E-2</v>
      </c>
      <c r="H6" s="41">
        <v>1</v>
      </c>
      <c r="I6" s="42">
        <f t="shared" si="0"/>
        <v>1.25</v>
      </c>
      <c r="J6" s="42">
        <f t="shared" si="1"/>
        <v>7.5999999999999998E-2</v>
      </c>
      <c r="K6" s="42">
        <v>9032</v>
      </c>
      <c r="L6" s="41">
        <f t="shared" si="2"/>
        <v>1.2132072240548424</v>
      </c>
      <c r="M6">
        <f t="shared" si="3"/>
        <v>1496</v>
      </c>
      <c r="N6">
        <f t="shared" si="4"/>
        <v>4</v>
      </c>
      <c r="O6">
        <f t="shared" si="5"/>
        <v>0.3</v>
      </c>
    </row>
    <row r="7" spans="1:15">
      <c r="A7" s="61" t="s">
        <v>134</v>
      </c>
      <c r="B7" s="41">
        <v>1800</v>
      </c>
      <c r="C7" s="43">
        <v>0.19737622699999999</v>
      </c>
      <c r="D7" s="42">
        <v>0.183</v>
      </c>
      <c r="E7" s="42">
        <v>48.29</v>
      </c>
      <c r="F7" s="42">
        <v>1.25</v>
      </c>
      <c r="G7" s="42">
        <v>7.5999999999999998E-2</v>
      </c>
      <c r="H7" s="41">
        <v>1</v>
      </c>
      <c r="I7" s="42">
        <f t="shared" si="0"/>
        <v>1.25</v>
      </c>
      <c r="J7" s="42">
        <f t="shared" si="1"/>
        <v>7.5999999999999998E-2</v>
      </c>
      <c r="K7" s="42">
        <v>833.9</v>
      </c>
      <c r="L7" s="41">
        <f t="shared" si="2"/>
        <v>0.14535229452790746</v>
      </c>
      <c r="M7">
        <f t="shared" si="3"/>
        <v>179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1200</v>
      </c>
      <c r="C8" s="43">
        <v>1.0679734169999999</v>
      </c>
      <c r="D8" s="42">
        <v>0.38900000000000001</v>
      </c>
      <c r="E8" s="42">
        <v>48.29</v>
      </c>
      <c r="F8" s="42">
        <v>2.23</v>
      </c>
      <c r="G8" s="42">
        <v>0.316</v>
      </c>
      <c r="H8" s="41">
        <v>1</v>
      </c>
      <c r="I8" s="42">
        <f t="shared" si="0"/>
        <v>2.23</v>
      </c>
      <c r="J8" s="42">
        <f t="shared" si="1"/>
        <v>0.316</v>
      </c>
      <c r="K8" s="42">
        <v>63893.7</v>
      </c>
      <c r="L8" s="41">
        <f t="shared" si="2"/>
        <v>1.6718064769496472</v>
      </c>
      <c r="M8">
        <f t="shared" si="3"/>
        <v>2062</v>
      </c>
      <c r="N8">
        <f t="shared" si="4"/>
        <v>10</v>
      </c>
      <c r="O8">
        <f t="shared" si="5"/>
        <v>1.4</v>
      </c>
    </row>
    <row r="9" spans="1:15">
      <c r="A9" s="61" t="s">
        <v>134</v>
      </c>
      <c r="B9" s="41">
        <v>1800</v>
      </c>
      <c r="C9" s="43">
        <v>0.76613670899999997</v>
      </c>
      <c r="D9" s="42">
        <v>0.182</v>
      </c>
      <c r="E9" s="42">
        <v>48.29</v>
      </c>
      <c r="F9" s="42">
        <v>1.25</v>
      </c>
      <c r="G9" s="42">
        <v>7.5999999999999998E-2</v>
      </c>
      <c r="H9" s="41">
        <v>1</v>
      </c>
      <c r="I9" s="42">
        <f t="shared" si="0"/>
        <v>1.25</v>
      </c>
      <c r="J9" s="42">
        <f t="shared" si="1"/>
        <v>7.5999999999999998E-2</v>
      </c>
      <c r="K9" s="42">
        <v>701.4</v>
      </c>
      <c r="L9" s="41">
        <f t="shared" si="2"/>
        <v>0.56111724877708491</v>
      </c>
      <c r="M9">
        <f t="shared" si="3"/>
        <v>692</v>
      </c>
      <c r="N9">
        <f t="shared" si="4"/>
        <v>2</v>
      </c>
      <c r="O9">
        <f t="shared" si="5"/>
        <v>0.1</v>
      </c>
    </row>
    <row r="10" spans="1:15">
      <c r="A10" s="61" t="s">
        <v>134</v>
      </c>
      <c r="B10" s="41">
        <v>1800</v>
      </c>
      <c r="C10" s="43">
        <v>0.92325679500000002</v>
      </c>
      <c r="D10" s="42">
        <v>0.182</v>
      </c>
      <c r="E10" s="42">
        <v>48.29</v>
      </c>
      <c r="F10" s="42">
        <v>1.25</v>
      </c>
      <c r="G10" s="42">
        <v>7.5999999999999998E-2</v>
      </c>
      <c r="H10" s="41">
        <v>1</v>
      </c>
      <c r="I10" s="42">
        <f t="shared" si="0"/>
        <v>1.25</v>
      </c>
      <c r="J10" s="42">
        <f t="shared" si="1"/>
        <v>7.5999999999999998E-2</v>
      </c>
      <c r="K10" s="42">
        <v>772.7</v>
      </c>
      <c r="L10" s="41">
        <f t="shared" si="2"/>
        <v>0.67619173789667497</v>
      </c>
      <c r="M10">
        <f t="shared" si="3"/>
        <v>834</v>
      </c>
      <c r="N10">
        <f t="shared" si="4"/>
        <v>2</v>
      </c>
      <c r="O10">
        <f t="shared" si="5"/>
        <v>0.1</v>
      </c>
    </row>
    <row r="11" spans="1:15">
      <c r="A11" s="61" t="s">
        <v>134</v>
      </c>
      <c r="B11" s="41">
        <v>1800</v>
      </c>
      <c r="C11" s="43">
        <v>0.84912778</v>
      </c>
      <c r="D11" s="42">
        <v>0.183</v>
      </c>
      <c r="E11" s="42">
        <v>48.29</v>
      </c>
      <c r="F11" s="42">
        <v>1.25</v>
      </c>
      <c r="G11" s="42">
        <v>7.5999999999999998E-2</v>
      </c>
      <c r="H11" s="41">
        <v>1</v>
      </c>
      <c r="I11" s="42">
        <f t="shared" si="0"/>
        <v>1.25</v>
      </c>
      <c r="J11" s="42">
        <f t="shared" si="1"/>
        <v>7.5999999999999998E-2</v>
      </c>
      <c r="K11" s="42">
        <v>797.5</v>
      </c>
      <c r="L11" s="41">
        <f t="shared" si="2"/>
        <v>0.62531680256704991</v>
      </c>
      <c r="M11">
        <f t="shared" si="3"/>
        <v>771</v>
      </c>
      <c r="N11">
        <f t="shared" si="4"/>
        <v>2</v>
      </c>
      <c r="O11">
        <f t="shared" si="5"/>
        <v>0.1</v>
      </c>
    </row>
    <row r="12" spans="1:15">
      <c r="A12" s="61" t="s">
        <v>134</v>
      </c>
      <c r="B12" s="41">
        <v>6460</v>
      </c>
      <c r="C12" s="43">
        <v>5.5462000000000003E-4</v>
      </c>
      <c r="D12" s="42">
        <v>0.30299999999999999</v>
      </c>
      <c r="E12" s="42">
        <v>48.29</v>
      </c>
      <c r="F12" s="42">
        <v>0</v>
      </c>
      <c r="G12" s="42">
        <v>0</v>
      </c>
      <c r="H12" s="41">
        <v>1</v>
      </c>
      <c r="I12" s="42">
        <f t="shared" si="0"/>
        <v>0</v>
      </c>
      <c r="J12" s="42">
        <f t="shared" si="1"/>
        <v>0</v>
      </c>
      <c r="K12" s="42">
        <v>9497.4</v>
      </c>
      <c r="L12" s="41">
        <f t="shared" si="2"/>
        <v>6.7626064494999991E-4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C13" s="43">
        <f>SUM(C2:C12)</f>
        <v>12.222053688999999</v>
      </c>
      <c r="N13">
        <f>SUM(N2:N12)</f>
        <v>88</v>
      </c>
      <c r="O13">
        <f>SUM(O2:O12)</f>
        <v>14.100000000000001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6"/>
  <sheetViews>
    <sheetView workbookViewId="0">
      <pane ySplit="1" topLeftCell="A2" activePane="bottomLeft" state="frozen"/>
      <selection pane="bottomLeft" activeCell="L1" sqref="L1:O2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7.85546875" style="42" bestFit="1" customWidth="1"/>
    <col min="12" max="13" width="12.42578125" bestFit="1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1550</v>
      </c>
      <c r="C2" s="43">
        <v>2.6768644749999999</v>
      </c>
      <c r="D2" s="42">
        <v>0.57699999999999996</v>
      </c>
      <c r="E2" s="42">
        <v>48.29</v>
      </c>
      <c r="F2" s="42">
        <v>1.55</v>
      </c>
      <c r="G2" s="42">
        <v>0.15</v>
      </c>
      <c r="H2" s="41">
        <v>1</v>
      </c>
      <c r="I2" s="42">
        <f>F2</f>
        <v>1.55</v>
      </c>
      <c r="J2" s="42">
        <f>G2</f>
        <v>0.15</v>
      </c>
      <c r="K2" s="42">
        <v>30840.799999999999</v>
      </c>
      <c r="L2" s="41">
        <f>E2*D2*C2/12</f>
        <v>6.2155298526834786</v>
      </c>
      <c r="M2">
        <f>ROUND(E2*D2*C2*102.79,0)</f>
        <v>7667</v>
      </c>
      <c r="N2">
        <f>ROUND(I2*M2*0.002205,0)</f>
        <v>26</v>
      </c>
      <c r="O2">
        <f>ROUND(J2*M2*0.002205,1)</f>
        <v>2.5</v>
      </c>
    </row>
    <row r="3" spans="1:15">
      <c r="A3" s="61" t="s">
        <v>134</v>
      </c>
      <c r="B3" s="41">
        <v>1550</v>
      </c>
      <c r="C3" s="43">
        <v>2.5772296479999999</v>
      </c>
      <c r="D3" s="42">
        <v>0.60899999999999999</v>
      </c>
      <c r="E3" s="42">
        <v>48.29</v>
      </c>
      <c r="F3" s="42">
        <v>1.55</v>
      </c>
      <c r="G3" s="42">
        <v>0.15</v>
      </c>
      <c r="H3" s="41">
        <v>1</v>
      </c>
      <c r="I3" s="42">
        <f t="shared" ref="I3:I54" si="0">F3</f>
        <v>1.55</v>
      </c>
      <c r="J3" s="42">
        <f t="shared" ref="J3:J54" si="1">G3</f>
        <v>0.15</v>
      </c>
      <c r="K3" s="42">
        <v>31454.799999999999</v>
      </c>
      <c r="L3" s="41">
        <f t="shared" ref="L3:L66" si="2">E3*D3*C3/12</f>
        <v>6.3160617998724398</v>
      </c>
      <c r="M3">
        <f t="shared" ref="M3:M66" si="3">ROUND(E3*D3*C3*102.79,0)</f>
        <v>7791</v>
      </c>
      <c r="N3">
        <f t="shared" ref="N3:N66" si="4">ROUND(I3*M3*0.002205,0)</f>
        <v>27</v>
      </c>
      <c r="O3">
        <f t="shared" ref="O3:O66" si="5">ROUND(J3*M3*0.002205,1)</f>
        <v>2.6</v>
      </c>
    </row>
    <row r="4" spans="1:15">
      <c r="A4" s="61" t="s">
        <v>134</v>
      </c>
      <c r="B4" s="41">
        <v>1200</v>
      </c>
      <c r="C4" s="43">
        <v>7.3519901479999996</v>
      </c>
      <c r="D4" s="42">
        <v>0.38900000000000001</v>
      </c>
      <c r="E4" s="42">
        <v>48.29</v>
      </c>
      <c r="F4" s="42">
        <v>2.23</v>
      </c>
      <c r="G4" s="42">
        <v>0.316</v>
      </c>
      <c r="H4" s="41">
        <v>1</v>
      </c>
      <c r="I4" s="42">
        <f t="shared" si="0"/>
        <v>2.23</v>
      </c>
      <c r="J4" s="42">
        <f t="shared" si="1"/>
        <v>0.316</v>
      </c>
      <c r="K4" s="42">
        <v>27429.1</v>
      </c>
      <c r="L4" s="41">
        <f t="shared" si="2"/>
        <v>11.508811504337656</v>
      </c>
      <c r="M4">
        <f t="shared" si="3"/>
        <v>14196</v>
      </c>
      <c r="N4">
        <f t="shared" si="4"/>
        <v>70</v>
      </c>
      <c r="O4">
        <f t="shared" si="5"/>
        <v>9.9</v>
      </c>
    </row>
    <row r="5" spans="1:15">
      <c r="A5" s="61" t="s">
        <v>134</v>
      </c>
      <c r="B5" s="41">
        <v>1550</v>
      </c>
      <c r="C5" s="43">
        <v>1.2661888670000001</v>
      </c>
      <c r="D5" s="42">
        <v>0.60899999999999999</v>
      </c>
      <c r="E5" s="42">
        <v>48.29</v>
      </c>
      <c r="F5" s="42">
        <v>1.55</v>
      </c>
      <c r="G5" s="42">
        <v>0.15</v>
      </c>
      <c r="H5" s="41">
        <v>1</v>
      </c>
      <c r="I5" s="42">
        <f t="shared" si="0"/>
        <v>1.55</v>
      </c>
      <c r="J5" s="42">
        <f t="shared" si="1"/>
        <v>0.15</v>
      </c>
      <c r="K5" s="42">
        <v>12516.4</v>
      </c>
      <c r="L5" s="41">
        <f t="shared" si="2"/>
        <v>3.1030712146620729</v>
      </c>
      <c r="M5">
        <f t="shared" si="3"/>
        <v>3828</v>
      </c>
      <c r="N5">
        <f t="shared" si="4"/>
        <v>13</v>
      </c>
      <c r="O5">
        <f t="shared" si="5"/>
        <v>1.3</v>
      </c>
    </row>
    <row r="6" spans="1:15">
      <c r="A6" s="61" t="s">
        <v>134</v>
      </c>
      <c r="B6" s="41">
        <v>1900</v>
      </c>
      <c r="C6" s="43">
        <v>6.3090981949999998</v>
      </c>
      <c r="D6" s="42">
        <v>0.23400000000000001</v>
      </c>
      <c r="E6" s="42">
        <v>48.29</v>
      </c>
      <c r="F6" s="42">
        <v>1.2</v>
      </c>
      <c r="G6" s="42">
        <v>7.5999999999999998E-2</v>
      </c>
      <c r="H6" s="41">
        <v>1</v>
      </c>
      <c r="I6" s="42">
        <f t="shared" si="0"/>
        <v>1.2</v>
      </c>
      <c r="J6" s="42">
        <f t="shared" si="1"/>
        <v>7.5999999999999998E-2</v>
      </c>
      <c r="K6" s="42">
        <v>8730.1</v>
      </c>
      <c r="L6" s="41">
        <f t="shared" si="2"/>
        <v>5.9409938608127248</v>
      </c>
      <c r="M6">
        <f t="shared" si="3"/>
        <v>7328</v>
      </c>
      <c r="N6">
        <f t="shared" si="4"/>
        <v>19</v>
      </c>
      <c r="O6">
        <f t="shared" si="5"/>
        <v>1.2</v>
      </c>
    </row>
    <row r="7" spans="1:15">
      <c r="A7" s="61" t="s">
        <v>134</v>
      </c>
      <c r="B7" s="41">
        <v>1900</v>
      </c>
      <c r="C7" s="43">
        <v>0.10640163499999999</v>
      </c>
      <c r="D7" s="42">
        <v>0.193</v>
      </c>
      <c r="E7" s="42">
        <v>48.29</v>
      </c>
      <c r="F7" s="42">
        <v>1.2</v>
      </c>
      <c r="G7" s="42">
        <v>7.5999999999999998E-2</v>
      </c>
      <c r="H7" s="41">
        <v>1</v>
      </c>
      <c r="I7" s="42">
        <f t="shared" si="0"/>
        <v>1.2</v>
      </c>
      <c r="J7" s="42">
        <f t="shared" si="1"/>
        <v>7.5999999999999998E-2</v>
      </c>
      <c r="K7" s="42">
        <v>1532</v>
      </c>
      <c r="L7" s="41">
        <f t="shared" si="2"/>
        <v>8.2638337179245833E-2</v>
      </c>
      <c r="M7">
        <f t="shared" si="3"/>
        <v>102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1900</v>
      </c>
      <c r="C8" s="43">
        <v>0.34637117899999997</v>
      </c>
      <c r="D8" s="42">
        <v>0.193</v>
      </c>
      <c r="E8" s="42">
        <v>48.29</v>
      </c>
      <c r="F8" s="42">
        <v>1.2</v>
      </c>
      <c r="G8" s="42">
        <v>7.5999999999999998E-2</v>
      </c>
      <c r="H8" s="41">
        <v>1</v>
      </c>
      <c r="I8" s="42">
        <f t="shared" si="0"/>
        <v>1.2</v>
      </c>
      <c r="J8" s="42">
        <f t="shared" si="1"/>
        <v>7.5999999999999998E-2</v>
      </c>
      <c r="K8" s="42">
        <v>306.39999999999998</v>
      </c>
      <c r="L8" s="41">
        <f t="shared" si="2"/>
        <v>0.26901408309538583</v>
      </c>
      <c r="M8">
        <f t="shared" si="3"/>
        <v>332</v>
      </c>
      <c r="N8">
        <f t="shared" si="4"/>
        <v>1</v>
      </c>
      <c r="O8">
        <f t="shared" si="5"/>
        <v>0.1</v>
      </c>
    </row>
    <row r="9" spans="1:15">
      <c r="A9" s="61" t="s">
        <v>134</v>
      </c>
      <c r="B9" s="41">
        <v>1900</v>
      </c>
      <c r="C9" s="43">
        <v>4.5317723999999997E-2</v>
      </c>
      <c r="D9" s="42">
        <v>0.23400000000000001</v>
      </c>
      <c r="E9" s="42">
        <v>48.29</v>
      </c>
      <c r="F9" s="42">
        <v>1.2</v>
      </c>
      <c r="G9" s="42">
        <v>7.5999999999999998E-2</v>
      </c>
      <c r="H9" s="41">
        <v>1</v>
      </c>
      <c r="I9" s="42">
        <f t="shared" si="0"/>
        <v>1.2</v>
      </c>
      <c r="J9" s="42">
        <f t="shared" si="1"/>
        <v>7.5999999999999998E-2</v>
      </c>
      <c r="K9" s="42">
        <v>58.8</v>
      </c>
      <c r="L9" s="41">
        <f t="shared" si="2"/>
        <v>4.2673661393219993E-2</v>
      </c>
      <c r="M9">
        <f t="shared" si="3"/>
        <v>53</v>
      </c>
      <c r="N9">
        <f t="shared" si="4"/>
        <v>0</v>
      </c>
      <c r="O9">
        <f t="shared" si="5"/>
        <v>0</v>
      </c>
    </row>
    <row r="10" spans="1:15">
      <c r="A10" s="61" t="s">
        <v>134</v>
      </c>
      <c r="B10" s="41">
        <v>1200</v>
      </c>
      <c r="C10" s="43">
        <v>18.190444008</v>
      </c>
      <c r="D10" s="42">
        <v>0.30399999999999999</v>
      </c>
      <c r="E10" s="42">
        <v>48.29</v>
      </c>
      <c r="F10" s="42">
        <v>2.23</v>
      </c>
      <c r="G10" s="42">
        <v>0.316</v>
      </c>
      <c r="H10" s="41">
        <v>1</v>
      </c>
      <c r="I10" s="42">
        <f t="shared" si="0"/>
        <v>2.23</v>
      </c>
      <c r="J10" s="42">
        <f t="shared" si="1"/>
        <v>0.316</v>
      </c>
      <c r="K10" s="42">
        <v>37206.6</v>
      </c>
      <c r="L10" s="41">
        <f t="shared" si="2"/>
        <v>22.253219042373441</v>
      </c>
      <c r="M10">
        <f t="shared" si="3"/>
        <v>27449</v>
      </c>
      <c r="N10">
        <f t="shared" si="4"/>
        <v>135</v>
      </c>
      <c r="O10">
        <f t="shared" si="5"/>
        <v>19.100000000000001</v>
      </c>
    </row>
    <row r="11" spans="1:15">
      <c r="A11" s="61" t="s">
        <v>134</v>
      </c>
      <c r="B11" s="41">
        <v>1200</v>
      </c>
      <c r="C11" s="43">
        <v>1.523325518</v>
      </c>
      <c r="D11" s="42">
        <v>0.38900000000000001</v>
      </c>
      <c r="E11" s="42">
        <v>48.29</v>
      </c>
      <c r="F11" s="42">
        <v>2.23</v>
      </c>
      <c r="G11" s="42">
        <v>0.316</v>
      </c>
      <c r="H11" s="41">
        <v>1</v>
      </c>
      <c r="I11" s="42">
        <f t="shared" si="0"/>
        <v>2.23</v>
      </c>
      <c r="J11" s="42">
        <f t="shared" si="1"/>
        <v>0.316</v>
      </c>
      <c r="K11" s="42">
        <v>4153.6000000000004</v>
      </c>
      <c r="L11" s="41">
        <f t="shared" si="2"/>
        <v>2.3846150353151319</v>
      </c>
      <c r="M11">
        <f t="shared" si="3"/>
        <v>2941</v>
      </c>
      <c r="N11">
        <f t="shared" si="4"/>
        <v>14</v>
      </c>
      <c r="O11">
        <f t="shared" si="5"/>
        <v>2</v>
      </c>
    </row>
    <row r="12" spans="1:15">
      <c r="A12" s="61" t="s">
        <v>134</v>
      </c>
      <c r="B12" s="41">
        <v>1200</v>
      </c>
      <c r="C12" s="43">
        <v>5.6867684269999996</v>
      </c>
      <c r="D12" s="42">
        <v>0.30399999999999999</v>
      </c>
      <c r="E12" s="42">
        <v>48.29</v>
      </c>
      <c r="F12" s="42">
        <v>2.23</v>
      </c>
      <c r="G12" s="42">
        <v>0.316</v>
      </c>
      <c r="H12" s="41">
        <v>1</v>
      </c>
      <c r="I12" s="42">
        <f t="shared" si="0"/>
        <v>2.23</v>
      </c>
      <c r="J12" s="42">
        <f t="shared" si="1"/>
        <v>0.316</v>
      </c>
      <c r="K12" s="42">
        <v>19666.099999999999</v>
      </c>
      <c r="L12" s="41">
        <f t="shared" si="2"/>
        <v>6.9568891992756923</v>
      </c>
      <c r="M12">
        <f t="shared" si="3"/>
        <v>8581</v>
      </c>
      <c r="N12">
        <f t="shared" si="4"/>
        <v>42</v>
      </c>
      <c r="O12">
        <f t="shared" si="5"/>
        <v>6</v>
      </c>
    </row>
    <row r="13" spans="1:15">
      <c r="A13" s="61" t="s">
        <v>134</v>
      </c>
      <c r="B13" s="41">
        <v>1400</v>
      </c>
      <c r="C13" s="43">
        <v>7.871945996</v>
      </c>
      <c r="D13" s="42">
        <v>0.88700000000000001</v>
      </c>
      <c r="E13" s="42">
        <v>48.29</v>
      </c>
      <c r="F13" s="42">
        <v>1.93</v>
      </c>
      <c r="G13" s="42">
        <v>0.497</v>
      </c>
      <c r="H13" s="41">
        <v>1</v>
      </c>
      <c r="I13" s="42">
        <f t="shared" si="0"/>
        <v>1.93</v>
      </c>
      <c r="J13" s="42">
        <f t="shared" si="1"/>
        <v>0.497</v>
      </c>
      <c r="K13" s="42">
        <v>88998.3</v>
      </c>
      <c r="L13" s="41">
        <f t="shared" si="2"/>
        <v>28.09840611618726</v>
      </c>
      <c r="M13">
        <f t="shared" si="3"/>
        <v>34659</v>
      </c>
      <c r="N13">
        <f t="shared" si="4"/>
        <v>147</v>
      </c>
      <c r="O13">
        <f t="shared" si="5"/>
        <v>38</v>
      </c>
    </row>
    <row r="14" spans="1:15">
      <c r="A14" s="61" t="s">
        <v>134</v>
      </c>
      <c r="B14" s="41">
        <v>1400</v>
      </c>
      <c r="C14" s="43">
        <v>2.4871098000000001E-2</v>
      </c>
      <c r="D14" s="42">
        <v>0.88600000000000001</v>
      </c>
      <c r="E14" s="42">
        <v>48.29</v>
      </c>
      <c r="F14" s="42">
        <v>1.93</v>
      </c>
      <c r="G14" s="42">
        <v>0.497</v>
      </c>
      <c r="H14" s="41">
        <v>1</v>
      </c>
      <c r="I14" s="42">
        <f t="shared" si="0"/>
        <v>1.93</v>
      </c>
      <c r="J14" s="42">
        <f t="shared" si="1"/>
        <v>0.497</v>
      </c>
      <c r="K14" s="42">
        <v>11681.7</v>
      </c>
      <c r="L14" s="41">
        <f t="shared" si="2"/>
        <v>8.8675702972009995E-2</v>
      </c>
      <c r="M14">
        <f t="shared" si="3"/>
        <v>109</v>
      </c>
      <c r="N14">
        <f t="shared" si="4"/>
        <v>0</v>
      </c>
      <c r="O14">
        <f t="shared" si="5"/>
        <v>0.1</v>
      </c>
    </row>
    <row r="15" spans="1:15">
      <c r="A15" s="61" t="s">
        <v>134</v>
      </c>
      <c r="B15" s="41">
        <v>1400</v>
      </c>
      <c r="C15" s="43">
        <v>1.8458235059999999</v>
      </c>
      <c r="D15" s="42">
        <v>0.88800000000000001</v>
      </c>
      <c r="E15" s="42">
        <v>48.29</v>
      </c>
      <c r="F15" s="42">
        <v>1.93</v>
      </c>
      <c r="G15" s="42">
        <v>0.497</v>
      </c>
      <c r="H15" s="41">
        <v>1</v>
      </c>
      <c r="I15" s="42">
        <f t="shared" si="0"/>
        <v>1.93</v>
      </c>
      <c r="J15" s="42">
        <f t="shared" si="1"/>
        <v>0.497</v>
      </c>
      <c r="K15" s="42">
        <v>7511.7</v>
      </c>
      <c r="L15" s="41">
        <f t="shared" si="2"/>
        <v>6.59597646575076</v>
      </c>
      <c r="M15">
        <f t="shared" si="3"/>
        <v>8136</v>
      </c>
      <c r="N15">
        <f t="shared" si="4"/>
        <v>35</v>
      </c>
      <c r="O15">
        <f t="shared" si="5"/>
        <v>8.9</v>
      </c>
    </row>
    <row r="16" spans="1:15">
      <c r="A16" s="61" t="s">
        <v>134</v>
      </c>
      <c r="B16" s="41">
        <v>4340</v>
      </c>
      <c r="C16" s="43">
        <v>0.26005868799999998</v>
      </c>
      <c r="D16" s="42">
        <v>0.309</v>
      </c>
      <c r="E16" s="42">
        <v>48.29</v>
      </c>
      <c r="F16" s="42">
        <v>0.7</v>
      </c>
      <c r="G16" s="42">
        <v>0.09</v>
      </c>
      <c r="H16" s="41">
        <v>1</v>
      </c>
      <c r="I16" s="42">
        <f t="shared" si="0"/>
        <v>0.7</v>
      </c>
      <c r="J16" s="42">
        <f t="shared" si="1"/>
        <v>0.09</v>
      </c>
      <c r="K16" s="42">
        <v>368.2</v>
      </c>
      <c r="L16" s="41">
        <f t="shared" si="2"/>
        <v>0.32337452662063998</v>
      </c>
      <c r="M16">
        <f t="shared" si="3"/>
        <v>399</v>
      </c>
      <c r="N16">
        <f t="shared" si="4"/>
        <v>1</v>
      </c>
      <c r="O16">
        <f t="shared" si="5"/>
        <v>0.1</v>
      </c>
    </row>
    <row r="17" spans="1:15">
      <c r="A17" s="61" t="s">
        <v>134</v>
      </c>
      <c r="B17" s="41">
        <v>4340</v>
      </c>
      <c r="C17" s="43">
        <v>5.7616197580000001</v>
      </c>
      <c r="D17" s="42">
        <v>0.309</v>
      </c>
      <c r="E17" s="42">
        <v>48.29</v>
      </c>
      <c r="F17" s="42">
        <v>0.7</v>
      </c>
      <c r="G17" s="42">
        <v>0.09</v>
      </c>
      <c r="H17" s="41">
        <v>1</v>
      </c>
      <c r="I17" s="42">
        <f t="shared" si="0"/>
        <v>0.7</v>
      </c>
      <c r="J17" s="42">
        <f t="shared" si="1"/>
        <v>0.09</v>
      </c>
      <c r="K17" s="42">
        <v>8159</v>
      </c>
      <c r="L17" s="41">
        <f t="shared" si="2"/>
        <v>7.1643869164308649</v>
      </c>
      <c r="M17">
        <f t="shared" si="3"/>
        <v>8837</v>
      </c>
      <c r="N17">
        <f t="shared" si="4"/>
        <v>14</v>
      </c>
      <c r="O17">
        <f t="shared" si="5"/>
        <v>1.8</v>
      </c>
    </row>
    <row r="18" spans="1:15">
      <c r="A18" s="61" t="s">
        <v>134</v>
      </c>
      <c r="B18" s="41">
        <v>4340</v>
      </c>
      <c r="C18" s="43">
        <v>0.50565968699999997</v>
      </c>
      <c r="D18" s="42">
        <v>0.41299999999999998</v>
      </c>
      <c r="E18" s="42">
        <v>48.29</v>
      </c>
      <c r="F18" s="42">
        <v>0.7</v>
      </c>
      <c r="G18" s="42">
        <v>0.09</v>
      </c>
      <c r="H18" s="41">
        <v>1</v>
      </c>
      <c r="I18" s="42">
        <f t="shared" si="0"/>
        <v>0.7</v>
      </c>
      <c r="J18" s="42">
        <f t="shared" si="1"/>
        <v>0.09</v>
      </c>
      <c r="K18" s="42">
        <v>957</v>
      </c>
      <c r="L18" s="41">
        <f t="shared" si="2"/>
        <v>0.84039670798333244</v>
      </c>
      <c r="M18">
        <f t="shared" si="3"/>
        <v>1037</v>
      </c>
      <c r="N18">
        <f t="shared" si="4"/>
        <v>2</v>
      </c>
      <c r="O18">
        <f t="shared" si="5"/>
        <v>0.2</v>
      </c>
    </row>
    <row r="19" spans="1:15">
      <c r="A19" s="61" t="s">
        <v>134</v>
      </c>
      <c r="B19" s="41">
        <v>1400</v>
      </c>
      <c r="C19" s="43">
        <v>0.59913467200000003</v>
      </c>
      <c r="D19" s="42">
        <v>0.88600000000000001</v>
      </c>
      <c r="E19" s="42">
        <v>48.29</v>
      </c>
      <c r="F19" s="42">
        <v>1.93</v>
      </c>
      <c r="G19" s="42">
        <v>0.497</v>
      </c>
      <c r="H19" s="41">
        <v>1</v>
      </c>
      <c r="I19" s="42">
        <f t="shared" si="0"/>
        <v>1.93</v>
      </c>
      <c r="J19" s="42">
        <f t="shared" si="1"/>
        <v>0.497</v>
      </c>
      <c r="K19" s="42">
        <v>3483.1</v>
      </c>
      <c r="L19" s="41">
        <f t="shared" si="2"/>
        <v>2.1361617494533065</v>
      </c>
      <c r="M19">
        <f t="shared" si="3"/>
        <v>2635</v>
      </c>
      <c r="N19">
        <f t="shared" si="4"/>
        <v>11</v>
      </c>
      <c r="O19">
        <f t="shared" si="5"/>
        <v>2.9</v>
      </c>
    </row>
    <row r="20" spans="1:15">
      <c r="A20" s="61" t="s">
        <v>134</v>
      </c>
      <c r="B20" s="41">
        <v>4340</v>
      </c>
      <c r="C20" s="43">
        <v>12.970504271999999</v>
      </c>
      <c r="D20" s="42">
        <v>0.10199999999999999</v>
      </c>
      <c r="E20" s="42">
        <v>48.29</v>
      </c>
      <c r="F20" s="42">
        <v>0.7</v>
      </c>
      <c r="G20" s="42">
        <v>0.09</v>
      </c>
      <c r="H20" s="41">
        <v>1</v>
      </c>
      <c r="I20" s="42">
        <f t="shared" si="0"/>
        <v>0.7</v>
      </c>
      <c r="J20" s="42">
        <f t="shared" si="1"/>
        <v>0.09</v>
      </c>
      <c r="K20" s="42">
        <v>6256.8</v>
      </c>
      <c r="L20" s="41">
        <f t="shared" si="2"/>
        <v>5.3239380360064787</v>
      </c>
      <c r="M20">
        <f t="shared" si="3"/>
        <v>6567</v>
      </c>
      <c r="N20">
        <f t="shared" si="4"/>
        <v>10</v>
      </c>
      <c r="O20">
        <f t="shared" si="5"/>
        <v>1.3</v>
      </c>
    </row>
    <row r="21" spans="1:15">
      <c r="A21" s="61" t="s">
        <v>134</v>
      </c>
      <c r="B21" s="41">
        <v>4340</v>
      </c>
      <c r="C21" s="43">
        <v>2.8499100000000001E-4</v>
      </c>
      <c r="D21" s="42">
        <v>0.10199999999999999</v>
      </c>
      <c r="E21" s="42">
        <v>48.29</v>
      </c>
      <c r="F21" s="42">
        <v>0.7</v>
      </c>
      <c r="G21" s="42">
        <v>0.09</v>
      </c>
      <c r="H21" s="41">
        <v>1</v>
      </c>
      <c r="I21" s="42">
        <f t="shared" si="0"/>
        <v>0.7</v>
      </c>
      <c r="J21" s="42">
        <f t="shared" si="1"/>
        <v>0.09</v>
      </c>
      <c r="K21" s="42">
        <v>0.1</v>
      </c>
      <c r="L21" s="41">
        <f t="shared" si="2"/>
        <v>1.1697883081499998E-4</v>
      </c>
      <c r="M21">
        <f t="shared" si="3"/>
        <v>0</v>
      </c>
      <c r="N21">
        <f t="shared" si="4"/>
        <v>0</v>
      </c>
      <c r="O21">
        <f t="shared" si="5"/>
        <v>0</v>
      </c>
    </row>
    <row r="22" spans="1:15">
      <c r="A22" s="61" t="s">
        <v>134</v>
      </c>
      <c r="B22" s="41">
        <v>4340</v>
      </c>
      <c r="C22" s="43">
        <v>2.2770000000000001E-5</v>
      </c>
      <c r="D22" s="42">
        <v>0.309</v>
      </c>
      <c r="E22" s="42">
        <v>48.29</v>
      </c>
      <c r="F22" s="42">
        <v>0.7</v>
      </c>
      <c r="G22" s="42">
        <v>0.09</v>
      </c>
      <c r="H22" s="41">
        <v>1</v>
      </c>
      <c r="I22" s="42">
        <f t="shared" si="0"/>
        <v>0.7</v>
      </c>
      <c r="J22" s="42">
        <f t="shared" si="1"/>
        <v>0.09</v>
      </c>
      <c r="K22" s="42">
        <v>0</v>
      </c>
      <c r="L22" s="41">
        <f t="shared" si="2"/>
        <v>2.8313754974999999E-5</v>
      </c>
      <c r="M22">
        <f t="shared" si="3"/>
        <v>0</v>
      </c>
      <c r="N22">
        <f t="shared" si="4"/>
        <v>0</v>
      </c>
      <c r="O22">
        <f t="shared" si="5"/>
        <v>0</v>
      </c>
    </row>
    <row r="23" spans="1:15">
      <c r="A23" s="61" t="s">
        <v>134</v>
      </c>
      <c r="B23" s="41">
        <v>1400</v>
      </c>
      <c r="C23" s="43">
        <v>3.2490148000000003E-2</v>
      </c>
      <c r="D23" s="42">
        <v>0.88800000000000001</v>
      </c>
      <c r="E23" s="42">
        <v>48.29</v>
      </c>
      <c r="F23" s="42">
        <v>1.93</v>
      </c>
      <c r="G23" s="42">
        <v>0.497</v>
      </c>
      <c r="H23" s="41">
        <v>1</v>
      </c>
      <c r="I23" s="42">
        <f t="shared" si="0"/>
        <v>1.93</v>
      </c>
      <c r="J23" s="42">
        <f t="shared" si="1"/>
        <v>0.497</v>
      </c>
      <c r="K23" s="42">
        <v>132.19999999999999</v>
      </c>
      <c r="L23" s="41">
        <f t="shared" si="2"/>
        <v>0.11610224427208</v>
      </c>
      <c r="M23">
        <f t="shared" si="3"/>
        <v>143</v>
      </c>
      <c r="N23">
        <f t="shared" si="4"/>
        <v>1</v>
      </c>
      <c r="O23">
        <f t="shared" si="5"/>
        <v>0.2</v>
      </c>
    </row>
    <row r="24" spans="1:15">
      <c r="A24" s="61" t="s">
        <v>134</v>
      </c>
      <c r="B24" s="41">
        <v>1200</v>
      </c>
      <c r="C24" s="43">
        <v>1.122262906</v>
      </c>
      <c r="D24" s="42">
        <v>0.38900000000000001</v>
      </c>
      <c r="E24" s="42">
        <v>48.29</v>
      </c>
      <c r="F24" s="42">
        <v>2.23</v>
      </c>
      <c r="G24" s="42">
        <v>0.316</v>
      </c>
      <c r="H24" s="41">
        <v>1</v>
      </c>
      <c r="I24" s="42">
        <f t="shared" si="0"/>
        <v>2.23</v>
      </c>
      <c r="J24" s="42">
        <f t="shared" si="1"/>
        <v>0.316</v>
      </c>
      <c r="K24" s="42">
        <v>2000.7</v>
      </c>
      <c r="L24" s="41">
        <f t="shared" si="2"/>
        <v>1.7567912882714882</v>
      </c>
      <c r="M24">
        <f t="shared" si="3"/>
        <v>2167</v>
      </c>
      <c r="N24">
        <f t="shared" si="4"/>
        <v>11</v>
      </c>
      <c r="O24">
        <f t="shared" si="5"/>
        <v>1.5</v>
      </c>
    </row>
    <row r="25" spans="1:15">
      <c r="A25" s="61" t="s">
        <v>134</v>
      </c>
      <c r="B25" s="41">
        <v>1400</v>
      </c>
      <c r="C25" s="43">
        <v>5.8278990000000001E-3</v>
      </c>
      <c r="D25" s="42">
        <v>0.88800000000000001</v>
      </c>
      <c r="E25" s="42">
        <v>48.29</v>
      </c>
      <c r="F25" s="42">
        <v>1.93</v>
      </c>
      <c r="G25" s="42">
        <v>0.497</v>
      </c>
      <c r="H25" s="41">
        <v>1</v>
      </c>
      <c r="I25" s="42">
        <f t="shared" si="0"/>
        <v>1.93</v>
      </c>
      <c r="J25" s="42">
        <f t="shared" si="1"/>
        <v>0.497</v>
      </c>
      <c r="K25" s="42">
        <v>23.7</v>
      </c>
      <c r="L25" s="41">
        <f t="shared" si="2"/>
        <v>2.0825763960540002E-2</v>
      </c>
      <c r="M25">
        <f t="shared" si="3"/>
        <v>26</v>
      </c>
      <c r="N25">
        <f t="shared" si="4"/>
        <v>0</v>
      </c>
      <c r="O25">
        <f t="shared" si="5"/>
        <v>0</v>
      </c>
    </row>
    <row r="26" spans="1:15">
      <c r="A26" s="61" t="s">
        <v>134</v>
      </c>
      <c r="B26" s="41">
        <v>1400</v>
      </c>
      <c r="C26" s="43">
        <v>9.7075692000000005E-2</v>
      </c>
      <c r="D26" s="42">
        <v>0.88600000000000001</v>
      </c>
      <c r="E26" s="42">
        <v>48.29</v>
      </c>
      <c r="F26" s="42">
        <v>1.93</v>
      </c>
      <c r="G26" s="42">
        <v>0.497</v>
      </c>
      <c r="H26" s="41">
        <v>1</v>
      </c>
      <c r="I26" s="42">
        <f t="shared" si="0"/>
        <v>1.93</v>
      </c>
      <c r="J26" s="42">
        <f t="shared" si="1"/>
        <v>0.497</v>
      </c>
      <c r="K26" s="42">
        <v>394.2</v>
      </c>
      <c r="L26" s="41">
        <f t="shared" si="2"/>
        <v>0.34611480480654006</v>
      </c>
      <c r="M26">
        <f t="shared" si="3"/>
        <v>427</v>
      </c>
      <c r="N26">
        <f t="shared" si="4"/>
        <v>2</v>
      </c>
      <c r="O26">
        <f t="shared" si="5"/>
        <v>0.5</v>
      </c>
    </row>
    <row r="27" spans="1:15">
      <c r="A27" s="61" t="s">
        <v>134</v>
      </c>
      <c r="B27" s="41">
        <v>1200</v>
      </c>
      <c r="C27" s="43">
        <v>4.8090994150000004</v>
      </c>
      <c r="D27" s="42">
        <v>0.22</v>
      </c>
      <c r="E27" s="42">
        <v>48.29</v>
      </c>
      <c r="F27" s="42">
        <v>2.23</v>
      </c>
      <c r="G27" s="42">
        <v>0.316</v>
      </c>
      <c r="H27" s="41">
        <v>1</v>
      </c>
      <c r="I27" s="42">
        <f t="shared" si="0"/>
        <v>2.23</v>
      </c>
      <c r="J27" s="42">
        <f t="shared" si="1"/>
        <v>0.316</v>
      </c>
      <c r="K27" s="42">
        <v>4848.6000000000004</v>
      </c>
      <c r="L27" s="41">
        <f t="shared" si="2"/>
        <v>4.2575758637564167</v>
      </c>
      <c r="M27">
        <f t="shared" si="3"/>
        <v>5252</v>
      </c>
      <c r="N27">
        <f t="shared" si="4"/>
        <v>26</v>
      </c>
      <c r="O27">
        <f t="shared" si="5"/>
        <v>3.7</v>
      </c>
    </row>
    <row r="28" spans="1:15">
      <c r="A28" s="61" t="s">
        <v>134</v>
      </c>
      <c r="B28" s="41">
        <v>4340</v>
      </c>
      <c r="C28" s="43">
        <v>0.20635166099999999</v>
      </c>
      <c r="D28" s="42">
        <v>0.10199999999999999</v>
      </c>
      <c r="E28" s="42">
        <v>48.29</v>
      </c>
      <c r="F28" s="42">
        <v>0.7</v>
      </c>
      <c r="G28" s="42">
        <v>0.09</v>
      </c>
      <c r="H28" s="41">
        <v>1</v>
      </c>
      <c r="I28" s="42">
        <f t="shared" si="0"/>
        <v>0.7</v>
      </c>
      <c r="J28" s="42">
        <f t="shared" si="1"/>
        <v>0.09</v>
      </c>
      <c r="K28" s="42">
        <v>117.5</v>
      </c>
      <c r="L28" s="41">
        <f t="shared" si="2"/>
        <v>8.4700134532364982E-2</v>
      </c>
      <c r="M28">
        <f t="shared" si="3"/>
        <v>104</v>
      </c>
      <c r="N28">
        <f t="shared" si="4"/>
        <v>0</v>
      </c>
      <c r="O28">
        <f t="shared" si="5"/>
        <v>0</v>
      </c>
    </row>
    <row r="29" spans="1:15">
      <c r="A29" s="61" t="s">
        <v>134</v>
      </c>
      <c r="B29" s="41">
        <v>1200</v>
      </c>
      <c r="C29" s="43">
        <v>8.7039207249999997</v>
      </c>
      <c r="D29" s="42">
        <v>0.30399999999999999</v>
      </c>
      <c r="E29" s="42">
        <v>48.29</v>
      </c>
      <c r="F29" s="42">
        <v>2.23</v>
      </c>
      <c r="G29" s="42">
        <v>0.316</v>
      </c>
      <c r="H29" s="41">
        <v>1</v>
      </c>
      <c r="I29" s="42">
        <f t="shared" si="0"/>
        <v>2.23</v>
      </c>
      <c r="J29" s="42">
        <f t="shared" si="1"/>
        <v>0.316</v>
      </c>
      <c r="K29" s="42">
        <v>17588.900000000001</v>
      </c>
      <c r="L29" s="41">
        <f t="shared" si="2"/>
        <v>10.647912405859666</v>
      </c>
      <c r="M29">
        <f t="shared" si="3"/>
        <v>13134</v>
      </c>
      <c r="N29">
        <f t="shared" si="4"/>
        <v>65</v>
      </c>
      <c r="O29">
        <f t="shared" si="5"/>
        <v>9.1999999999999993</v>
      </c>
    </row>
    <row r="30" spans="1:15">
      <c r="A30" s="61" t="s">
        <v>134</v>
      </c>
      <c r="B30" s="41">
        <v>1200</v>
      </c>
      <c r="C30" s="43">
        <v>4.664708E-2</v>
      </c>
      <c r="D30" s="42">
        <v>0.38900000000000001</v>
      </c>
      <c r="E30" s="42">
        <v>48.29</v>
      </c>
      <c r="F30" s="42">
        <v>2.23</v>
      </c>
      <c r="G30" s="42">
        <v>0.316</v>
      </c>
      <c r="H30" s="41">
        <v>1</v>
      </c>
      <c r="I30" s="42">
        <f t="shared" si="0"/>
        <v>2.23</v>
      </c>
      <c r="J30" s="42">
        <f t="shared" si="1"/>
        <v>0.316</v>
      </c>
      <c r="K30" s="42">
        <v>83.2</v>
      </c>
      <c r="L30" s="41">
        <f t="shared" si="2"/>
        <v>7.302137790456667E-2</v>
      </c>
      <c r="M30">
        <f t="shared" si="3"/>
        <v>90</v>
      </c>
      <c r="N30">
        <f t="shared" si="4"/>
        <v>0</v>
      </c>
      <c r="O30">
        <f t="shared" si="5"/>
        <v>0.1</v>
      </c>
    </row>
    <row r="31" spans="1:15">
      <c r="A31" s="61" t="s">
        <v>134</v>
      </c>
      <c r="B31" s="41">
        <v>4340</v>
      </c>
      <c r="C31" s="43">
        <v>3.5036721999999999E-2</v>
      </c>
      <c r="D31" s="42">
        <v>0.309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1"/>
        <v>0.09</v>
      </c>
      <c r="K31" s="42">
        <v>49.6</v>
      </c>
      <c r="L31" s="41">
        <f t="shared" si="2"/>
        <v>4.3567025113534996E-2</v>
      </c>
      <c r="M31">
        <f t="shared" si="3"/>
        <v>54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1200</v>
      </c>
      <c r="C32" s="43">
        <v>0.42537721299999998</v>
      </c>
      <c r="D32" s="42">
        <v>0.38900000000000001</v>
      </c>
      <c r="E32" s="42">
        <v>48.29</v>
      </c>
      <c r="F32" s="42">
        <v>2.23</v>
      </c>
      <c r="G32" s="42">
        <v>0.316</v>
      </c>
      <c r="H32" s="41">
        <v>1</v>
      </c>
      <c r="I32" s="42">
        <f t="shared" si="0"/>
        <v>2.23</v>
      </c>
      <c r="J32" s="42">
        <f t="shared" si="1"/>
        <v>0.316</v>
      </c>
      <c r="K32" s="42">
        <v>758.3</v>
      </c>
      <c r="L32" s="41">
        <f t="shared" si="2"/>
        <v>0.66588584371121085</v>
      </c>
      <c r="M32">
        <f t="shared" si="3"/>
        <v>821</v>
      </c>
      <c r="N32">
        <f t="shared" si="4"/>
        <v>4</v>
      </c>
      <c r="O32">
        <f t="shared" si="5"/>
        <v>0.6</v>
      </c>
    </row>
    <row r="33" spans="1:15">
      <c r="A33" s="61" t="s">
        <v>134</v>
      </c>
      <c r="B33" s="41">
        <v>4340</v>
      </c>
      <c r="C33" s="43">
        <v>3.945765835</v>
      </c>
      <c r="D33" s="42">
        <v>0.41299999999999998</v>
      </c>
      <c r="E33" s="42">
        <v>48.29</v>
      </c>
      <c r="F33" s="42">
        <v>0.7</v>
      </c>
      <c r="G33" s="42">
        <v>0.09</v>
      </c>
      <c r="H33" s="41">
        <v>1</v>
      </c>
      <c r="I33" s="42">
        <f t="shared" si="0"/>
        <v>0.7</v>
      </c>
      <c r="J33" s="42">
        <f t="shared" si="1"/>
        <v>0.09</v>
      </c>
      <c r="K33" s="42">
        <v>8028.8</v>
      </c>
      <c r="L33" s="41">
        <f t="shared" si="2"/>
        <v>6.5577871905914948</v>
      </c>
      <c r="M33">
        <f t="shared" si="3"/>
        <v>8089</v>
      </c>
      <c r="N33">
        <f t="shared" si="4"/>
        <v>12</v>
      </c>
      <c r="O33">
        <f t="shared" si="5"/>
        <v>1.6</v>
      </c>
    </row>
    <row r="34" spans="1:15">
      <c r="A34" s="61" t="s">
        <v>134</v>
      </c>
      <c r="B34" s="41">
        <v>4340</v>
      </c>
      <c r="C34" s="43">
        <v>2.0833383150000002</v>
      </c>
      <c r="D34" s="42">
        <v>0.10199999999999999</v>
      </c>
      <c r="E34" s="42">
        <v>48.29</v>
      </c>
      <c r="F34" s="42">
        <v>0.7</v>
      </c>
      <c r="G34" s="42">
        <v>0.09</v>
      </c>
      <c r="H34" s="41">
        <v>1</v>
      </c>
      <c r="I34" s="42">
        <f t="shared" si="0"/>
        <v>0.7</v>
      </c>
      <c r="J34" s="42">
        <f t="shared" si="1"/>
        <v>0.09</v>
      </c>
      <c r="K34" s="42">
        <v>973.8</v>
      </c>
      <c r="L34" s="41">
        <f t="shared" si="2"/>
        <v>0.85513746146647496</v>
      </c>
      <c r="M34">
        <f t="shared" si="3"/>
        <v>1055</v>
      </c>
      <c r="N34">
        <f t="shared" si="4"/>
        <v>2</v>
      </c>
      <c r="O34">
        <f t="shared" si="5"/>
        <v>0.2</v>
      </c>
    </row>
    <row r="35" spans="1:15">
      <c r="A35" s="61" t="s">
        <v>134</v>
      </c>
      <c r="B35" s="41">
        <v>1200</v>
      </c>
      <c r="C35" s="43">
        <v>4.5940330009999997</v>
      </c>
      <c r="D35" s="42">
        <v>0.22</v>
      </c>
      <c r="E35" s="42">
        <v>48.29</v>
      </c>
      <c r="F35" s="42">
        <v>2.23</v>
      </c>
      <c r="G35" s="42">
        <v>0.316</v>
      </c>
      <c r="H35" s="41">
        <v>1</v>
      </c>
      <c r="I35" s="42">
        <f t="shared" si="0"/>
        <v>2.23</v>
      </c>
      <c r="J35" s="42">
        <f t="shared" si="1"/>
        <v>0.316</v>
      </c>
      <c r="K35" s="42">
        <v>4631.8</v>
      </c>
      <c r="L35" s="41">
        <f t="shared" si="2"/>
        <v>4.0671739830019833</v>
      </c>
      <c r="M35">
        <f t="shared" si="3"/>
        <v>5017</v>
      </c>
      <c r="N35">
        <f t="shared" si="4"/>
        <v>25</v>
      </c>
      <c r="O35">
        <f t="shared" si="5"/>
        <v>3.5</v>
      </c>
    </row>
    <row r="36" spans="1:15">
      <c r="A36" s="61" t="s">
        <v>134</v>
      </c>
      <c r="B36" s="41">
        <v>4340</v>
      </c>
      <c r="C36" s="43">
        <v>0.14566401000000001</v>
      </c>
      <c r="D36" s="42">
        <v>0.10199999999999999</v>
      </c>
      <c r="E36" s="42">
        <v>48.29</v>
      </c>
      <c r="F36" s="42">
        <v>0.7</v>
      </c>
      <c r="G36" s="42">
        <v>0.09</v>
      </c>
      <c r="H36" s="41">
        <v>1</v>
      </c>
      <c r="I36" s="42">
        <f t="shared" si="0"/>
        <v>0.7</v>
      </c>
      <c r="J36" s="42">
        <f t="shared" si="1"/>
        <v>0.09</v>
      </c>
      <c r="K36" s="42">
        <v>138.19999999999999</v>
      </c>
      <c r="L36" s="41">
        <f t="shared" si="2"/>
        <v>5.9789977864649992E-2</v>
      </c>
      <c r="M36">
        <f t="shared" si="3"/>
        <v>74</v>
      </c>
      <c r="N36">
        <f t="shared" si="4"/>
        <v>0</v>
      </c>
      <c r="O36">
        <f t="shared" si="5"/>
        <v>0</v>
      </c>
    </row>
    <row r="37" spans="1:15">
      <c r="A37" s="61" t="s">
        <v>134</v>
      </c>
      <c r="B37" s="41">
        <v>1200</v>
      </c>
      <c r="C37" s="43">
        <v>3.387626273</v>
      </c>
      <c r="D37" s="42">
        <v>0.38900000000000001</v>
      </c>
      <c r="E37" s="42">
        <v>48.29</v>
      </c>
      <c r="F37" s="42">
        <v>2.23</v>
      </c>
      <c r="G37" s="42">
        <v>0.316</v>
      </c>
      <c r="H37" s="41">
        <v>1</v>
      </c>
      <c r="I37" s="42">
        <f t="shared" si="0"/>
        <v>2.23</v>
      </c>
      <c r="J37" s="42">
        <f t="shared" si="1"/>
        <v>0.316</v>
      </c>
      <c r="K37" s="42">
        <v>63893.7</v>
      </c>
      <c r="L37" s="41">
        <f t="shared" si="2"/>
        <v>5.3029929907760947</v>
      </c>
      <c r="M37">
        <f t="shared" si="3"/>
        <v>6541</v>
      </c>
      <c r="N37">
        <f t="shared" si="4"/>
        <v>32</v>
      </c>
      <c r="O37">
        <f t="shared" si="5"/>
        <v>4.5999999999999996</v>
      </c>
    </row>
    <row r="38" spans="1:15">
      <c r="A38" s="61" t="s">
        <v>134</v>
      </c>
      <c r="B38" s="41">
        <v>4340</v>
      </c>
      <c r="C38" s="43">
        <v>7.1195130000000001E-3</v>
      </c>
      <c r="D38" s="42">
        <v>0.41299999999999998</v>
      </c>
      <c r="E38" s="42">
        <v>48.29</v>
      </c>
      <c r="F38" s="42">
        <v>0.7</v>
      </c>
      <c r="G38" s="42">
        <v>0.09</v>
      </c>
      <c r="H38" s="41">
        <v>1</v>
      </c>
      <c r="I38" s="42">
        <f t="shared" si="0"/>
        <v>0.7</v>
      </c>
      <c r="J38" s="42">
        <f t="shared" si="1"/>
        <v>0.09</v>
      </c>
      <c r="K38" s="42">
        <v>13.5</v>
      </c>
      <c r="L38" s="41">
        <f t="shared" si="2"/>
        <v>1.1832494148667499E-2</v>
      </c>
      <c r="M38">
        <f t="shared" si="3"/>
        <v>15</v>
      </c>
      <c r="N38">
        <f t="shared" si="4"/>
        <v>0</v>
      </c>
      <c r="O38">
        <f t="shared" si="5"/>
        <v>0</v>
      </c>
    </row>
    <row r="39" spans="1:15">
      <c r="A39" s="61" t="s">
        <v>134</v>
      </c>
      <c r="B39" s="41">
        <v>4340</v>
      </c>
      <c r="C39" s="43">
        <v>0.71981211599999995</v>
      </c>
      <c r="D39" s="42">
        <v>0.10199999999999999</v>
      </c>
      <c r="E39" s="42">
        <v>48.29</v>
      </c>
      <c r="F39" s="42">
        <v>0.7</v>
      </c>
      <c r="G39" s="42">
        <v>0.09</v>
      </c>
      <c r="H39" s="41">
        <v>1</v>
      </c>
      <c r="I39" s="42">
        <f t="shared" si="0"/>
        <v>0.7</v>
      </c>
      <c r="J39" s="42">
        <f t="shared" si="1"/>
        <v>0.09</v>
      </c>
      <c r="K39" s="42">
        <v>336.5</v>
      </c>
      <c r="L39" s="41">
        <f t="shared" si="2"/>
        <v>0.29545768019393992</v>
      </c>
      <c r="M39">
        <f t="shared" si="3"/>
        <v>364</v>
      </c>
      <c r="N39">
        <f t="shared" si="4"/>
        <v>1</v>
      </c>
      <c r="O39">
        <f t="shared" si="5"/>
        <v>0.1</v>
      </c>
    </row>
    <row r="40" spans="1:15">
      <c r="A40" s="61" t="s">
        <v>134</v>
      </c>
      <c r="B40" s="41">
        <v>1200</v>
      </c>
      <c r="C40" s="43">
        <v>2.422262E-2</v>
      </c>
      <c r="D40" s="42">
        <v>0.22</v>
      </c>
      <c r="E40" s="42">
        <v>48.29</v>
      </c>
      <c r="F40" s="42">
        <v>2.23</v>
      </c>
      <c r="G40" s="42">
        <v>0.316</v>
      </c>
      <c r="H40" s="41">
        <v>1</v>
      </c>
      <c r="I40" s="42">
        <f t="shared" si="0"/>
        <v>2.23</v>
      </c>
      <c r="J40" s="42">
        <f t="shared" si="1"/>
        <v>0.316</v>
      </c>
      <c r="K40" s="42">
        <v>24.4</v>
      </c>
      <c r="L40" s="41">
        <f t="shared" si="2"/>
        <v>2.1444689196333331E-2</v>
      </c>
      <c r="M40">
        <f t="shared" si="3"/>
        <v>26</v>
      </c>
      <c r="N40">
        <f t="shared" si="4"/>
        <v>0</v>
      </c>
      <c r="O40">
        <f t="shared" si="5"/>
        <v>0</v>
      </c>
    </row>
    <row r="41" spans="1:15">
      <c r="A41" s="61" t="s">
        <v>134</v>
      </c>
      <c r="B41" s="41">
        <v>4340</v>
      </c>
      <c r="C41" s="43">
        <v>7.1818020000000002E-3</v>
      </c>
      <c r="D41" s="42">
        <v>0.10199999999999999</v>
      </c>
      <c r="E41" s="42">
        <v>48.29</v>
      </c>
      <c r="F41" s="42">
        <v>0.7</v>
      </c>
      <c r="G41" s="42">
        <v>0.09</v>
      </c>
      <c r="H41" s="41">
        <v>1</v>
      </c>
      <c r="I41" s="42">
        <f t="shared" si="0"/>
        <v>0.7</v>
      </c>
      <c r="J41" s="42">
        <f t="shared" si="1"/>
        <v>0.09</v>
      </c>
      <c r="K41" s="42">
        <v>12.3</v>
      </c>
      <c r="L41" s="41">
        <f t="shared" si="2"/>
        <v>2.9478783579299996E-3</v>
      </c>
      <c r="M41">
        <f t="shared" si="3"/>
        <v>4</v>
      </c>
      <c r="N41">
        <f t="shared" si="4"/>
        <v>0</v>
      </c>
      <c r="O41">
        <f t="shared" si="5"/>
        <v>0</v>
      </c>
    </row>
    <row r="42" spans="1:15">
      <c r="A42" s="61" t="s">
        <v>134</v>
      </c>
      <c r="B42" s="41">
        <v>1200</v>
      </c>
      <c r="C42" s="43">
        <v>3.579501686</v>
      </c>
      <c r="D42" s="42">
        <v>0.22</v>
      </c>
      <c r="E42" s="42">
        <v>48.29</v>
      </c>
      <c r="F42" s="42">
        <v>2.23</v>
      </c>
      <c r="G42" s="42">
        <v>0.316</v>
      </c>
      <c r="H42" s="41">
        <v>1</v>
      </c>
      <c r="I42" s="42">
        <f t="shared" si="0"/>
        <v>2.23</v>
      </c>
      <c r="J42" s="42">
        <f t="shared" si="1"/>
        <v>0.316</v>
      </c>
      <c r="K42" s="42">
        <v>5841.1</v>
      </c>
      <c r="L42" s="41">
        <f t="shared" si="2"/>
        <v>3.1689925009772328</v>
      </c>
      <c r="M42">
        <f t="shared" si="3"/>
        <v>3909</v>
      </c>
      <c r="N42">
        <f t="shared" si="4"/>
        <v>19</v>
      </c>
      <c r="O42">
        <f t="shared" si="5"/>
        <v>2.7</v>
      </c>
    </row>
    <row r="43" spans="1:15">
      <c r="A43" s="61" t="s">
        <v>134</v>
      </c>
      <c r="B43" s="41">
        <v>1200</v>
      </c>
      <c r="C43" s="43">
        <v>2.9795081000000001E-2</v>
      </c>
      <c r="D43" s="42">
        <v>0.22</v>
      </c>
      <c r="E43" s="42">
        <v>48.29</v>
      </c>
      <c r="F43" s="42">
        <v>2.23</v>
      </c>
      <c r="G43" s="42">
        <v>0.316</v>
      </c>
      <c r="H43" s="41">
        <v>1</v>
      </c>
      <c r="I43" s="42">
        <f t="shared" si="0"/>
        <v>2.23</v>
      </c>
      <c r="J43" s="42">
        <f t="shared" si="1"/>
        <v>0.316</v>
      </c>
      <c r="K43" s="42">
        <v>80.400000000000006</v>
      </c>
      <c r="L43" s="41">
        <f t="shared" si="2"/>
        <v>2.6378081793983332E-2</v>
      </c>
      <c r="M43">
        <f t="shared" si="3"/>
        <v>33</v>
      </c>
      <c r="N43">
        <f t="shared" si="4"/>
        <v>0</v>
      </c>
      <c r="O43">
        <f t="shared" si="5"/>
        <v>0</v>
      </c>
    </row>
    <row r="44" spans="1:15">
      <c r="A44" s="61" t="s">
        <v>134</v>
      </c>
      <c r="B44" s="41">
        <v>4340</v>
      </c>
      <c r="C44" s="43">
        <v>7.0748311050000003</v>
      </c>
      <c r="D44" s="42">
        <v>0.10199999999999999</v>
      </c>
      <c r="E44" s="42">
        <v>48.29</v>
      </c>
      <c r="F44" s="42">
        <v>0.7</v>
      </c>
      <c r="G44" s="42">
        <v>0.09</v>
      </c>
      <c r="H44" s="41">
        <v>1</v>
      </c>
      <c r="I44" s="42">
        <f t="shared" si="0"/>
        <v>0.7</v>
      </c>
      <c r="J44" s="42">
        <f t="shared" si="1"/>
        <v>0.09</v>
      </c>
      <c r="K44" s="42">
        <v>3307.1</v>
      </c>
      <c r="L44" s="41">
        <f t="shared" si="2"/>
        <v>2.9039705495138244</v>
      </c>
      <c r="M44">
        <f t="shared" si="3"/>
        <v>3582</v>
      </c>
      <c r="N44">
        <f t="shared" si="4"/>
        <v>6</v>
      </c>
      <c r="O44">
        <f t="shared" si="5"/>
        <v>0.7</v>
      </c>
    </row>
    <row r="45" spans="1:15">
      <c r="A45" s="61" t="s">
        <v>134</v>
      </c>
      <c r="B45" s="41">
        <v>4340</v>
      </c>
      <c r="C45" s="43">
        <v>0.12858303400000001</v>
      </c>
      <c r="D45" s="42">
        <v>0.10199999999999999</v>
      </c>
      <c r="E45" s="42">
        <v>48.29</v>
      </c>
      <c r="F45" s="42">
        <v>0.7</v>
      </c>
      <c r="G45" s="42">
        <v>0.09</v>
      </c>
      <c r="H45" s="41">
        <v>1</v>
      </c>
      <c r="I45" s="42">
        <f t="shared" si="0"/>
        <v>0.7</v>
      </c>
      <c r="J45" s="42">
        <f t="shared" si="1"/>
        <v>0.09</v>
      </c>
      <c r="K45" s="42">
        <v>60.1</v>
      </c>
      <c r="L45" s="41">
        <f t="shared" si="2"/>
        <v>5.2778835050809998E-2</v>
      </c>
      <c r="M45">
        <f t="shared" si="3"/>
        <v>65</v>
      </c>
      <c r="N45">
        <f t="shared" si="4"/>
        <v>0</v>
      </c>
      <c r="O45">
        <f t="shared" si="5"/>
        <v>0</v>
      </c>
    </row>
    <row r="46" spans="1:15">
      <c r="A46" s="61" t="s">
        <v>134</v>
      </c>
      <c r="B46" s="41">
        <v>1200</v>
      </c>
      <c r="C46" s="43">
        <v>3.5206365000000003E-2</v>
      </c>
      <c r="D46" s="42">
        <v>0.22</v>
      </c>
      <c r="E46" s="42">
        <v>48.29</v>
      </c>
      <c r="F46" s="42">
        <v>2.23</v>
      </c>
      <c r="G46" s="42">
        <v>0.316</v>
      </c>
      <c r="H46" s="41">
        <v>1</v>
      </c>
      <c r="I46" s="42">
        <f t="shared" si="0"/>
        <v>2.23</v>
      </c>
      <c r="J46" s="42">
        <f t="shared" si="1"/>
        <v>0.316</v>
      </c>
      <c r="K46" s="42">
        <v>35.5</v>
      </c>
      <c r="L46" s="41">
        <f t="shared" si="2"/>
        <v>3.1168781707250001E-2</v>
      </c>
      <c r="M46">
        <f t="shared" si="3"/>
        <v>38</v>
      </c>
      <c r="N46">
        <f t="shared" si="4"/>
        <v>0</v>
      </c>
      <c r="O46">
        <f t="shared" si="5"/>
        <v>0</v>
      </c>
    </row>
    <row r="47" spans="1:15">
      <c r="A47" s="61" t="s">
        <v>134</v>
      </c>
      <c r="B47" s="41">
        <v>1700</v>
      </c>
      <c r="C47" s="43">
        <v>0.24453428299999999</v>
      </c>
      <c r="D47" s="42">
        <v>0.78600000000000003</v>
      </c>
      <c r="E47" s="42">
        <v>48.29</v>
      </c>
      <c r="F47" s="42">
        <v>1.8</v>
      </c>
      <c r="G47" s="42">
        <v>0.47799999999999998</v>
      </c>
      <c r="H47" s="41">
        <v>1</v>
      </c>
      <c r="I47" s="42">
        <f t="shared" si="0"/>
        <v>1.8</v>
      </c>
      <c r="J47" s="42">
        <f t="shared" si="1"/>
        <v>0.47799999999999998</v>
      </c>
      <c r="K47" s="42">
        <v>880.8</v>
      </c>
      <c r="L47" s="41">
        <f t="shared" si="2"/>
        <v>0.77346071445758502</v>
      </c>
      <c r="M47">
        <f t="shared" si="3"/>
        <v>954</v>
      </c>
      <c r="N47">
        <f t="shared" si="4"/>
        <v>4</v>
      </c>
      <c r="O47">
        <f t="shared" si="5"/>
        <v>1</v>
      </c>
    </row>
    <row r="48" spans="1:15">
      <c r="A48" s="61" t="s">
        <v>134</v>
      </c>
      <c r="B48" s="41">
        <v>1700</v>
      </c>
      <c r="C48" s="43">
        <v>1.9531169000000001E-2</v>
      </c>
      <c r="D48" s="42">
        <v>0.74099999999999999</v>
      </c>
      <c r="E48" s="42">
        <v>48.29</v>
      </c>
      <c r="F48" s="42">
        <v>1.8</v>
      </c>
      <c r="G48" s="42">
        <v>0.47799999999999998</v>
      </c>
      <c r="H48" s="41">
        <v>1</v>
      </c>
      <c r="I48" s="42">
        <f t="shared" si="0"/>
        <v>1.8</v>
      </c>
      <c r="J48" s="42">
        <f t="shared" si="1"/>
        <v>0.47799999999999998</v>
      </c>
      <c r="K48" s="42">
        <v>66.3</v>
      </c>
      <c r="L48" s="41">
        <f t="shared" si="2"/>
        <v>5.8240139324867511E-2</v>
      </c>
      <c r="M48">
        <f t="shared" si="3"/>
        <v>72</v>
      </c>
      <c r="N48">
        <f t="shared" si="4"/>
        <v>0</v>
      </c>
      <c r="O48">
        <f t="shared" si="5"/>
        <v>0.1</v>
      </c>
    </row>
    <row r="49" spans="1:15">
      <c r="A49" s="61" t="s">
        <v>134</v>
      </c>
      <c r="B49" s="41">
        <v>1700</v>
      </c>
      <c r="C49" s="43">
        <v>11.965525638000001</v>
      </c>
      <c r="D49" s="42">
        <v>0.69599999999999995</v>
      </c>
      <c r="E49" s="42">
        <v>48.29</v>
      </c>
      <c r="F49" s="42">
        <v>1.8</v>
      </c>
      <c r="G49" s="42">
        <v>0.47799999999999998</v>
      </c>
      <c r="H49" s="41">
        <v>1</v>
      </c>
      <c r="I49" s="42">
        <f t="shared" si="0"/>
        <v>1.8</v>
      </c>
      <c r="J49" s="42">
        <f t="shared" si="1"/>
        <v>0.47799999999999998</v>
      </c>
      <c r="K49" s="42">
        <v>38165.699999999997</v>
      </c>
      <c r="L49" s="41">
        <f t="shared" si="2"/>
        <v>33.513283517423162</v>
      </c>
      <c r="M49">
        <f t="shared" si="3"/>
        <v>41338</v>
      </c>
      <c r="N49">
        <f t="shared" si="4"/>
        <v>164</v>
      </c>
      <c r="O49">
        <f t="shared" si="5"/>
        <v>43.6</v>
      </c>
    </row>
    <row r="50" spans="1:15">
      <c r="A50" s="61" t="s">
        <v>134</v>
      </c>
      <c r="B50" s="41">
        <v>1700</v>
      </c>
      <c r="C50" s="43">
        <v>1.2547240850000001</v>
      </c>
      <c r="D50" s="42">
        <v>0.69599999999999995</v>
      </c>
      <c r="E50" s="42">
        <v>48.29</v>
      </c>
      <c r="F50" s="42">
        <v>1.8</v>
      </c>
      <c r="G50" s="42">
        <v>0.47799999999999998</v>
      </c>
      <c r="H50" s="41">
        <v>1</v>
      </c>
      <c r="I50" s="42">
        <f t="shared" si="0"/>
        <v>1.8</v>
      </c>
      <c r="J50" s="42">
        <f t="shared" si="1"/>
        <v>0.47799999999999998</v>
      </c>
      <c r="K50" s="42">
        <v>4002.1</v>
      </c>
      <c r="L50" s="41">
        <f t="shared" si="2"/>
        <v>3.5142563117496999</v>
      </c>
      <c r="M50">
        <f t="shared" si="3"/>
        <v>4335</v>
      </c>
      <c r="N50">
        <f t="shared" si="4"/>
        <v>17</v>
      </c>
      <c r="O50">
        <f t="shared" si="5"/>
        <v>4.5999999999999996</v>
      </c>
    </row>
    <row r="51" spans="1:15">
      <c r="A51" s="61" t="s">
        <v>134</v>
      </c>
      <c r="B51" s="41">
        <v>1200</v>
      </c>
      <c r="C51" s="43">
        <v>3.735857523</v>
      </c>
      <c r="D51" s="42">
        <v>0.22</v>
      </c>
      <c r="E51" s="42">
        <v>48.29</v>
      </c>
      <c r="F51" s="42">
        <v>2.23</v>
      </c>
      <c r="G51" s="42">
        <v>0.316</v>
      </c>
      <c r="H51" s="41">
        <v>1</v>
      </c>
      <c r="I51" s="42">
        <f t="shared" si="0"/>
        <v>2.23</v>
      </c>
      <c r="J51" s="42">
        <f t="shared" si="1"/>
        <v>0.316</v>
      </c>
      <c r="K51" s="42">
        <v>9193.4</v>
      </c>
      <c r="L51" s="41">
        <f t="shared" si="2"/>
        <v>3.3074169294039497</v>
      </c>
      <c r="M51">
        <f t="shared" si="3"/>
        <v>4080</v>
      </c>
      <c r="N51">
        <f t="shared" si="4"/>
        <v>20</v>
      </c>
      <c r="O51">
        <f t="shared" si="5"/>
        <v>2.8</v>
      </c>
    </row>
    <row r="52" spans="1:15">
      <c r="A52" s="61" t="s">
        <v>134</v>
      </c>
      <c r="B52" s="41">
        <v>4340</v>
      </c>
      <c r="C52" s="43">
        <v>1.581497978</v>
      </c>
      <c r="D52" s="42">
        <v>0.10199999999999999</v>
      </c>
      <c r="E52" s="42">
        <v>48.29</v>
      </c>
      <c r="F52" s="42">
        <v>0.7</v>
      </c>
      <c r="G52" s="42">
        <v>0.09</v>
      </c>
      <c r="H52" s="41">
        <v>1</v>
      </c>
      <c r="I52" s="42">
        <f t="shared" si="0"/>
        <v>0.7</v>
      </c>
      <c r="J52" s="42">
        <f t="shared" si="1"/>
        <v>0.09</v>
      </c>
      <c r="K52" s="42">
        <v>818.2</v>
      </c>
      <c r="L52" s="41">
        <f t="shared" si="2"/>
        <v>0.64914956753976993</v>
      </c>
      <c r="M52">
        <f t="shared" si="3"/>
        <v>801</v>
      </c>
      <c r="N52">
        <f t="shared" si="4"/>
        <v>1</v>
      </c>
      <c r="O52">
        <f t="shared" si="5"/>
        <v>0.2</v>
      </c>
    </row>
    <row r="53" spans="1:15">
      <c r="A53" s="61" t="s">
        <v>134</v>
      </c>
      <c r="B53" s="41">
        <v>6170</v>
      </c>
      <c r="C53" s="43">
        <v>1.4408313319999999</v>
      </c>
      <c r="D53" s="42">
        <v>0.191</v>
      </c>
      <c r="E53" s="42">
        <v>48.29</v>
      </c>
      <c r="F53" s="42">
        <v>0</v>
      </c>
      <c r="G53" s="42">
        <v>0</v>
      </c>
      <c r="H53" s="41">
        <v>1</v>
      </c>
      <c r="I53" s="42">
        <f t="shared" si="0"/>
        <v>0</v>
      </c>
      <c r="J53" s="42">
        <f t="shared" si="1"/>
        <v>0</v>
      </c>
      <c r="K53" s="42">
        <v>1854.3</v>
      </c>
      <c r="L53" s="41">
        <f t="shared" si="2"/>
        <v>1.1074457749379565</v>
      </c>
      <c r="M53">
        <f t="shared" si="3"/>
        <v>1366</v>
      </c>
      <c r="N53">
        <f t="shared" si="4"/>
        <v>0</v>
      </c>
      <c r="O53">
        <f t="shared" si="5"/>
        <v>0</v>
      </c>
    </row>
    <row r="54" spans="1:15">
      <c r="A54" s="61" t="s">
        <v>134</v>
      </c>
      <c r="B54" s="41">
        <v>6170</v>
      </c>
      <c r="C54" s="43">
        <v>0.10639873900000001</v>
      </c>
      <c r="D54" s="42">
        <v>0.247</v>
      </c>
      <c r="E54" s="42">
        <v>48.29</v>
      </c>
      <c r="F54" s="42">
        <v>0</v>
      </c>
      <c r="G54" s="42">
        <v>0</v>
      </c>
      <c r="H54" s="41">
        <v>1</v>
      </c>
      <c r="I54" s="42">
        <f t="shared" si="0"/>
        <v>0</v>
      </c>
      <c r="J54" s="42">
        <f t="shared" si="1"/>
        <v>0</v>
      </c>
      <c r="K54" s="42">
        <v>979.1</v>
      </c>
      <c r="L54" s="41">
        <f t="shared" si="2"/>
        <v>0.10575706593821416</v>
      </c>
      <c r="M54">
        <f t="shared" si="3"/>
        <v>130</v>
      </c>
      <c r="N54">
        <f t="shared" si="4"/>
        <v>0</v>
      </c>
      <c r="O54">
        <f t="shared" si="5"/>
        <v>0</v>
      </c>
    </row>
    <row r="55" spans="1:15">
      <c r="A55" s="61" t="s">
        <v>134</v>
      </c>
      <c r="B55" s="41">
        <v>1550</v>
      </c>
      <c r="C55" s="43">
        <v>0.77203577899999998</v>
      </c>
      <c r="D55" s="42">
        <v>0.60899999999999999</v>
      </c>
      <c r="E55" s="42">
        <v>48.29</v>
      </c>
      <c r="F55" s="42">
        <v>1.55</v>
      </c>
      <c r="G55" s="42">
        <v>0.15</v>
      </c>
      <c r="H55" s="41">
        <v>0</v>
      </c>
      <c r="I55" s="42">
        <f>F55*0.7</f>
        <v>1.085</v>
      </c>
      <c r="J55" s="42">
        <f>G55*0.5</f>
        <v>7.4999999999999997E-2</v>
      </c>
      <c r="K55" s="42">
        <v>2154.6999999999998</v>
      </c>
      <c r="L55" s="41">
        <f t="shared" si="2"/>
        <v>1.8920415942214326</v>
      </c>
      <c r="M55">
        <f t="shared" si="3"/>
        <v>2334</v>
      </c>
      <c r="N55">
        <f t="shared" si="4"/>
        <v>6</v>
      </c>
      <c r="O55">
        <f t="shared" si="5"/>
        <v>0.4</v>
      </c>
    </row>
    <row r="56" spans="1:15">
      <c r="A56" s="61" t="s">
        <v>134</v>
      </c>
      <c r="B56" s="41">
        <v>1550</v>
      </c>
      <c r="C56" s="43">
        <v>0.72782462000000003</v>
      </c>
      <c r="D56" s="42">
        <v>0.57699999999999996</v>
      </c>
      <c r="E56" s="42">
        <v>48.29</v>
      </c>
      <c r="F56" s="42">
        <v>1.55</v>
      </c>
      <c r="G56" s="42">
        <v>0.15</v>
      </c>
      <c r="H56" s="41">
        <v>0</v>
      </c>
      <c r="I56" s="42">
        <f t="shared" ref="I56:I75" si="6">F56*0.7</f>
        <v>1.085</v>
      </c>
      <c r="J56" s="42">
        <f t="shared" ref="J56:J75" si="7">G56*0.5</f>
        <v>7.4999999999999997E-2</v>
      </c>
      <c r="K56" s="42">
        <v>1924.5</v>
      </c>
      <c r="L56" s="41">
        <f t="shared" si="2"/>
        <v>1.6899681307653831</v>
      </c>
      <c r="M56">
        <f t="shared" si="3"/>
        <v>2085</v>
      </c>
      <c r="N56">
        <f t="shared" si="4"/>
        <v>5</v>
      </c>
      <c r="O56">
        <f t="shared" si="5"/>
        <v>0.3</v>
      </c>
    </row>
    <row r="57" spans="1:15">
      <c r="A57" s="61" t="s">
        <v>134</v>
      </c>
      <c r="B57" s="41">
        <v>1200</v>
      </c>
      <c r="C57" s="43">
        <v>6.0196158999999999E-2</v>
      </c>
      <c r="D57" s="42">
        <v>0.38900000000000001</v>
      </c>
      <c r="E57" s="42">
        <v>48.29</v>
      </c>
      <c r="F57" s="42">
        <v>2.23</v>
      </c>
      <c r="G57" s="42">
        <v>0.316</v>
      </c>
      <c r="H57" s="41">
        <v>0</v>
      </c>
      <c r="I57" s="42">
        <f t="shared" si="6"/>
        <v>1.5609999999999999</v>
      </c>
      <c r="J57" s="42">
        <f t="shared" si="7"/>
        <v>0.158</v>
      </c>
      <c r="K57" s="42">
        <v>347.9</v>
      </c>
      <c r="L57" s="41">
        <f t="shared" si="2"/>
        <v>9.4231117462065819E-2</v>
      </c>
      <c r="M57">
        <f t="shared" si="3"/>
        <v>116</v>
      </c>
      <c r="N57">
        <f t="shared" si="4"/>
        <v>0</v>
      </c>
      <c r="O57">
        <f t="shared" si="5"/>
        <v>0</v>
      </c>
    </row>
    <row r="58" spans="1:15">
      <c r="A58" s="61" t="s">
        <v>134</v>
      </c>
      <c r="B58" s="41">
        <v>1200</v>
      </c>
      <c r="C58" s="43">
        <v>0.94872537099999998</v>
      </c>
      <c r="D58" s="42">
        <v>0.38900000000000001</v>
      </c>
      <c r="E58" s="42">
        <v>48.29</v>
      </c>
      <c r="F58" s="42">
        <v>2.23</v>
      </c>
      <c r="G58" s="42">
        <v>0.316</v>
      </c>
      <c r="H58" s="41">
        <v>0</v>
      </c>
      <c r="I58" s="42">
        <f t="shared" si="6"/>
        <v>1.5609999999999999</v>
      </c>
      <c r="J58" s="42">
        <f t="shared" si="7"/>
        <v>0.158</v>
      </c>
      <c r="K58" s="42">
        <v>1691.3</v>
      </c>
      <c r="L58" s="41">
        <f t="shared" si="2"/>
        <v>1.4851354863678756</v>
      </c>
      <c r="M58">
        <f t="shared" si="3"/>
        <v>1832</v>
      </c>
      <c r="N58">
        <f t="shared" si="4"/>
        <v>6</v>
      </c>
      <c r="O58">
        <f t="shared" si="5"/>
        <v>0.6</v>
      </c>
    </row>
    <row r="59" spans="1:15">
      <c r="A59" s="61" t="s">
        <v>134</v>
      </c>
      <c r="B59" s="41">
        <v>1200</v>
      </c>
      <c r="C59" s="43">
        <v>1.0510443840000001</v>
      </c>
      <c r="D59" s="42">
        <v>0.30399999999999999</v>
      </c>
      <c r="E59" s="42">
        <v>48.29</v>
      </c>
      <c r="F59" s="42">
        <v>2.23</v>
      </c>
      <c r="G59" s="42">
        <v>0.316</v>
      </c>
      <c r="H59" s="41">
        <v>0</v>
      </c>
      <c r="I59" s="42">
        <f t="shared" si="6"/>
        <v>1.5609999999999999</v>
      </c>
      <c r="J59" s="42">
        <f t="shared" si="7"/>
        <v>0.158</v>
      </c>
      <c r="K59" s="42">
        <v>1464.3</v>
      </c>
      <c r="L59" s="41">
        <f t="shared" si="2"/>
        <v>1.28579164368512</v>
      </c>
      <c r="M59">
        <f t="shared" si="3"/>
        <v>1586</v>
      </c>
      <c r="N59">
        <f t="shared" si="4"/>
        <v>5</v>
      </c>
      <c r="O59">
        <f t="shared" si="5"/>
        <v>0.6</v>
      </c>
    </row>
    <row r="60" spans="1:15">
      <c r="A60" s="61" t="s">
        <v>134</v>
      </c>
      <c r="B60" s="41">
        <v>1400</v>
      </c>
      <c r="C60" s="43">
        <v>2.5002562799999999</v>
      </c>
      <c r="D60" s="42">
        <v>0.88800000000000001</v>
      </c>
      <c r="E60" s="42">
        <v>48.29</v>
      </c>
      <c r="F60" s="42">
        <v>1.93</v>
      </c>
      <c r="G60" s="42">
        <v>0.497</v>
      </c>
      <c r="H60" s="41">
        <v>0</v>
      </c>
      <c r="I60" s="42">
        <f t="shared" si="6"/>
        <v>1.351</v>
      </c>
      <c r="J60" s="42">
        <f t="shared" si="7"/>
        <v>0.2485</v>
      </c>
      <c r="K60" s="42">
        <v>10798.2</v>
      </c>
      <c r="L60" s="41">
        <f t="shared" si="2"/>
        <v>8.9345658063288003</v>
      </c>
      <c r="M60">
        <f t="shared" si="3"/>
        <v>11021</v>
      </c>
      <c r="N60">
        <f t="shared" si="4"/>
        <v>33</v>
      </c>
      <c r="O60">
        <f t="shared" si="5"/>
        <v>6</v>
      </c>
    </row>
    <row r="61" spans="1:15">
      <c r="A61" s="61" t="s">
        <v>134</v>
      </c>
      <c r="B61" s="41">
        <v>1200</v>
      </c>
      <c r="C61" s="43">
        <v>0.15095851900000001</v>
      </c>
      <c r="D61" s="42">
        <v>0.38900000000000001</v>
      </c>
      <c r="E61" s="42">
        <v>48.29</v>
      </c>
      <c r="F61" s="42">
        <v>2.23</v>
      </c>
      <c r="G61" s="42">
        <v>0.316</v>
      </c>
      <c r="H61" s="41">
        <v>0</v>
      </c>
      <c r="I61" s="42">
        <f t="shared" si="6"/>
        <v>1.5609999999999999</v>
      </c>
      <c r="J61" s="42">
        <f t="shared" si="7"/>
        <v>0.158</v>
      </c>
      <c r="K61" s="42">
        <v>326</v>
      </c>
      <c r="L61" s="41">
        <f t="shared" si="2"/>
        <v>0.23631059144136587</v>
      </c>
      <c r="M61">
        <f t="shared" si="3"/>
        <v>291</v>
      </c>
      <c r="N61">
        <f t="shared" si="4"/>
        <v>1</v>
      </c>
      <c r="O61">
        <f t="shared" si="5"/>
        <v>0.1</v>
      </c>
    </row>
    <row r="62" spans="1:15">
      <c r="A62" s="61" t="s">
        <v>134</v>
      </c>
      <c r="B62" s="41">
        <v>1400</v>
      </c>
      <c r="C62" s="43">
        <v>9.1925199999999996E-4</v>
      </c>
      <c r="D62" s="42">
        <v>0.88700000000000001</v>
      </c>
      <c r="E62" s="42">
        <v>48.29</v>
      </c>
      <c r="F62" s="42">
        <v>1.93</v>
      </c>
      <c r="G62" s="42">
        <v>0.497</v>
      </c>
      <c r="H62" s="41">
        <v>0</v>
      </c>
      <c r="I62" s="42">
        <f t="shared" si="6"/>
        <v>1.351</v>
      </c>
      <c r="J62" s="42">
        <f t="shared" si="7"/>
        <v>0.2485</v>
      </c>
      <c r="K62" s="42">
        <v>506.8</v>
      </c>
      <c r="L62" s="41">
        <f t="shared" si="2"/>
        <v>3.281211028663333E-3</v>
      </c>
      <c r="M62">
        <f t="shared" si="3"/>
        <v>4</v>
      </c>
      <c r="N62">
        <f t="shared" si="4"/>
        <v>0</v>
      </c>
      <c r="O62">
        <f t="shared" si="5"/>
        <v>0</v>
      </c>
    </row>
    <row r="63" spans="1:15">
      <c r="A63" s="61" t="s">
        <v>134</v>
      </c>
      <c r="B63" s="41">
        <v>1400</v>
      </c>
      <c r="C63" s="43">
        <v>5.142236E-2</v>
      </c>
      <c r="D63" s="42">
        <v>0.88600000000000001</v>
      </c>
      <c r="E63" s="42">
        <v>48.29</v>
      </c>
      <c r="F63" s="42">
        <v>1.93</v>
      </c>
      <c r="G63" s="42">
        <v>0.497</v>
      </c>
      <c r="H63" s="41">
        <v>0</v>
      </c>
      <c r="I63" s="42">
        <f t="shared" si="6"/>
        <v>1.351</v>
      </c>
      <c r="J63" s="42">
        <f t="shared" si="7"/>
        <v>0.2485</v>
      </c>
      <c r="K63" s="42">
        <v>2299.1</v>
      </c>
      <c r="L63" s="41">
        <f t="shared" si="2"/>
        <v>0.18334188227153334</v>
      </c>
      <c r="M63">
        <f t="shared" si="3"/>
        <v>226</v>
      </c>
      <c r="N63">
        <f t="shared" si="4"/>
        <v>1</v>
      </c>
      <c r="O63">
        <f t="shared" si="5"/>
        <v>0.1</v>
      </c>
    </row>
    <row r="64" spans="1:15">
      <c r="A64" s="61" t="s">
        <v>134</v>
      </c>
      <c r="B64" s="41">
        <v>1400</v>
      </c>
      <c r="C64" s="43">
        <v>0.51296340900000004</v>
      </c>
      <c r="D64" s="42">
        <v>0.88600000000000001</v>
      </c>
      <c r="E64" s="42">
        <v>48.29</v>
      </c>
      <c r="F64" s="42">
        <v>1.93</v>
      </c>
      <c r="G64" s="42">
        <v>0.497</v>
      </c>
      <c r="H64" s="41">
        <v>0</v>
      </c>
      <c r="I64" s="42">
        <f t="shared" si="6"/>
        <v>1.351</v>
      </c>
      <c r="J64" s="42">
        <f t="shared" si="7"/>
        <v>0.2485</v>
      </c>
      <c r="K64" s="42">
        <v>2091.6999999999998</v>
      </c>
      <c r="L64" s="41">
        <f t="shared" si="2"/>
        <v>1.8289257230217049</v>
      </c>
      <c r="M64">
        <f t="shared" si="3"/>
        <v>2256</v>
      </c>
      <c r="N64">
        <f t="shared" si="4"/>
        <v>7</v>
      </c>
      <c r="O64">
        <f t="shared" si="5"/>
        <v>1.2</v>
      </c>
    </row>
    <row r="65" spans="1:15">
      <c r="A65" s="61" t="s">
        <v>134</v>
      </c>
      <c r="B65" s="41">
        <v>1400</v>
      </c>
      <c r="C65" s="43">
        <v>0.62056178200000001</v>
      </c>
      <c r="D65" s="42">
        <v>0.88600000000000001</v>
      </c>
      <c r="E65" s="42">
        <v>48.29</v>
      </c>
      <c r="F65" s="42">
        <v>1.93</v>
      </c>
      <c r="G65" s="42">
        <v>0.497</v>
      </c>
      <c r="H65" s="41">
        <v>0</v>
      </c>
      <c r="I65" s="42">
        <f t="shared" si="6"/>
        <v>1.351</v>
      </c>
      <c r="J65" s="42">
        <f t="shared" si="7"/>
        <v>0.2485</v>
      </c>
      <c r="K65" s="42">
        <v>2755</v>
      </c>
      <c r="L65" s="41">
        <f t="shared" si="2"/>
        <v>2.2125582174302565</v>
      </c>
      <c r="M65">
        <f t="shared" si="3"/>
        <v>2729</v>
      </c>
      <c r="N65">
        <f t="shared" si="4"/>
        <v>8</v>
      </c>
      <c r="O65">
        <f t="shared" si="5"/>
        <v>1.5</v>
      </c>
    </row>
    <row r="66" spans="1:15">
      <c r="A66" s="61" t="s">
        <v>134</v>
      </c>
      <c r="B66" s="41">
        <v>1200</v>
      </c>
      <c r="C66" s="43">
        <v>2.6894999999999999E-5</v>
      </c>
      <c r="D66" s="42">
        <v>0.38900000000000001</v>
      </c>
      <c r="E66" s="42">
        <v>48.29</v>
      </c>
      <c r="F66" s="42">
        <v>2.23</v>
      </c>
      <c r="G66" s="42">
        <v>0.316</v>
      </c>
      <c r="H66" s="41">
        <v>0</v>
      </c>
      <c r="I66" s="42">
        <f t="shared" si="6"/>
        <v>1.5609999999999999</v>
      </c>
      <c r="J66" s="42">
        <f t="shared" si="7"/>
        <v>0.158</v>
      </c>
      <c r="K66" s="42">
        <v>0</v>
      </c>
      <c r="L66" s="41">
        <f t="shared" si="2"/>
        <v>4.2101455412500004E-5</v>
      </c>
      <c r="M66">
        <f t="shared" si="3"/>
        <v>0</v>
      </c>
      <c r="N66">
        <f t="shared" si="4"/>
        <v>0</v>
      </c>
      <c r="O66">
        <f t="shared" si="5"/>
        <v>0</v>
      </c>
    </row>
    <row r="67" spans="1:15">
      <c r="A67" s="61" t="s">
        <v>134</v>
      </c>
      <c r="B67" s="41">
        <v>1200</v>
      </c>
      <c r="C67" s="43">
        <v>0.112358105</v>
      </c>
      <c r="D67" s="42">
        <v>0.30399999999999999</v>
      </c>
      <c r="E67" s="42">
        <v>48.29</v>
      </c>
      <c r="F67" s="42">
        <v>2.23</v>
      </c>
      <c r="G67" s="42">
        <v>0.316</v>
      </c>
      <c r="H67" s="41">
        <v>0</v>
      </c>
      <c r="I67" s="42">
        <f t="shared" si="6"/>
        <v>1.5609999999999999</v>
      </c>
      <c r="J67" s="42">
        <f t="shared" si="7"/>
        <v>0.158</v>
      </c>
      <c r="K67" s="42">
        <v>156.5</v>
      </c>
      <c r="L67" s="41">
        <f t="shared" ref="L67:L75" si="8">E67*D67*C67/12</f>
        <v>0.13745291322473333</v>
      </c>
      <c r="M67">
        <f t="shared" ref="M67:M75" si="9">ROUND(E67*D67*C67*102.79,0)</f>
        <v>170</v>
      </c>
      <c r="N67">
        <f t="shared" ref="N67:N75" si="10">ROUND(I67*M67*0.002205,0)</f>
        <v>1</v>
      </c>
      <c r="O67">
        <f t="shared" ref="O67:O75" si="11">ROUND(J67*M67*0.002205,1)</f>
        <v>0.1</v>
      </c>
    </row>
    <row r="68" spans="1:15">
      <c r="A68" s="61" t="s">
        <v>134</v>
      </c>
      <c r="B68" s="41">
        <v>1200</v>
      </c>
      <c r="C68" s="43">
        <v>0.102571882</v>
      </c>
      <c r="D68" s="42">
        <v>0.38900000000000001</v>
      </c>
      <c r="E68" s="42">
        <v>48.29</v>
      </c>
      <c r="F68" s="42">
        <v>2.23</v>
      </c>
      <c r="G68" s="42">
        <v>0.316</v>
      </c>
      <c r="H68" s="41">
        <v>0</v>
      </c>
      <c r="I68" s="42">
        <f t="shared" si="6"/>
        <v>1.5609999999999999</v>
      </c>
      <c r="J68" s="42">
        <f t="shared" si="7"/>
        <v>0.158</v>
      </c>
      <c r="K68" s="42">
        <v>182.9</v>
      </c>
      <c r="L68" s="41">
        <f t="shared" si="8"/>
        <v>0.16056610955936834</v>
      </c>
      <c r="M68">
        <f t="shared" si="9"/>
        <v>198</v>
      </c>
      <c r="N68">
        <f t="shared" si="10"/>
        <v>1</v>
      </c>
      <c r="O68">
        <f t="shared" si="11"/>
        <v>0.1</v>
      </c>
    </row>
    <row r="69" spans="1:15">
      <c r="A69" s="61" t="s">
        <v>134</v>
      </c>
      <c r="B69" s="41">
        <v>1200</v>
      </c>
      <c r="C69" s="43">
        <v>0.49262073299999998</v>
      </c>
      <c r="D69" s="42">
        <v>0.38900000000000001</v>
      </c>
      <c r="E69" s="42">
        <v>48.29</v>
      </c>
      <c r="F69" s="42">
        <v>2.23</v>
      </c>
      <c r="G69" s="42">
        <v>0.316</v>
      </c>
      <c r="H69" s="41">
        <v>0</v>
      </c>
      <c r="I69" s="42">
        <f t="shared" si="6"/>
        <v>1.5609999999999999</v>
      </c>
      <c r="J69" s="42">
        <f t="shared" si="7"/>
        <v>0.158</v>
      </c>
      <c r="K69" s="42">
        <v>878.2</v>
      </c>
      <c r="L69" s="41">
        <f t="shared" si="8"/>
        <v>0.77114890595547747</v>
      </c>
      <c r="M69">
        <f t="shared" si="9"/>
        <v>951</v>
      </c>
      <c r="N69">
        <f t="shared" si="10"/>
        <v>3</v>
      </c>
      <c r="O69">
        <f t="shared" si="11"/>
        <v>0.3</v>
      </c>
    </row>
    <row r="70" spans="1:15">
      <c r="A70" s="61" t="s">
        <v>134</v>
      </c>
      <c r="B70" s="41">
        <v>1200</v>
      </c>
      <c r="C70" s="43">
        <v>0.25727939100000002</v>
      </c>
      <c r="D70" s="42">
        <v>0.22</v>
      </c>
      <c r="E70" s="42">
        <v>48.29</v>
      </c>
      <c r="F70" s="42">
        <v>2.23</v>
      </c>
      <c r="G70" s="42">
        <v>0.316</v>
      </c>
      <c r="H70" s="41">
        <v>0</v>
      </c>
      <c r="I70" s="42">
        <f t="shared" si="6"/>
        <v>1.5609999999999999</v>
      </c>
      <c r="J70" s="42">
        <f t="shared" si="7"/>
        <v>0.158</v>
      </c>
      <c r="K70" s="42">
        <v>259.39999999999998</v>
      </c>
      <c r="L70" s="41">
        <f t="shared" si="8"/>
        <v>0.22777373284215</v>
      </c>
      <c r="M70">
        <f t="shared" si="9"/>
        <v>281</v>
      </c>
      <c r="N70">
        <f t="shared" si="10"/>
        <v>1</v>
      </c>
      <c r="O70">
        <f t="shared" si="11"/>
        <v>0.1</v>
      </c>
    </row>
    <row r="71" spans="1:15">
      <c r="A71" s="61" t="s">
        <v>134</v>
      </c>
      <c r="B71" s="41">
        <v>1200</v>
      </c>
      <c r="C71" s="43">
        <v>0.49993341600000002</v>
      </c>
      <c r="D71" s="42">
        <v>0.22</v>
      </c>
      <c r="E71" s="42">
        <v>48.29</v>
      </c>
      <c r="F71" s="42">
        <v>2.23</v>
      </c>
      <c r="G71" s="42">
        <v>0.316</v>
      </c>
      <c r="H71" s="41">
        <v>0</v>
      </c>
      <c r="I71" s="42">
        <f t="shared" si="6"/>
        <v>1.5609999999999999</v>
      </c>
      <c r="J71" s="42">
        <f t="shared" si="7"/>
        <v>0.158</v>
      </c>
      <c r="K71" s="42">
        <v>504.1</v>
      </c>
      <c r="L71" s="41">
        <f t="shared" si="8"/>
        <v>0.44259938540839999</v>
      </c>
      <c r="M71">
        <f t="shared" si="9"/>
        <v>546</v>
      </c>
      <c r="N71">
        <f t="shared" si="10"/>
        <v>2</v>
      </c>
      <c r="O71">
        <f t="shared" si="11"/>
        <v>0.2</v>
      </c>
    </row>
    <row r="72" spans="1:15">
      <c r="A72" s="61" t="s">
        <v>134</v>
      </c>
      <c r="B72" s="41">
        <v>1200</v>
      </c>
      <c r="C72" s="43">
        <v>2.1013999999999999E-5</v>
      </c>
      <c r="D72" s="42">
        <v>0.22</v>
      </c>
      <c r="E72" s="42">
        <v>48.29</v>
      </c>
      <c r="F72" s="42">
        <v>2.23</v>
      </c>
      <c r="G72" s="42">
        <v>0.316</v>
      </c>
      <c r="H72" s="41">
        <v>0</v>
      </c>
      <c r="I72" s="42">
        <f t="shared" si="6"/>
        <v>1.5609999999999999</v>
      </c>
      <c r="J72" s="42">
        <f t="shared" si="7"/>
        <v>0.158</v>
      </c>
      <c r="K72" s="42">
        <v>899.2</v>
      </c>
      <c r="L72" s="41">
        <f t="shared" si="8"/>
        <v>1.8604044433333332E-5</v>
      </c>
      <c r="M72">
        <f t="shared" si="9"/>
        <v>0</v>
      </c>
      <c r="N72">
        <f t="shared" si="10"/>
        <v>0</v>
      </c>
      <c r="O72">
        <f t="shared" si="11"/>
        <v>0</v>
      </c>
    </row>
    <row r="73" spans="1:15">
      <c r="A73" s="61" t="s">
        <v>134</v>
      </c>
      <c r="B73" s="41">
        <v>1200</v>
      </c>
      <c r="C73" s="43">
        <v>1.5064640000000001E-2</v>
      </c>
      <c r="D73" s="42">
        <v>0.30399999999999999</v>
      </c>
      <c r="E73" s="42">
        <v>48.29</v>
      </c>
      <c r="F73" s="42">
        <v>2.23</v>
      </c>
      <c r="G73" s="42">
        <v>0.316</v>
      </c>
      <c r="H73" s="41">
        <v>0</v>
      </c>
      <c r="I73" s="42">
        <f t="shared" si="6"/>
        <v>1.5609999999999999</v>
      </c>
      <c r="J73" s="42">
        <f t="shared" si="7"/>
        <v>0.158</v>
      </c>
      <c r="K73" s="42">
        <v>21</v>
      </c>
      <c r="L73" s="41">
        <f t="shared" si="8"/>
        <v>1.8429277128533334E-2</v>
      </c>
      <c r="M73">
        <f t="shared" si="9"/>
        <v>23</v>
      </c>
      <c r="N73">
        <f t="shared" si="10"/>
        <v>0</v>
      </c>
      <c r="O73">
        <f t="shared" si="11"/>
        <v>0</v>
      </c>
    </row>
    <row r="74" spans="1:15">
      <c r="A74" s="61" t="s">
        <v>134</v>
      </c>
      <c r="B74" s="41">
        <v>1200</v>
      </c>
      <c r="C74" s="43">
        <v>0.102625801</v>
      </c>
      <c r="D74" s="42">
        <v>0.22</v>
      </c>
      <c r="E74" s="42">
        <v>48.29</v>
      </c>
      <c r="F74" s="42">
        <v>2.23</v>
      </c>
      <c r="G74" s="42">
        <v>0.316</v>
      </c>
      <c r="H74" s="41">
        <v>0</v>
      </c>
      <c r="I74" s="42">
        <f t="shared" si="6"/>
        <v>1.5609999999999999</v>
      </c>
      <c r="J74" s="42">
        <f t="shared" si="7"/>
        <v>0.158</v>
      </c>
      <c r="K74" s="42">
        <v>103.5</v>
      </c>
      <c r="L74" s="41">
        <f t="shared" si="8"/>
        <v>9.0856332055316666E-2</v>
      </c>
      <c r="M74">
        <f t="shared" si="9"/>
        <v>112</v>
      </c>
      <c r="N74">
        <f t="shared" si="10"/>
        <v>0</v>
      </c>
      <c r="O74">
        <f t="shared" si="11"/>
        <v>0</v>
      </c>
    </row>
    <row r="75" spans="1:15">
      <c r="A75" s="61" t="s">
        <v>134</v>
      </c>
      <c r="B75" s="41">
        <v>1700</v>
      </c>
      <c r="C75" s="43">
        <v>3.6932330000000002E-3</v>
      </c>
      <c r="D75" s="42">
        <v>0.69599999999999995</v>
      </c>
      <c r="E75" s="42">
        <v>48.29</v>
      </c>
      <c r="F75" s="42">
        <v>1.8</v>
      </c>
      <c r="G75" s="42">
        <v>0.47799999999999998</v>
      </c>
      <c r="H75" s="41">
        <v>0</v>
      </c>
      <c r="I75" s="42">
        <f t="shared" si="6"/>
        <v>1.26</v>
      </c>
      <c r="J75" s="42">
        <f t="shared" si="7"/>
        <v>0.23899999999999999</v>
      </c>
      <c r="K75" s="42">
        <v>11.8</v>
      </c>
      <c r="L75" s="41">
        <f t="shared" si="8"/>
        <v>1.0344080851060001E-2</v>
      </c>
      <c r="M75">
        <f t="shared" si="9"/>
        <v>13</v>
      </c>
      <c r="N75">
        <f t="shared" si="10"/>
        <v>0</v>
      </c>
      <c r="O75">
        <f t="shared" si="11"/>
        <v>0</v>
      </c>
    </row>
    <row r="76" spans="1:15">
      <c r="C76" s="43">
        <f>SUM(C2:C75)</f>
        <v>146.49869925099998</v>
      </c>
      <c r="N76">
        <f>SUM(N2:N75)</f>
        <v>1059</v>
      </c>
      <c r="O76">
        <f>SUM(O2:O75)</f>
        <v>191.09999999999994</v>
      </c>
    </row>
  </sheetData>
  <sortState ref="A2:L76">
    <sortCondition descending="1"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69"/>
  <sheetViews>
    <sheetView workbookViewId="0">
      <pane ySplit="1" topLeftCell="A2" activePane="bottomLeft" state="frozen"/>
      <selection pane="bottomLeft" activeCell="L1" sqref="L1:O2"/>
    </sheetView>
  </sheetViews>
  <sheetFormatPr defaultRowHeight="12.75"/>
  <cols>
    <col min="1" max="1" width="9.140625" style="41" bestFit="1" customWidth="1"/>
    <col min="2" max="2" width="8.5703125" style="41" bestFit="1" customWidth="1"/>
    <col min="3" max="3" width="13.710937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8.85546875" style="42" bestFit="1" customWidth="1"/>
    <col min="12" max="13" width="12.42578125" bestFit="1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0.825422451</v>
      </c>
      <c r="D2" s="42">
        <v>0.22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91534</v>
      </c>
      <c r="L2" s="41">
        <f>E2*D2*C2/12</f>
        <v>0.73076025291114988</v>
      </c>
      <c r="M2">
        <f>ROUND(E2*D2*C2*102.79,0)</f>
        <v>901</v>
      </c>
      <c r="N2">
        <f>ROUND(I2*M2*0.002205,0)</f>
        <v>4</v>
      </c>
      <c r="O2">
        <f>ROUND(J2*M2*0.002205,1)</f>
        <v>0.6</v>
      </c>
    </row>
    <row r="3" spans="1:15">
      <c r="A3" s="61" t="s">
        <v>134</v>
      </c>
      <c r="B3" s="41">
        <v>1800</v>
      </c>
      <c r="C3" s="43">
        <v>1.767478761</v>
      </c>
      <c r="D3" s="42">
        <v>0.182</v>
      </c>
      <c r="E3" s="42">
        <v>48.29</v>
      </c>
      <c r="F3" s="42">
        <v>1.25</v>
      </c>
      <c r="G3" s="42">
        <v>7.5999999999999998E-2</v>
      </c>
      <c r="H3" s="41">
        <v>1</v>
      </c>
      <c r="I3" s="42">
        <f t="shared" ref="I3:I40" si="0">F3</f>
        <v>1.25</v>
      </c>
      <c r="J3" s="42">
        <f t="shared" ref="J3:J40" si="1">G3</f>
        <v>7.5999999999999998E-2</v>
      </c>
      <c r="K3" s="42">
        <v>4011.5</v>
      </c>
      <c r="L3" s="41">
        <f t="shared" ref="L3:L66" si="2">E3*D3*C3/12</f>
        <v>1.2944984987584649</v>
      </c>
      <c r="M3">
        <f t="shared" ref="M3:M66" si="3">ROUND(E3*D3*C3*102.79,0)</f>
        <v>1597</v>
      </c>
      <c r="N3">
        <f t="shared" ref="N3:N66" si="4">ROUND(I3*M3*0.002205,0)</f>
        <v>4</v>
      </c>
      <c r="O3">
        <f t="shared" ref="O3:O66" si="5">ROUND(J3*M3*0.002205,1)</f>
        <v>0.3</v>
      </c>
    </row>
    <row r="4" spans="1:15">
      <c r="A4" s="61" t="s">
        <v>134</v>
      </c>
      <c r="B4" s="41">
        <v>1200</v>
      </c>
      <c r="C4" s="43">
        <v>4.0514274769999998</v>
      </c>
      <c r="D4" s="42">
        <v>0.22</v>
      </c>
      <c r="E4" s="42">
        <v>48.29</v>
      </c>
      <c r="F4" s="42">
        <v>2.23</v>
      </c>
      <c r="G4" s="42">
        <v>0.316</v>
      </c>
      <c r="H4" s="41">
        <v>1</v>
      </c>
      <c r="I4" s="42">
        <f t="shared" si="0"/>
        <v>2.23</v>
      </c>
      <c r="J4" s="42">
        <f t="shared" si="1"/>
        <v>0.316</v>
      </c>
      <c r="K4" s="42">
        <v>4540.6000000000004</v>
      </c>
      <c r="L4" s="41">
        <f t="shared" si="2"/>
        <v>3.5867962691793829</v>
      </c>
      <c r="M4">
        <f t="shared" si="3"/>
        <v>4424</v>
      </c>
      <c r="N4">
        <f t="shared" si="4"/>
        <v>22</v>
      </c>
      <c r="O4">
        <f t="shared" si="5"/>
        <v>3.1</v>
      </c>
    </row>
    <row r="5" spans="1:15">
      <c r="A5" s="61" t="s">
        <v>134</v>
      </c>
      <c r="B5" s="41">
        <v>1200</v>
      </c>
      <c r="C5" s="43">
        <v>154.99934979099999</v>
      </c>
      <c r="D5" s="42">
        <v>0.38900000000000001</v>
      </c>
      <c r="E5" s="42">
        <v>48.29</v>
      </c>
      <c r="F5" s="42">
        <v>2.23</v>
      </c>
      <c r="G5" s="42">
        <v>0.316</v>
      </c>
      <c r="H5" s="41">
        <v>1</v>
      </c>
      <c r="I5" s="42">
        <f t="shared" si="0"/>
        <v>2.23</v>
      </c>
      <c r="J5" s="42">
        <f t="shared" si="1"/>
        <v>0.316</v>
      </c>
      <c r="K5" s="42">
        <v>377931</v>
      </c>
      <c r="L5" s="41">
        <f t="shared" si="2"/>
        <v>242.63611132895619</v>
      </c>
      <c r="M5">
        <f t="shared" si="3"/>
        <v>299287</v>
      </c>
      <c r="N5">
        <f t="shared" si="4"/>
        <v>1472</v>
      </c>
      <c r="O5">
        <f t="shared" si="5"/>
        <v>208.5</v>
      </c>
    </row>
    <row r="6" spans="1:15">
      <c r="A6" s="61" t="s">
        <v>134</v>
      </c>
      <c r="B6" s="41">
        <v>1200</v>
      </c>
      <c r="C6" s="43">
        <v>28.014339243999999</v>
      </c>
      <c r="D6" s="42">
        <v>0.22</v>
      </c>
      <c r="E6" s="42">
        <v>48.29</v>
      </c>
      <c r="F6" s="42">
        <v>2.23</v>
      </c>
      <c r="G6" s="42">
        <v>0.316</v>
      </c>
      <c r="H6" s="41">
        <v>1</v>
      </c>
      <c r="I6" s="42">
        <f t="shared" si="0"/>
        <v>2.23</v>
      </c>
      <c r="J6" s="42">
        <f t="shared" si="1"/>
        <v>0.316</v>
      </c>
      <c r="K6" s="42">
        <v>36205</v>
      </c>
      <c r="L6" s="41">
        <f t="shared" si="2"/>
        <v>24.801561438367262</v>
      </c>
      <c r="M6">
        <f t="shared" si="3"/>
        <v>30592</v>
      </c>
      <c r="N6">
        <f t="shared" si="4"/>
        <v>150</v>
      </c>
      <c r="O6">
        <f t="shared" si="5"/>
        <v>21.3</v>
      </c>
    </row>
    <row r="7" spans="1:15">
      <c r="A7" s="61" t="s">
        <v>134</v>
      </c>
      <c r="B7" s="41">
        <v>1200</v>
      </c>
      <c r="C7" s="43">
        <v>9.127995168</v>
      </c>
      <c r="D7" s="42">
        <v>0.38900000000000001</v>
      </c>
      <c r="E7" s="42">
        <v>48.29</v>
      </c>
      <c r="F7" s="42">
        <v>2.23</v>
      </c>
      <c r="G7" s="42">
        <v>0.316</v>
      </c>
      <c r="H7" s="41">
        <v>1</v>
      </c>
      <c r="I7" s="42">
        <f t="shared" si="0"/>
        <v>2.23</v>
      </c>
      <c r="J7" s="42">
        <f t="shared" si="1"/>
        <v>0.316</v>
      </c>
      <c r="K7" s="42">
        <v>119279.5</v>
      </c>
      <c r="L7" s="41">
        <f t="shared" si="2"/>
        <v>14.288971242649842</v>
      </c>
      <c r="M7">
        <f t="shared" si="3"/>
        <v>17625</v>
      </c>
      <c r="N7">
        <f t="shared" si="4"/>
        <v>87</v>
      </c>
      <c r="O7">
        <f t="shared" si="5"/>
        <v>12.3</v>
      </c>
    </row>
    <row r="8" spans="1:15">
      <c r="A8" s="61" t="s">
        <v>134</v>
      </c>
      <c r="B8" s="41">
        <v>1800</v>
      </c>
      <c r="C8" s="43">
        <v>3.8011238610000002</v>
      </c>
      <c r="D8" s="42">
        <v>0.183</v>
      </c>
      <c r="E8" s="42">
        <v>48.29</v>
      </c>
      <c r="F8" s="42">
        <v>1.25</v>
      </c>
      <c r="G8" s="42">
        <v>7.5999999999999998E-2</v>
      </c>
      <c r="H8" s="41">
        <v>1</v>
      </c>
      <c r="I8" s="42">
        <f t="shared" si="0"/>
        <v>1.25</v>
      </c>
      <c r="J8" s="42">
        <f t="shared" si="1"/>
        <v>7.5999999999999998E-2</v>
      </c>
      <c r="K8" s="42">
        <v>11706.1</v>
      </c>
      <c r="L8" s="41">
        <f t="shared" si="2"/>
        <v>2.7992331365272722</v>
      </c>
      <c r="M8">
        <f t="shared" si="3"/>
        <v>3453</v>
      </c>
      <c r="N8">
        <f t="shared" si="4"/>
        <v>10</v>
      </c>
      <c r="O8">
        <f t="shared" si="5"/>
        <v>0.6</v>
      </c>
    </row>
    <row r="9" spans="1:15">
      <c r="A9" s="61" t="s">
        <v>134</v>
      </c>
      <c r="B9" s="41">
        <v>1200</v>
      </c>
      <c r="C9" s="43">
        <v>2.7703801590000001</v>
      </c>
      <c r="D9" s="42">
        <v>0.22</v>
      </c>
      <c r="E9" s="42">
        <v>48.29</v>
      </c>
      <c r="F9" s="42">
        <v>2.23</v>
      </c>
      <c r="G9" s="42">
        <v>0.316</v>
      </c>
      <c r="H9" s="41">
        <v>1</v>
      </c>
      <c r="I9" s="42">
        <f t="shared" si="0"/>
        <v>2.23</v>
      </c>
      <c r="J9" s="42">
        <f t="shared" si="1"/>
        <v>0.316</v>
      </c>
      <c r="K9" s="42">
        <v>13574.7</v>
      </c>
      <c r="L9" s="41">
        <f t="shared" si="2"/>
        <v>2.45266372776535</v>
      </c>
      <c r="M9">
        <f t="shared" si="3"/>
        <v>3025</v>
      </c>
      <c r="N9">
        <f t="shared" si="4"/>
        <v>15</v>
      </c>
      <c r="O9">
        <f t="shared" si="5"/>
        <v>2.1</v>
      </c>
    </row>
    <row r="10" spans="1:15">
      <c r="A10" s="61" t="s">
        <v>134</v>
      </c>
      <c r="B10" s="41">
        <v>1400</v>
      </c>
      <c r="C10" s="43">
        <v>7.2432193040000001</v>
      </c>
      <c r="D10" s="42">
        <v>0.88800000000000001</v>
      </c>
      <c r="E10" s="42">
        <v>48.29</v>
      </c>
      <c r="F10" s="42">
        <v>1.93</v>
      </c>
      <c r="G10" s="42">
        <v>0.497</v>
      </c>
      <c r="H10" s="41">
        <v>1</v>
      </c>
      <c r="I10" s="42">
        <f t="shared" si="0"/>
        <v>1.93</v>
      </c>
      <c r="J10" s="42">
        <f t="shared" si="1"/>
        <v>0.497</v>
      </c>
      <c r="K10" s="42">
        <v>29476.6</v>
      </c>
      <c r="L10" s="41">
        <f t="shared" si="2"/>
        <v>25.883354454071839</v>
      </c>
      <c r="M10">
        <f t="shared" si="3"/>
        <v>31927</v>
      </c>
      <c r="N10">
        <f t="shared" si="4"/>
        <v>136</v>
      </c>
      <c r="O10">
        <f t="shared" si="5"/>
        <v>35</v>
      </c>
    </row>
    <row r="11" spans="1:15">
      <c r="A11" s="61" t="s">
        <v>134</v>
      </c>
      <c r="B11" s="41">
        <v>1200</v>
      </c>
      <c r="C11" s="43">
        <v>78.538100314999994</v>
      </c>
      <c r="D11" s="42">
        <v>0.30399999999999999</v>
      </c>
      <c r="E11" s="42">
        <v>48.29</v>
      </c>
      <c r="F11" s="42">
        <v>2.23</v>
      </c>
      <c r="G11" s="42">
        <v>0.316</v>
      </c>
      <c r="H11" s="41">
        <v>1</v>
      </c>
      <c r="I11" s="42">
        <f t="shared" si="0"/>
        <v>2.23</v>
      </c>
      <c r="J11" s="42">
        <f t="shared" si="1"/>
        <v>0.316</v>
      </c>
      <c r="K11" s="42">
        <v>125772.3</v>
      </c>
      <c r="L11" s="41">
        <f t="shared" si="2"/>
        <v>96.079323226687521</v>
      </c>
      <c r="M11">
        <f t="shared" si="3"/>
        <v>118512</v>
      </c>
      <c r="N11">
        <f t="shared" si="4"/>
        <v>583</v>
      </c>
      <c r="O11">
        <f t="shared" si="5"/>
        <v>82.6</v>
      </c>
    </row>
    <row r="12" spans="1:15">
      <c r="A12" s="61" t="s">
        <v>134</v>
      </c>
      <c r="B12" s="41">
        <v>1800</v>
      </c>
      <c r="C12" s="43">
        <v>2.0394134000000001E-2</v>
      </c>
      <c r="D12" s="42">
        <v>0.182</v>
      </c>
      <c r="E12" s="42">
        <v>48.29</v>
      </c>
      <c r="F12" s="42">
        <v>1.25</v>
      </c>
      <c r="G12" s="42">
        <v>7.5999999999999998E-2</v>
      </c>
      <c r="H12" s="41">
        <v>1</v>
      </c>
      <c r="I12" s="42">
        <f t="shared" si="0"/>
        <v>1.25</v>
      </c>
      <c r="J12" s="42">
        <f t="shared" si="1"/>
        <v>7.5999999999999998E-2</v>
      </c>
      <c r="K12" s="42">
        <v>17</v>
      </c>
      <c r="L12" s="41">
        <f t="shared" si="2"/>
        <v>1.4936629751376667E-2</v>
      </c>
      <c r="M12">
        <f t="shared" si="3"/>
        <v>18</v>
      </c>
      <c r="N12">
        <f t="shared" si="4"/>
        <v>0</v>
      </c>
      <c r="O12">
        <f t="shared" si="5"/>
        <v>0</v>
      </c>
    </row>
    <row r="13" spans="1:15">
      <c r="A13" s="61" t="s">
        <v>134</v>
      </c>
      <c r="B13" s="41">
        <v>1800</v>
      </c>
      <c r="C13" s="43">
        <v>7.5090390000000003E-3</v>
      </c>
      <c r="D13" s="42">
        <v>0.183</v>
      </c>
      <c r="E13" s="42">
        <v>48.29</v>
      </c>
      <c r="F13" s="42">
        <v>1.25</v>
      </c>
      <c r="G13" s="42">
        <v>7.5999999999999998E-2</v>
      </c>
      <c r="H13" s="41">
        <v>1</v>
      </c>
      <c r="I13" s="42">
        <f t="shared" si="0"/>
        <v>1.25</v>
      </c>
      <c r="J13" s="42">
        <f t="shared" si="1"/>
        <v>7.5999999999999998E-2</v>
      </c>
      <c r="K13" s="42">
        <v>34.1</v>
      </c>
      <c r="L13" s="41">
        <f t="shared" si="2"/>
        <v>5.5298252729774995E-3</v>
      </c>
      <c r="M13">
        <f t="shared" si="3"/>
        <v>7</v>
      </c>
      <c r="N13">
        <f t="shared" si="4"/>
        <v>0</v>
      </c>
      <c r="O13">
        <f t="shared" si="5"/>
        <v>0</v>
      </c>
    </row>
    <row r="14" spans="1:15">
      <c r="A14" s="61" t="s">
        <v>134</v>
      </c>
      <c r="B14" s="41">
        <v>1800</v>
      </c>
      <c r="C14" s="43">
        <v>7.9211373000000002E-2</v>
      </c>
      <c r="D14" s="42">
        <v>0.182</v>
      </c>
      <c r="E14" s="42">
        <v>48.29</v>
      </c>
      <c r="F14" s="42">
        <v>1.25</v>
      </c>
      <c r="G14" s="42">
        <v>7.5999999999999998E-2</v>
      </c>
      <c r="H14" s="41">
        <v>1</v>
      </c>
      <c r="I14" s="42">
        <f t="shared" si="0"/>
        <v>1.25</v>
      </c>
      <c r="J14" s="42">
        <f t="shared" si="1"/>
        <v>7.5999999999999998E-2</v>
      </c>
      <c r="K14" s="42">
        <v>66.099999999999994</v>
      </c>
      <c r="L14" s="41">
        <f t="shared" si="2"/>
        <v>5.8014277566244998E-2</v>
      </c>
      <c r="M14">
        <f t="shared" si="3"/>
        <v>72</v>
      </c>
      <c r="N14">
        <f t="shared" si="4"/>
        <v>0</v>
      </c>
      <c r="O14">
        <f t="shared" si="5"/>
        <v>0</v>
      </c>
    </row>
    <row r="15" spans="1:15">
      <c r="A15" s="61" t="s">
        <v>134</v>
      </c>
      <c r="B15" s="41">
        <v>1800</v>
      </c>
      <c r="C15" s="43">
        <v>0.117604051</v>
      </c>
      <c r="D15" s="42">
        <v>0.183</v>
      </c>
      <c r="E15" s="42">
        <v>48.29</v>
      </c>
      <c r="F15" s="42">
        <v>1.25</v>
      </c>
      <c r="G15" s="42">
        <v>7.5999999999999998E-2</v>
      </c>
      <c r="H15" s="41">
        <v>1</v>
      </c>
      <c r="I15" s="42">
        <f t="shared" si="0"/>
        <v>1.25</v>
      </c>
      <c r="J15" s="42">
        <f t="shared" si="1"/>
        <v>7.5999999999999998E-2</v>
      </c>
      <c r="K15" s="42">
        <v>98.6</v>
      </c>
      <c r="L15" s="41">
        <f t="shared" si="2"/>
        <v>8.6606269247547496E-2</v>
      </c>
      <c r="M15">
        <f t="shared" si="3"/>
        <v>107</v>
      </c>
      <c r="N15">
        <f t="shared" si="4"/>
        <v>0</v>
      </c>
      <c r="O15">
        <f t="shared" si="5"/>
        <v>0</v>
      </c>
    </row>
    <row r="16" spans="1:15">
      <c r="A16" s="61" t="s">
        <v>134</v>
      </c>
      <c r="B16" s="41">
        <v>1800</v>
      </c>
      <c r="C16" s="43">
        <v>1.7701548000000001E-2</v>
      </c>
      <c r="D16" s="42">
        <v>0.183</v>
      </c>
      <c r="E16" s="42">
        <v>48.29</v>
      </c>
      <c r="F16" s="42">
        <v>1.25</v>
      </c>
      <c r="G16" s="42">
        <v>7.5999999999999998E-2</v>
      </c>
      <c r="H16" s="41">
        <v>1</v>
      </c>
      <c r="I16" s="42">
        <f t="shared" si="0"/>
        <v>1.25</v>
      </c>
      <c r="J16" s="42">
        <f t="shared" si="1"/>
        <v>7.5999999999999998E-2</v>
      </c>
      <c r="K16" s="42">
        <v>14.8</v>
      </c>
      <c r="L16" s="41">
        <f t="shared" si="2"/>
        <v>1.3035818232029999E-2</v>
      </c>
      <c r="M16">
        <f t="shared" si="3"/>
        <v>16</v>
      </c>
      <c r="N16">
        <f t="shared" si="4"/>
        <v>0</v>
      </c>
      <c r="O16">
        <f t="shared" si="5"/>
        <v>0</v>
      </c>
    </row>
    <row r="17" spans="1:15">
      <c r="A17" s="61" t="s">
        <v>134</v>
      </c>
      <c r="B17" s="41">
        <v>1800</v>
      </c>
      <c r="C17" s="43">
        <v>1.0419999999999999E-6</v>
      </c>
      <c r="D17" s="42">
        <v>0.182</v>
      </c>
      <c r="E17" s="42">
        <v>48.29</v>
      </c>
      <c r="F17" s="42">
        <v>1.25</v>
      </c>
      <c r="G17" s="42">
        <v>7.5999999999999998E-2</v>
      </c>
      <c r="H17" s="41">
        <v>1</v>
      </c>
      <c r="I17" s="42">
        <f t="shared" si="0"/>
        <v>1.25</v>
      </c>
      <c r="J17" s="42">
        <f t="shared" si="1"/>
        <v>7.5999999999999998E-2</v>
      </c>
      <c r="K17" s="42">
        <v>0</v>
      </c>
      <c r="L17" s="41">
        <f t="shared" si="2"/>
        <v>7.6315906333333319E-7</v>
      </c>
      <c r="M17">
        <f t="shared" si="3"/>
        <v>0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1400</v>
      </c>
      <c r="C18" s="43">
        <v>14.098339406999999</v>
      </c>
      <c r="D18" s="42">
        <v>0.88700000000000001</v>
      </c>
      <c r="E18" s="42">
        <v>48.29</v>
      </c>
      <c r="F18" s="42">
        <v>1.93</v>
      </c>
      <c r="G18" s="42">
        <v>0.497</v>
      </c>
      <c r="H18" s="41">
        <v>1</v>
      </c>
      <c r="I18" s="42">
        <f t="shared" si="0"/>
        <v>1.93</v>
      </c>
      <c r="J18" s="42">
        <f t="shared" si="1"/>
        <v>0.497</v>
      </c>
      <c r="K18" s="42">
        <v>57309.2</v>
      </c>
      <c r="L18" s="41">
        <f t="shared" si="2"/>
        <v>50.323117869841212</v>
      </c>
      <c r="M18">
        <f t="shared" si="3"/>
        <v>62073</v>
      </c>
      <c r="N18">
        <f t="shared" si="4"/>
        <v>264</v>
      </c>
      <c r="O18">
        <f t="shared" si="5"/>
        <v>68</v>
      </c>
    </row>
    <row r="19" spans="1:15">
      <c r="A19" s="61" t="s">
        <v>134</v>
      </c>
      <c r="B19" s="41">
        <v>1800</v>
      </c>
      <c r="C19" s="43">
        <v>7.3819160999999994E-2</v>
      </c>
      <c r="D19" s="42">
        <v>0.183</v>
      </c>
      <c r="E19" s="42">
        <v>48.29</v>
      </c>
      <c r="F19" s="42">
        <v>1.25</v>
      </c>
      <c r="G19" s="42">
        <v>7.5999999999999998E-2</v>
      </c>
      <c r="H19" s="41">
        <v>1</v>
      </c>
      <c r="I19" s="42">
        <f t="shared" si="0"/>
        <v>1.25</v>
      </c>
      <c r="J19" s="42">
        <f t="shared" si="1"/>
        <v>7.5999999999999998E-2</v>
      </c>
      <c r="K19" s="42">
        <v>61.9</v>
      </c>
      <c r="L19" s="41">
        <f t="shared" si="2"/>
        <v>5.4362091091522485E-2</v>
      </c>
      <c r="M19">
        <f t="shared" si="3"/>
        <v>67</v>
      </c>
      <c r="N19">
        <f t="shared" si="4"/>
        <v>0</v>
      </c>
      <c r="O19">
        <f t="shared" si="5"/>
        <v>0</v>
      </c>
    </row>
    <row r="20" spans="1:15">
      <c r="A20" s="61" t="s">
        <v>134</v>
      </c>
      <c r="B20" s="41">
        <v>1800</v>
      </c>
      <c r="C20" s="43">
        <v>3.7697759999999997E-2</v>
      </c>
      <c r="D20" s="42">
        <v>0.183</v>
      </c>
      <c r="E20" s="42">
        <v>48.29</v>
      </c>
      <c r="F20" s="42">
        <v>1.25</v>
      </c>
      <c r="G20" s="42">
        <v>7.5999999999999998E-2</v>
      </c>
      <c r="H20" s="41">
        <v>1</v>
      </c>
      <c r="I20" s="42">
        <f t="shared" si="0"/>
        <v>1.25</v>
      </c>
      <c r="J20" s="42">
        <f t="shared" si="1"/>
        <v>7.5999999999999998E-2</v>
      </c>
      <c r="K20" s="42">
        <v>31.6</v>
      </c>
      <c r="L20" s="41">
        <f t="shared" si="2"/>
        <v>2.7761478663599997E-2</v>
      </c>
      <c r="M20">
        <f t="shared" si="3"/>
        <v>34</v>
      </c>
      <c r="N20">
        <f t="shared" si="4"/>
        <v>0</v>
      </c>
      <c r="O20">
        <f t="shared" si="5"/>
        <v>0</v>
      </c>
    </row>
    <row r="21" spans="1:15">
      <c r="A21" s="61" t="s">
        <v>134</v>
      </c>
      <c r="B21" s="41">
        <v>1800</v>
      </c>
      <c r="C21" s="43">
        <v>1.5203110000000001E-2</v>
      </c>
      <c r="D21" s="42">
        <v>0.183</v>
      </c>
      <c r="E21" s="42">
        <v>48.29</v>
      </c>
      <c r="F21" s="42">
        <v>1.25</v>
      </c>
      <c r="G21" s="42">
        <v>7.5999999999999998E-2</v>
      </c>
      <c r="H21" s="41">
        <v>1</v>
      </c>
      <c r="I21" s="42">
        <f t="shared" si="0"/>
        <v>1.25</v>
      </c>
      <c r="J21" s="42">
        <f t="shared" si="1"/>
        <v>7.5999999999999998E-2</v>
      </c>
      <c r="K21" s="42">
        <v>12.8</v>
      </c>
      <c r="L21" s="41">
        <f t="shared" si="2"/>
        <v>1.1195912273975E-2</v>
      </c>
      <c r="M21">
        <f t="shared" si="3"/>
        <v>14</v>
      </c>
      <c r="N21">
        <f t="shared" si="4"/>
        <v>0</v>
      </c>
      <c r="O21">
        <f t="shared" si="5"/>
        <v>0</v>
      </c>
    </row>
    <row r="22" spans="1:15">
      <c r="A22" s="61" t="s">
        <v>134</v>
      </c>
      <c r="B22" s="41">
        <v>1200</v>
      </c>
      <c r="C22" s="43">
        <v>18.423713833000001</v>
      </c>
      <c r="D22" s="42">
        <v>0.22</v>
      </c>
      <c r="E22" s="42">
        <v>48.29</v>
      </c>
      <c r="F22" s="42">
        <v>2.23</v>
      </c>
      <c r="G22" s="42">
        <v>0.316</v>
      </c>
      <c r="H22" s="41">
        <v>1</v>
      </c>
      <c r="I22" s="42">
        <f t="shared" si="0"/>
        <v>2.23</v>
      </c>
      <c r="J22" s="42">
        <f t="shared" si="1"/>
        <v>0.316</v>
      </c>
      <c r="K22" s="42">
        <v>26900.7</v>
      </c>
      <c r="L22" s="41">
        <f t="shared" si="2"/>
        <v>16.310820918252116</v>
      </c>
      <c r="M22">
        <f t="shared" si="3"/>
        <v>20119</v>
      </c>
      <c r="N22">
        <f t="shared" si="4"/>
        <v>99</v>
      </c>
      <c r="O22">
        <f t="shared" si="5"/>
        <v>14</v>
      </c>
    </row>
    <row r="23" spans="1:15">
      <c r="A23" s="61" t="s">
        <v>134</v>
      </c>
      <c r="B23" s="41">
        <v>1200</v>
      </c>
      <c r="C23" s="43">
        <v>9.1034830000000008E-3</v>
      </c>
      <c r="D23" s="42">
        <v>0.34699999999999998</v>
      </c>
      <c r="E23" s="42">
        <v>48.29</v>
      </c>
      <c r="F23" s="42">
        <v>2.23</v>
      </c>
      <c r="G23" s="42">
        <v>0.316</v>
      </c>
      <c r="H23" s="41">
        <v>1</v>
      </c>
      <c r="I23" s="42">
        <f t="shared" si="0"/>
        <v>2.23</v>
      </c>
      <c r="J23" s="42">
        <f t="shared" si="1"/>
        <v>0.316</v>
      </c>
      <c r="K23" s="42">
        <v>474.5</v>
      </c>
      <c r="L23" s="41">
        <f t="shared" si="2"/>
        <v>1.2711974695190831E-2</v>
      </c>
      <c r="M23">
        <f t="shared" si="3"/>
        <v>16</v>
      </c>
      <c r="N23">
        <f t="shared" si="4"/>
        <v>0</v>
      </c>
      <c r="O23">
        <f t="shared" si="5"/>
        <v>0</v>
      </c>
    </row>
    <row r="24" spans="1:15">
      <c r="A24" s="61" t="s">
        <v>134</v>
      </c>
      <c r="B24" s="41">
        <v>1200</v>
      </c>
      <c r="C24" s="43">
        <v>5.9053595E-2</v>
      </c>
      <c r="D24" s="42">
        <v>0.34699999999999998</v>
      </c>
      <c r="E24" s="42">
        <v>48.29</v>
      </c>
      <c r="F24" s="42">
        <v>2.23</v>
      </c>
      <c r="G24" s="42">
        <v>0.316</v>
      </c>
      <c r="H24" s="41">
        <v>1</v>
      </c>
      <c r="I24" s="42">
        <f t="shared" si="0"/>
        <v>2.23</v>
      </c>
      <c r="J24" s="42">
        <f t="shared" si="1"/>
        <v>0.316</v>
      </c>
      <c r="K24" s="42">
        <v>808.1</v>
      </c>
      <c r="L24" s="41">
        <f t="shared" si="2"/>
        <v>8.2461603465404154E-2</v>
      </c>
      <c r="M24">
        <f t="shared" si="3"/>
        <v>102</v>
      </c>
      <c r="N24">
        <f t="shared" si="4"/>
        <v>1</v>
      </c>
      <c r="O24">
        <f t="shared" si="5"/>
        <v>0.1</v>
      </c>
    </row>
    <row r="25" spans="1:15">
      <c r="A25" s="61" t="s">
        <v>134</v>
      </c>
      <c r="B25" s="41">
        <v>5100</v>
      </c>
      <c r="C25" s="43">
        <v>7.4506559999999999E-3</v>
      </c>
      <c r="D25" s="42">
        <v>1</v>
      </c>
      <c r="E25" s="42">
        <v>48.29</v>
      </c>
      <c r="F25" s="42">
        <v>0.6</v>
      </c>
      <c r="G25" s="42">
        <v>0.05</v>
      </c>
      <c r="H25" s="41">
        <v>1</v>
      </c>
      <c r="I25" s="42">
        <f t="shared" si="0"/>
        <v>0.6</v>
      </c>
      <c r="J25" s="42">
        <f t="shared" si="1"/>
        <v>0.05</v>
      </c>
      <c r="K25" s="42">
        <v>231.9</v>
      </c>
      <c r="L25" s="41">
        <f t="shared" si="2"/>
        <v>2.9982681519999999E-2</v>
      </c>
      <c r="M25">
        <f t="shared" si="3"/>
        <v>37</v>
      </c>
      <c r="N25">
        <f t="shared" si="4"/>
        <v>0</v>
      </c>
      <c r="O25">
        <f t="shared" si="5"/>
        <v>0</v>
      </c>
    </row>
    <row r="26" spans="1:15">
      <c r="A26" s="61" t="s">
        <v>134</v>
      </c>
      <c r="B26" s="41">
        <v>5100</v>
      </c>
      <c r="C26" s="43">
        <v>2.9554048999999999E-2</v>
      </c>
      <c r="D26" s="42">
        <v>1</v>
      </c>
      <c r="E26" s="42">
        <v>48.29</v>
      </c>
      <c r="F26" s="42">
        <v>0.6</v>
      </c>
      <c r="G26" s="42">
        <v>0.05</v>
      </c>
      <c r="H26" s="41">
        <v>1</v>
      </c>
      <c r="I26" s="42">
        <f t="shared" si="0"/>
        <v>0.6</v>
      </c>
      <c r="J26" s="42">
        <f t="shared" si="1"/>
        <v>0.05</v>
      </c>
      <c r="K26" s="42">
        <v>664.2</v>
      </c>
      <c r="L26" s="41">
        <f t="shared" si="2"/>
        <v>0.11893041885083333</v>
      </c>
      <c r="M26">
        <f t="shared" si="3"/>
        <v>147</v>
      </c>
      <c r="N26">
        <f t="shared" si="4"/>
        <v>0</v>
      </c>
      <c r="O26">
        <f t="shared" si="5"/>
        <v>0</v>
      </c>
    </row>
    <row r="27" spans="1:15">
      <c r="A27" s="61" t="s">
        <v>134</v>
      </c>
      <c r="B27" s="41">
        <v>5100</v>
      </c>
      <c r="C27" s="43">
        <v>2.5263946999999998E-2</v>
      </c>
      <c r="D27" s="42">
        <v>1</v>
      </c>
      <c r="E27" s="42">
        <v>48.29</v>
      </c>
      <c r="F27" s="42">
        <v>0.6</v>
      </c>
      <c r="G27" s="42">
        <v>0.05</v>
      </c>
      <c r="H27" s="41">
        <v>1</v>
      </c>
      <c r="I27" s="42">
        <f t="shared" si="0"/>
        <v>0.6</v>
      </c>
      <c r="J27" s="42">
        <f t="shared" si="1"/>
        <v>0.05</v>
      </c>
      <c r="K27" s="42">
        <v>218.4</v>
      </c>
      <c r="L27" s="41">
        <f t="shared" si="2"/>
        <v>0.10166633338583332</v>
      </c>
      <c r="M27">
        <f t="shared" si="3"/>
        <v>125</v>
      </c>
      <c r="N27">
        <f t="shared" si="4"/>
        <v>0</v>
      </c>
      <c r="O27">
        <f t="shared" si="5"/>
        <v>0</v>
      </c>
    </row>
    <row r="28" spans="1:15">
      <c r="A28" s="61" t="s">
        <v>134</v>
      </c>
      <c r="B28" s="41">
        <v>1200</v>
      </c>
      <c r="C28" s="43">
        <v>1.2315042E-2</v>
      </c>
      <c r="D28" s="42">
        <v>0.34699999999999998</v>
      </c>
      <c r="E28" s="42">
        <v>48.29</v>
      </c>
      <c r="F28" s="42">
        <v>2.23</v>
      </c>
      <c r="G28" s="42">
        <v>0.316</v>
      </c>
      <c r="H28" s="41">
        <v>1</v>
      </c>
      <c r="I28" s="42">
        <f t="shared" si="0"/>
        <v>2.23</v>
      </c>
      <c r="J28" s="42">
        <f t="shared" si="1"/>
        <v>0.316</v>
      </c>
      <c r="K28" s="42">
        <v>19.600000000000001</v>
      </c>
      <c r="L28" s="41">
        <f t="shared" si="2"/>
        <v>1.7196550185704998E-2</v>
      </c>
      <c r="M28">
        <f t="shared" si="3"/>
        <v>21</v>
      </c>
      <c r="N28">
        <f t="shared" si="4"/>
        <v>0</v>
      </c>
      <c r="O28">
        <f t="shared" si="5"/>
        <v>0</v>
      </c>
    </row>
    <row r="29" spans="1:15">
      <c r="A29" s="61" t="s">
        <v>134</v>
      </c>
      <c r="B29" s="41">
        <v>1200</v>
      </c>
      <c r="C29" s="43">
        <v>14.551613008</v>
      </c>
      <c r="D29" s="42">
        <v>0.22</v>
      </c>
      <c r="E29" s="42">
        <v>48.29</v>
      </c>
      <c r="F29" s="42">
        <v>2.23</v>
      </c>
      <c r="G29" s="42">
        <v>0.316</v>
      </c>
      <c r="H29" s="41">
        <v>1</v>
      </c>
      <c r="I29" s="42">
        <f t="shared" si="0"/>
        <v>2.23</v>
      </c>
      <c r="J29" s="42">
        <f t="shared" si="1"/>
        <v>0.316</v>
      </c>
      <c r="K29" s="42">
        <v>14679.8</v>
      </c>
      <c r="L29" s="41">
        <f t="shared" si="2"/>
        <v>12.882785522865866</v>
      </c>
      <c r="M29">
        <f t="shared" si="3"/>
        <v>15891</v>
      </c>
      <c r="N29">
        <f t="shared" si="4"/>
        <v>78</v>
      </c>
      <c r="O29">
        <f t="shared" si="5"/>
        <v>11.1</v>
      </c>
    </row>
    <row r="30" spans="1:15">
      <c r="A30" s="61" t="s">
        <v>134</v>
      </c>
      <c r="B30" s="41">
        <v>1200</v>
      </c>
      <c r="C30" s="43">
        <v>5.3191200000000005E-4</v>
      </c>
      <c r="D30" s="42">
        <v>0.38900000000000001</v>
      </c>
      <c r="E30" s="42">
        <v>48.29</v>
      </c>
      <c r="F30" s="42">
        <v>2.23</v>
      </c>
      <c r="G30" s="42">
        <v>0.316</v>
      </c>
      <c r="H30" s="41">
        <v>1</v>
      </c>
      <c r="I30" s="42">
        <f t="shared" si="0"/>
        <v>2.23</v>
      </c>
      <c r="J30" s="42">
        <f t="shared" si="1"/>
        <v>0.316</v>
      </c>
      <c r="K30" s="42">
        <v>0.9</v>
      </c>
      <c r="L30" s="41">
        <f t="shared" si="2"/>
        <v>8.3265548806000015E-4</v>
      </c>
      <c r="M30">
        <f t="shared" si="3"/>
        <v>1</v>
      </c>
      <c r="N30">
        <f t="shared" si="4"/>
        <v>0</v>
      </c>
      <c r="O30">
        <f t="shared" si="5"/>
        <v>0</v>
      </c>
    </row>
    <row r="31" spans="1:15">
      <c r="A31" s="61" t="s">
        <v>134</v>
      </c>
      <c r="B31" s="41">
        <v>5100</v>
      </c>
      <c r="C31" s="43">
        <v>7.3545423999999998E-2</v>
      </c>
      <c r="D31" s="42">
        <v>1</v>
      </c>
      <c r="E31" s="42">
        <v>48.29</v>
      </c>
      <c r="F31" s="42">
        <v>0.6</v>
      </c>
      <c r="G31" s="42">
        <v>0.05</v>
      </c>
      <c r="H31" s="41">
        <v>1</v>
      </c>
      <c r="I31" s="42">
        <f t="shared" si="0"/>
        <v>0.6</v>
      </c>
      <c r="J31" s="42">
        <f t="shared" si="1"/>
        <v>0.05</v>
      </c>
      <c r="K31" s="42">
        <v>692.5</v>
      </c>
      <c r="L31" s="41">
        <f t="shared" si="2"/>
        <v>0.29595904374666665</v>
      </c>
      <c r="M31">
        <f t="shared" si="3"/>
        <v>365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1200</v>
      </c>
      <c r="C32" s="43">
        <v>2.5136788E-2</v>
      </c>
      <c r="D32" s="42">
        <v>0.34699999999999998</v>
      </c>
      <c r="E32" s="42">
        <v>48.29</v>
      </c>
      <c r="F32" s="42">
        <v>2.23</v>
      </c>
      <c r="G32" s="42">
        <v>0.316</v>
      </c>
      <c r="H32" s="41">
        <v>1</v>
      </c>
      <c r="I32" s="42">
        <f t="shared" si="0"/>
        <v>2.23</v>
      </c>
      <c r="J32" s="42">
        <f t="shared" si="1"/>
        <v>0.316</v>
      </c>
      <c r="K32" s="42">
        <v>40</v>
      </c>
      <c r="L32" s="41">
        <f t="shared" si="2"/>
        <v>3.510065465870333E-2</v>
      </c>
      <c r="M32">
        <f t="shared" si="3"/>
        <v>43</v>
      </c>
      <c r="N32">
        <f t="shared" si="4"/>
        <v>0</v>
      </c>
      <c r="O32">
        <f t="shared" si="5"/>
        <v>0</v>
      </c>
    </row>
    <row r="33" spans="1:15">
      <c r="A33" s="61" t="s">
        <v>134</v>
      </c>
      <c r="B33" s="41">
        <v>5100</v>
      </c>
      <c r="C33" s="43">
        <v>2.8894789999999999E-3</v>
      </c>
      <c r="D33" s="42">
        <v>1</v>
      </c>
      <c r="E33" s="42">
        <v>48.29</v>
      </c>
      <c r="F33" s="42">
        <v>0.6</v>
      </c>
      <c r="G33" s="42">
        <v>0.05</v>
      </c>
      <c r="H33" s="41">
        <v>1</v>
      </c>
      <c r="I33" s="42">
        <f t="shared" si="0"/>
        <v>0.6</v>
      </c>
      <c r="J33" s="42">
        <f t="shared" si="1"/>
        <v>0.05</v>
      </c>
      <c r="K33" s="42">
        <v>53.9</v>
      </c>
      <c r="L33" s="41">
        <f t="shared" si="2"/>
        <v>1.1627745075833333E-2</v>
      </c>
      <c r="M33">
        <f t="shared" si="3"/>
        <v>14</v>
      </c>
      <c r="N33">
        <f t="shared" si="4"/>
        <v>0</v>
      </c>
      <c r="O33">
        <f t="shared" si="5"/>
        <v>0</v>
      </c>
    </row>
    <row r="34" spans="1:15">
      <c r="A34" s="61" t="s">
        <v>134</v>
      </c>
      <c r="B34" s="41">
        <v>1200</v>
      </c>
      <c r="C34" s="43">
        <v>15.040582785</v>
      </c>
      <c r="D34" s="42">
        <v>0.30399999999999999</v>
      </c>
      <c r="E34" s="42">
        <v>48.29</v>
      </c>
      <c r="F34" s="42">
        <v>2.23</v>
      </c>
      <c r="G34" s="42">
        <v>0.316</v>
      </c>
      <c r="H34" s="41">
        <v>1</v>
      </c>
      <c r="I34" s="42">
        <f t="shared" si="0"/>
        <v>2.23</v>
      </c>
      <c r="J34" s="42">
        <f t="shared" si="1"/>
        <v>0.316</v>
      </c>
      <c r="K34" s="42">
        <v>20954.2</v>
      </c>
      <c r="L34" s="41">
        <f t="shared" si="2"/>
        <v>18.399846814753797</v>
      </c>
      <c r="M34">
        <f t="shared" si="3"/>
        <v>22696</v>
      </c>
      <c r="N34">
        <f t="shared" si="4"/>
        <v>112</v>
      </c>
      <c r="O34">
        <f t="shared" si="5"/>
        <v>15.8</v>
      </c>
    </row>
    <row r="35" spans="1:15">
      <c r="A35" s="61" t="s">
        <v>134</v>
      </c>
      <c r="B35" s="41">
        <v>1200</v>
      </c>
      <c r="C35" s="43">
        <v>0.101774638</v>
      </c>
      <c r="D35" s="42">
        <v>0.34699999999999998</v>
      </c>
      <c r="E35" s="42">
        <v>48.29</v>
      </c>
      <c r="F35" s="42">
        <v>2.23</v>
      </c>
      <c r="G35" s="42">
        <v>0.316</v>
      </c>
      <c r="H35" s="41">
        <v>1</v>
      </c>
      <c r="I35" s="42">
        <f t="shared" si="0"/>
        <v>2.23</v>
      </c>
      <c r="J35" s="42">
        <f t="shared" si="1"/>
        <v>0.316</v>
      </c>
      <c r="K35" s="42">
        <v>161.9</v>
      </c>
      <c r="L35" s="41">
        <f t="shared" si="2"/>
        <v>0.14211666269582832</v>
      </c>
      <c r="M35">
        <f t="shared" si="3"/>
        <v>175</v>
      </c>
      <c r="N35">
        <f t="shared" si="4"/>
        <v>1</v>
      </c>
      <c r="O35">
        <f t="shared" si="5"/>
        <v>0.1</v>
      </c>
    </row>
    <row r="36" spans="1:15">
      <c r="A36" s="61" t="s">
        <v>134</v>
      </c>
      <c r="B36" s="41">
        <v>1200</v>
      </c>
      <c r="C36" s="43">
        <v>1.475720055</v>
      </c>
      <c r="D36" s="42">
        <v>0.30399999999999999</v>
      </c>
      <c r="E36" s="42">
        <v>48.29</v>
      </c>
      <c r="F36" s="42">
        <v>2.23</v>
      </c>
      <c r="G36" s="42">
        <v>0.316</v>
      </c>
      <c r="H36" s="41">
        <v>1</v>
      </c>
      <c r="I36" s="42">
        <f t="shared" si="0"/>
        <v>2.23</v>
      </c>
      <c r="J36" s="42">
        <f t="shared" si="1"/>
        <v>0.316</v>
      </c>
      <c r="K36" s="42">
        <v>2180.4</v>
      </c>
      <c r="L36" s="41">
        <f t="shared" si="2"/>
        <v>1.8053172102173998</v>
      </c>
      <c r="M36">
        <f t="shared" si="3"/>
        <v>2227</v>
      </c>
      <c r="N36">
        <f t="shared" si="4"/>
        <v>11</v>
      </c>
      <c r="O36">
        <f t="shared" si="5"/>
        <v>1.6</v>
      </c>
    </row>
    <row r="37" spans="1:15">
      <c r="A37" s="61" t="s">
        <v>134</v>
      </c>
      <c r="B37" s="41">
        <v>1200</v>
      </c>
      <c r="C37" s="43">
        <v>2.595905294</v>
      </c>
      <c r="D37" s="42">
        <v>0.38900000000000001</v>
      </c>
      <c r="E37" s="42">
        <v>48.29</v>
      </c>
      <c r="F37" s="42">
        <v>2.23</v>
      </c>
      <c r="G37" s="42">
        <v>0.316</v>
      </c>
      <c r="H37" s="41">
        <v>1</v>
      </c>
      <c r="I37" s="42">
        <f t="shared" si="0"/>
        <v>2.23</v>
      </c>
      <c r="J37" s="42">
        <f t="shared" si="1"/>
        <v>0.316</v>
      </c>
      <c r="K37" s="42">
        <v>4739.6000000000004</v>
      </c>
      <c r="L37" s="41">
        <f t="shared" si="2"/>
        <v>4.0636323104820118</v>
      </c>
      <c r="M37">
        <f t="shared" si="3"/>
        <v>5012</v>
      </c>
      <c r="N37">
        <f t="shared" si="4"/>
        <v>25</v>
      </c>
      <c r="O37">
        <f t="shared" si="5"/>
        <v>3.5</v>
      </c>
    </row>
    <row r="38" spans="1:15">
      <c r="A38" s="61" t="s">
        <v>134</v>
      </c>
      <c r="B38" s="41">
        <v>1200</v>
      </c>
      <c r="C38" s="43">
        <v>1.7727554999999999</v>
      </c>
      <c r="D38" s="42">
        <v>0.38900000000000001</v>
      </c>
      <c r="E38" s="42">
        <v>48.29</v>
      </c>
      <c r="F38" s="42">
        <v>2.23</v>
      </c>
      <c r="G38" s="42">
        <v>0.316</v>
      </c>
      <c r="H38" s="41">
        <v>1</v>
      </c>
      <c r="I38" s="42">
        <f t="shared" si="0"/>
        <v>2.23</v>
      </c>
      <c r="J38" s="42">
        <f t="shared" si="1"/>
        <v>0.316</v>
      </c>
      <c r="K38" s="42">
        <v>3784.3</v>
      </c>
      <c r="L38" s="41">
        <f t="shared" si="2"/>
        <v>2.7750729369962497</v>
      </c>
      <c r="M38">
        <f t="shared" si="3"/>
        <v>3423</v>
      </c>
      <c r="N38">
        <f t="shared" si="4"/>
        <v>17</v>
      </c>
      <c r="O38">
        <f t="shared" si="5"/>
        <v>2.4</v>
      </c>
    </row>
    <row r="39" spans="1:15">
      <c r="A39" s="61" t="s">
        <v>134</v>
      </c>
      <c r="B39" s="41">
        <v>1200</v>
      </c>
      <c r="C39" s="43">
        <v>3.8894060000000002E-3</v>
      </c>
      <c r="D39" s="42">
        <v>0.34699999999999998</v>
      </c>
      <c r="E39" s="42">
        <v>48.29</v>
      </c>
      <c r="F39" s="42">
        <v>2.23</v>
      </c>
      <c r="G39" s="42">
        <v>0.316</v>
      </c>
      <c r="H39" s="41">
        <v>1</v>
      </c>
      <c r="I39" s="42">
        <f t="shared" si="0"/>
        <v>2.23</v>
      </c>
      <c r="J39" s="42">
        <f t="shared" si="1"/>
        <v>0.316</v>
      </c>
      <c r="K39" s="42">
        <v>126.1</v>
      </c>
      <c r="L39" s="41">
        <f t="shared" si="2"/>
        <v>5.4311114384816665E-3</v>
      </c>
      <c r="M39">
        <f t="shared" si="3"/>
        <v>7</v>
      </c>
      <c r="N39">
        <f t="shared" si="4"/>
        <v>0</v>
      </c>
      <c r="O39">
        <f t="shared" si="5"/>
        <v>0</v>
      </c>
    </row>
    <row r="40" spans="1:15">
      <c r="A40" s="61" t="s">
        <v>134</v>
      </c>
      <c r="B40" s="41">
        <v>1200</v>
      </c>
      <c r="C40" s="43">
        <v>1.577782147</v>
      </c>
      <c r="D40" s="42">
        <v>0.30399999999999999</v>
      </c>
      <c r="E40" s="42">
        <v>48.29</v>
      </c>
      <c r="F40" s="42">
        <v>2.23</v>
      </c>
      <c r="G40" s="42">
        <v>0.316</v>
      </c>
      <c r="H40" s="41">
        <v>1</v>
      </c>
      <c r="I40" s="42">
        <f t="shared" si="0"/>
        <v>2.23</v>
      </c>
      <c r="J40" s="42">
        <f t="shared" si="1"/>
        <v>0.316</v>
      </c>
      <c r="K40" s="42">
        <v>2935.2</v>
      </c>
      <c r="L40" s="41">
        <f t="shared" si="2"/>
        <v>1.9301745302586264</v>
      </c>
      <c r="M40">
        <f t="shared" si="3"/>
        <v>2381</v>
      </c>
      <c r="N40">
        <f t="shared" si="4"/>
        <v>12</v>
      </c>
      <c r="O40">
        <f t="shared" si="5"/>
        <v>1.7</v>
      </c>
    </row>
    <row r="41" spans="1:15">
      <c r="A41" s="61" t="s">
        <v>134</v>
      </c>
      <c r="B41" s="41">
        <v>1200</v>
      </c>
      <c r="C41" s="43">
        <v>1.0089809999999999E-3</v>
      </c>
      <c r="D41" s="42">
        <v>0.38900000000000001</v>
      </c>
      <c r="E41" s="42">
        <v>48.29</v>
      </c>
      <c r="F41" s="42">
        <v>2.23</v>
      </c>
      <c r="G41" s="42">
        <v>0.316</v>
      </c>
      <c r="H41" s="41">
        <v>0</v>
      </c>
      <c r="I41" s="42">
        <f>F41*0.7</f>
        <v>1.5609999999999999</v>
      </c>
      <c r="J41" s="42">
        <f>G41*0.5</f>
        <v>0.158</v>
      </c>
      <c r="K41" s="42">
        <v>82.5</v>
      </c>
      <c r="L41" s="41">
        <f t="shared" si="2"/>
        <v>1.5794596982174997E-3</v>
      </c>
      <c r="M41">
        <f t="shared" si="3"/>
        <v>2</v>
      </c>
      <c r="N41">
        <f t="shared" si="4"/>
        <v>0</v>
      </c>
      <c r="O41">
        <f t="shared" si="5"/>
        <v>0</v>
      </c>
    </row>
    <row r="42" spans="1:15">
      <c r="A42" s="61" t="s">
        <v>134</v>
      </c>
      <c r="B42" s="41">
        <v>1200</v>
      </c>
      <c r="C42" s="43">
        <v>6.9520889000000002E-2</v>
      </c>
      <c r="D42" s="42">
        <v>0.22</v>
      </c>
      <c r="E42" s="42">
        <v>48.29</v>
      </c>
      <c r="F42" s="42">
        <v>2.23</v>
      </c>
      <c r="G42" s="42">
        <v>0.316</v>
      </c>
      <c r="H42" s="41">
        <v>0</v>
      </c>
      <c r="I42" s="42">
        <f t="shared" ref="I42:I68" si="6">F42*0.7</f>
        <v>1.5609999999999999</v>
      </c>
      <c r="J42" s="42">
        <f t="shared" ref="J42:J68" si="7">G42*0.5</f>
        <v>0.158</v>
      </c>
      <c r="K42" s="42">
        <v>195.3</v>
      </c>
      <c r="L42" s="41">
        <f t="shared" si="2"/>
        <v>6.154800171318333E-2</v>
      </c>
      <c r="M42">
        <f t="shared" si="3"/>
        <v>76</v>
      </c>
      <c r="N42">
        <f t="shared" si="4"/>
        <v>0</v>
      </c>
      <c r="O42">
        <f t="shared" si="5"/>
        <v>0</v>
      </c>
    </row>
    <row r="43" spans="1:15">
      <c r="A43" s="61" t="s">
        <v>134</v>
      </c>
      <c r="B43" s="41">
        <v>1400</v>
      </c>
      <c r="C43" s="43">
        <v>2.0782941999999999E-2</v>
      </c>
      <c r="D43" s="42">
        <v>0.88800000000000001</v>
      </c>
      <c r="E43" s="42">
        <v>48.29</v>
      </c>
      <c r="F43" s="42">
        <v>1.93</v>
      </c>
      <c r="G43" s="42">
        <v>0.497</v>
      </c>
      <c r="H43" s="41">
        <v>0</v>
      </c>
      <c r="I43" s="42">
        <f t="shared" si="6"/>
        <v>1.351</v>
      </c>
      <c r="J43" s="42">
        <f t="shared" si="7"/>
        <v>0.2485</v>
      </c>
      <c r="K43" s="42">
        <v>84.6</v>
      </c>
      <c r="L43" s="41">
        <f t="shared" si="2"/>
        <v>7.4267011919320003E-2</v>
      </c>
      <c r="M43">
        <f t="shared" si="3"/>
        <v>92</v>
      </c>
      <c r="N43">
        <f t="shared" si="4"/>
        <v>0</v>
      </c>
      <c r="O43">
        <f t="shared" si="5"/>
        <v>0.1</v>
      </c>
    </row>
    <row r="44" spans="1:15">
      <c r="A44" s="61" t="s">
        <v>134</v>
      </c>
      <c r="B44" s="41">
        <v>1200</v>
      </c>
      <c r="C44" s="43">
        <v>2.1651102120000001</v>
      </c>
      <c r="D44" s="42">
        <v>0.22</v>
      </c>
      <c r="E44" s="42">
        <v>48.29</v>
      </c>
      <c r="F44" s="42">
        <v>2.23</v>
      </c>
      <c r="G44" s="42">
        <v>0.316</v>
      </c>
      <c r="H44" s="41">
        <v>0</v>
      </c>
      <c r="I44" s="42">
        <f t="shared" si="6"/>
        <v>1.5609999999999999</v>
      </c>
      <c r="J44" s="42">
        <f t="shared" si="7"/>
        <v>0.158</v>
      </c>
      <c r="K44" s="42">
        <v>3343.8</v>
      </c>
      <c r="L44" s="41">
        <f t="shared" si="2"/>
        <v>1.9168081558537999</v>
      </c>
      <c r="M44">
        <f t="shared" si="3"/>
        <v>2364</v>
      </c>
      <c r="N44">
        <f t="shared" si="4"/>
        <v>8</v>
      </c>
      <c r="O44">
        <f t="shared" si="5"/>
        <v>0.8</v>
      </c>
    </row>
    <row r="45" spans="1:15">
      <c r="A45" s="61" t="s">
        <v>134</v>
      </c>
      <c r="B45" s="41">
        <v>1400</v>
      </c>
      <c r="C45" s="43">
        <v>8.5635098000000007E-2</v>
      </c>
      <c r="D45" s="42">
        <v>0.88800000000000001</v>
      </c>
      <c r="E45" s="42">
        <v>48.29</v>
      </c>
      <c r="F45" s="42">
        <v>1.93</v>
      </c>
      <c r="G45" s="42">
        <v>0.497</v>
      </c>
      <c r="H45" s="41">
        <v>0</v>
      </c>
      <c r="I45" s="42">
        <f t="shared" si="6"/>
        <v>1.351</v>
      </c>
      <c r="J45" s="42">
        <f t="shared" si="7"/>
        <v>0.2485</v>
      </c>
      <c r="K45" s="42">
        <v>348.5</v>
      </c>
      <c r="L45" s="41">
        <f t="shared" si="2"/>
        <v>0.30601359729908001</v>
      </c>
      <c r="M45">
        <f t="shared" si="3"/>
        <v>377</v>
      </c>
      <c r="N45">
        <f t="shared" si="4"/>
        <v>1</v>
      </c>
      <c r="O45">
        <f t="shared" si="5"/>
        <v>0.2</v>
      </c>
    </row>
    <row r="46" spans="1:15">
      <c r="A46" s="61" t="s">
        <v>134</v>
      </c>
      <c r="B46" s="41">
        <v>1400</v>
      </c>
      <c r="C46" s="43">
        <v>2.3712044000000002E-2</v>
      </c>
      <c r="D46" s="42">
        <v>0.88800000000000001</v>
      </c>
      <c r="E46" s="42">
        <v>48.29</v>
      </c>
      <c r="F46" s="42">
        <v>1.93</v>
      </c>
      <c r="G46" s="42">
        <v>0.497</v>
      </c>
      <c r="H46" s="41">
        <v>0</v>
      </c>
      <c r="I46" s="42">
        <f t="shared" si="6"/>
        <v>1.351</v>
      </c>
      <c r="J46" s="42">
        <f t="shared" si="7"/>
        <v>0.2485</v>
      </c>
      <c r="K46" s="42">
        <v>96.5</v>
      </c>
      <c r="L46" s="41">
        <f t="shared" si="2"/>
        <v>8.4734040752240003E-2</v>
      </c>
      <c r="M46">
        <f t="shared" si="3"/>
        <v>105</v>
      </c>
      <c r="N46">
        <f t="shared" si="4"/>
        <v>0</v>
      </c>
      <c r="O46">
        <f t="shared" si="5"/>
        <v>0.1</v>
      </c>
    </row>
    <row r="47" spans="1:15">
      <c r="A47" s="61" t="s">
        <v>134</v>
      </c>
      <c r="B47" s="41">
        <v>1200</v>
      </c>
      <c r="C47" s="43">
        <v>7.7708630000000002E-3</v>
      </c>
      <c r="D47" s="42">
        <v>0.30399999999999999</v>
      </c>
      <c r="E47" s="42">
        <v>48.29</v>
      </c>
      <c r="F47" s="42">
        <v>2.23</v>
      </c>
      <c r="G47" s="42">
        <v>0.316</v>
      </c>
      <c r="H47" s="41">
        <v>0</v>
      </c>
      <c r="I47" s="42">
        <f t="shared" si="6"/>
        <v>1.5609999999999999</v>
      </c>
      <c r="J47" s="42">
        <f t="shared" si="7"/>
        <v>0.158</v>
      </c>
      <c r="K47" s="42">
        <v>10.8</v>
      </c>
      <c r="L47" s="41">
        <f t="shared" si="2"/>
        <v>9.506459348173334E-3</v>
      </c>
      <c r="M47">
        <f t="shared" si="3"/>
        <v>12</v>
      </c>
      <c r="N47">
        <f t="shared" si="4"/>
        <v>0</v>
      </c>
      <c r="O47">
        <f t="shared" si="5"/>
        <v>0</v>
      </c>
    </row>
    <row r="48" spans="1:15">
      <c r="A48" s="61" t="s">
        <v>134</v>
      </c>
      <c r="B48" s="41">
        <v>1200</v>
      </c>
      <c r="C48" s="43">
        <v>0.73366891899999997</v>
      </c>
      <c r="D48" s="42">
        <v>0.38900000000000001</v>
      </c>
      <c r="E48" s="42">
        <v>48.29</v>
      </c>
      <c r="F48" s="42">
        <v>2.23</v>
      </c>
      <c r="G48" s="42">
        <v>0.316</v>
      </c>
      <c r="H48" s="41">
        <v>0</v>
      </c>
      <c r="I48" s="42">
        <f t="shared" si="6"/>
        <v>1.5609999999999999</v>
      </c>
      <c r="J48" s="42">
        <f t="shared" si="7"/>
        <v>0.158</v>
      </c>
      <c r="K48" s="42">
        <v>1307.9000000000001</v>
      </c>
      <c r="L48" s="41">
        <f t="shared" si="2"/>
        <v>1.1484859371933658</v>
      </c>
      <c r="M48">
        <f t="shared" si="3"/>
        <v>1417</v>
      </c>
      <c r="N48">
        <f t="shared" si="4"/>
        <v>5</v>
      </c>
      <c r="O48">
        <f t="shared" si="5"/>
        <v>0.5</v>
      </c>
    </row>
    <row r="49" spans="1:15">
      <c r="A49" s="61" t="s">
        <v>134</v>
      </c>
      <c r="B49" s="41">
        <v>1400</v>
      </c>
      <c r="C49" s="43">
        <v>9.1435529000000001E-2</v>
      </c>
      <c r="D49" s="42">
        <v>0.88700000000000001</v>
      </c>
      <c r="E49" s="42">
        <v>48.29</v>
      </c>
      <c r="F49" s="42">
        <v>1.93</v>
      </c>
      <c r="G49" s="42">
        <v>0.497</v>
      </c>
      <c r="H49" s="41">
        <v>0</v>
      </c>
      <c r="I49" s="42">
        <f t="shared" si="6"/>
        <v>1.351</v>
      </c>
      <c r="J49" s="42">
        <f t="shared" si="7"/>
        <v>0.2485</v>
      </c>
      <c r="K49" s="42">
        <v>371.7</v>
      </c>
      <c r="L49" s="41">
        <f t="shared" si="2"/>
        <v>0.32637325365238917</v>
      </c>
      <c r="M49">
        <f t="shared" si="3"/>
        <v>403</v>
      </c>
      <c r="N49">
        <f t="shared" si="4"/>
        <v>1</v>
      </c>
      <c r="O49">
        <f t="shared" si="5"/>
        <v>0.2</v>
      </c>
    </row>
    <row r="50" spans="1:15">
      <c r="A50" s="61" t="s">
        <v>134</v>
      </c>
      <c r="B50" s="41">
        <v>1200</v>
      </c>
      <c r="C50" s="43">
        <v>5.613481E-2</v>
      </c>
      <c r="D50" s="42">
        <v>0.30399999999999999</v>
      </c>
      <c r="E50" s="42">
        <v>48.29</v>
      </c>
      <c r="F50" s="42">
        <v>2.23</v>
      </c>
      <c r="G50" s="42">
        <v>0.316</v>
      </c>
      <c r="H50" s="41">
        <v>0</v>
      </c>
      <c r="I50" s="42">
        <f t="shared" si="6"/>
        <v>1.5609999999999999</v>
      </c>
      <c r="J50" s="42">
        <f t="shared" si="7"/>
        <v>0.158</v>
      </c>
      <c r="K50" s="42">
        <v>78.2</v>
      </c>
      <c r="L50" s="41">
        <f t="shared" si="2"/>
        <v>6.8672332697466656E-2</v>
      </c>
      <c r="M50">
        <f t="shared" si="3"/>
        <v>85</v>
      </c>
      <c r="N50">
        <f t="shared" si="4"/>
        <v>0</v>
      </c>
      <c r="O50">
        <f t="shared" si="5"/>
        <v>0</v>
      </c>
    </row>
    <row r="51" spans="1:15">
      <c r="A51" s="61" t="s">
        <v>134</v>
      </c>
      <c r="B51" s="41">
        <v>1400</v>
      </c>
      <c r="C51" s="43">
        <v>2.6812741000000001E-2</v>
      </c>
      <c r="D51" s="42">
        <v>0.88700000000000001</v>
      </c>
      <c r="E51" s="42">
        <v>48.29</v>
      </c>
      <c r="F51" s="42">
        <v>1.93</v>
      </c>
      <c r="G51" s="42">
        <v>0.497</v>
      </c>
      <c r="H51" s="41">
        <v>0</v>
      </c>
      <c r="I51" s="42">
        <f t="shared" si="6"/>
        <v>1.351</v>
      </c>
      <c r="J51" s="42">
        <f t="shared" si="7"/>
        <v>0.2485</v>
      </c>
      <c r="K51" s="42">
        <v>109</v>
      </c>
      <c r="L51" s="41">
        <f t="shared" si="2"/>
        <v>9.5706358515285847E-2</v>
      </c>
      <c r="M51">
        <f t="shared" si="3"/>
        <v>118</v>
      </c>
      <c r="N51">
        <f t="shared" si="4"/>
        <v>0</v>
      </c>
      <c r="O51">
        <f t="shared" si="5"/>
        <v>0.1</v>
      </c>
    </row>
    <row r="52" spans="1:15">
      <c r="A52" s="61" t="s">
        <v>134</v>
      </c>
      <c r="B52" s="41">
        <v>1400</v>
      </c>
      <c r="C52" s="43">
        <v>9.6664046000000003E-2</v>
      </c>
      <c r="D52" s="42">
        <v>0.88700000000000001</v>
      </c>
      <c r="E52" s="42">
        <v>48.29</v>
      </c>
      <c r="F52" s="42">
        <v>1.93</v>
      </c>
      <c r="G52" s="42">
        <v>0.497</v>
      </c>
      <c r="H52" s="41">
        <v>0</v>
      </c>
      <c r="I52" s="42">
        <f t="shared" si="6"/>
        <v>1.351</v>
      </c>
      <c r="J52" s="42">
        <f t="shared" si="7"/>
        <v>0.2485</v>
      </c>
      <c r="K52" s="42">
        <v>392.9</v>
      </c>
      <c r="L52" s="41">
        <f t="shared" si="2"/>
        <v>0.34503610958738168</v>
      </c>
      <c r="M52">
        <f t="shared" si="3"/>
        <v>426</v>
      </c>
      <c r="N52">
        <f t="shared" si="4"/>
        <v>1</v>
      </c>
      <c r="O52">
        <f t="shared" si="5"/>
        <v>0.2</v>
      </c>
    </row>
    <row r="53" spans="1:15">
      <c r="A53" s="61" t="s">
        <v>134</v>
      </c>
      <c r="B53" s="41">
        <v>1200</v>
      </c>
      <c r="C53" s="43">
        <v>4.4621620000000004E-3</v>
      </c>
      <c r="D53" s="42">
        <v>0.30399999999999999</v>
      </c>
      <c r="E53" s="42">
        <v>48.29</v>
      </c>
      <c r="F53" s="42">
        <v>2.23</v>
      </c>
      <c r="G53" s="42">
        <v>0.316</v>
      </c>
      <c r="H53" s="41">
        <v>0</v>
      </c>
      <c r="I53" s="42">
        <f t="shared" si="6"/>
        <v>1.5609999999999999</v>
      </c>
      <c r="J53" s="42">
        <f t="shared" si="7"/>
        <v>0.158</v>
      </c>
      <c r="K53" s="42">
        <v>6.2</v>
      </c>
      <c r="L53" s="41">
        <f t="shared" si="2"/>
        <v>5.4587710088266662E-3</v>
      </c>
      <c r="M53">
        <f t="shared" si="3"/>
        <v>7</v>
      </c>
      <c r="N53">
        <f t="shared" si="4"/>
        <v>0</v>
      </c>
      <c r="O53">
        <f t="shared" si="5"/>
        <v>0</v>
      </c>
    </row>
    <row r="54" spans="1:15">
      <c r="A54" s="61" t="s">
        <v>134</v>
      </c>
      <c r="B54" s="41">
        <v>1200</v>
      </c>
      <c r="C54" s="43">
        <v>0.104284432</v>
      </c>
      <c r="D54" s="42">
        <v>0.22</v>
      </c>
      <c r="E54" s="42">
        <v>48.29</v>
      </c>
      <c r="F54" s="42">
        <v>2.23</v>
      </c>
      <c r="G54" s="42">
        <v>0.316</v>
      </c>
      <c r="H54" s="41">
        <v>0</v>
      </c>
      <c r="I54" s="42">
        <f t="shared" si="6"/>
        <v>1.5609999999999999</v>
      </c>
      <c r="J54" s="42">
        <f t="shared" si="7"/>
        <v>0.158</v>
      </c>
      <c r="K54" s="42">
        <v>290.10000000000002</v>
      </c>
      <c r="L54" s="41">
        <f t="shared" si="2"/>
        <v>9.2324745723466661E-2</v>
      </c>
      <c r="M54">
        <f t="shared" si="3"/>
        <v>114</v>
      </c>
      <c r="N54">
        <f t="shared" si="4"/>
        <v>0</v>
      </c>
      <c r="O54">
        <f t="shared" si="5"/>
        <v>0</v>
      </c>
    </row>
    <row r="55" spans="1:15">
      <c r="A55" s="61" t="s">
        <v>134</v>
      </c>
      <c r="B55" s="41">
        <v>1200</v>
      </c>
      <c r="C55" s="43">
        <v>0.35171622000000002</v>
      </c>
      <c r="D55" s="42">
        <v>0.34699999999999998</v>
      </c>
      <c r="E55" s="42">
        <v>48.29</v>
      </c>
      <c r="F55" s="42">
        <v>2.23</v>
      </c>
      <c r="G55" s="42">
        <v>0.316</v>
      </c>
      <c r="H55" s="41">
        <v>0</v>
      </c>
      <c r="I55" s="42">
        <f t="shared" si="6"/>
        <v>1.5609999999999999</v>
      </c>
      <c r="J55" s="42">
        <f t="shared" si="7"/>
        <v>0.158</v>
      </c>
      <c r="K55" s="42">
        <v>564.20000000000005</v>
      </c>
      <c r="L55" s="41">
        <f t="shared" si="2"/>
        <v>0.49113154696154998</v>
      </c>
      <c r="M55">
        <f t="shared" si="3"/>
        <v>606</v>
      </c>
      <c r="N55">
        <f t="shared" si="4"/>
        <v>2</v>
      </c>
      <c r="O55">
        <f t="shared" si="5"/>
        <v>0.2</v>
      </c>
    </row>
    <row r="56" spans="1:15">
      <c r="A56" s="61" t="s">
        <v>134</v>
      </c>
      <c r="B56" s="41">
        <v>1200</v>
      </c>
      <c r="C56" s="43">
        <v>6.2139209999999999E-3</v>
      </c>
      <c r="D56" s="42">
        <v>0.38900000000000001</v>
      </c>
      <c r="E56" s="42">
        <v>48.29</v>
      </c>
      <c r="F56" s="42">
        <v>2.23</v>
      </c>
      <c r="G56" s="42">
        <v>0.316</v>
      </c>
      <c r="H56" s="41">
        <v>0</v>
      </c>
      <c r="I56" s="42">
        <f t="shared" si="6"/>
        <v>1.5609999999999999</v>
      </c>
      <c r="J56" s="42">
        <f t="shared" si="7"/>
        <v>0.158</v>
      </c>
      <c r="K56" s="42">
        <v>11.1</v>
      </c>
      <c r="L56" s="41">
        <f t="shared" si="2"/>
        <v>9.7272771116674994E-3</v>
      </c>
      <c r="M56">
        <f t="shared" si="3"/>
        <v>12</v>
      </c>
      <c r="N56">
        <f t="shared" si="4"/>
        <v>0</v>
      </c>
      <c r="O56">
        <f t="shared" si="5"/>
        <v>0</v>
      </c>
    </row>
    <row r="57" spans="1:15">
      <c r="A57" s="61" t="s">
        <v>134</v>
      </c>
      <c r="B57" s="41">
        <v>1200</v>
      </c>
      <c r="C57" s="43">
        <v>1.4140045E-2</v>
      </c>
      <c r="D57" s="42">
        <v>0.38900000000000001</v>
      </c>
      <c r="E57" s="42">
        <v>48.29</v>
      </c>
      <c r="F57" s="42">
        <v>2.23</v>
      </c>
      <c r="G57" s="42">
        <v>0.316</v>
      </c>
      <c r="H57" s="41">
        <v>0</v>
      </c>
      <c r="I57" s="42">
        <f t="shared" si="6"/>
        <v>1.5609999999999999</v>
      </c>
      <c r="J57" s="42">
        <f t="shared" si="7"/>
        <v>0.158</v>
      </c>
      <c r="K57" s="42">
        <v>25.2</v>
      </c>
      <c r="L57" s="41">
        <f t="shared" si="2"/>
        <v>2.2134838226370832E-2</v>
      </c>
      <c r="M57">
        <f t="shared" si="3"/>
        <v>27</v>
      </c>
      <c r="N57">
        <f t="shared" si="4"/>
        <v>0</v>
      </c>
      <c r="O57">
        <f t="shared" si="5"/>
        <v>0</v>
      </c>
    </row>
    <row r="58" spans="1:15">
      <c r="A58" s="61" t="s">
        <v>134</v>
      </c>
      <c r="B58" s="41">
        <v>1200</v>
      </c>
      <c r="C58" s="43">
        <v>3.4340088999999997E-2</v>
      </c>
      <c r="D58" s="42">
        <v>0.22</v>
      </c>
      <c r="E58" s="42">
        <v>48.29</v>
      </c>
      <c r="F58" s="42">
        <v>2.23</v>
      </c>
      <c r="G58" s="42">
        <v>0.316</v>
      </c>
      <c r="H58" s="41">
        <v>0</v>
      </c>
      <c r="I58" s="42">
        <f t="shared" si="6"/>
        <v>1.5609999999999999</v>
      </c>
      <c r="J58" s="42">
        <f t="shared" si="7"/>
        <v>0.158</v>
      </c>
      <c r="K58" s="42">
        <v>220</v>
      </c>
      <c r="L58" s="41">
        <f t="shared" si="2"/>
        <v>3.0401853126516661E-2</v>
      </c>
      <c r="M58">
        <f t="shared" si="3"/>
        <v>38</v>
      </c>
      <c r="N58">
        <f t="shared" si="4"/>
        <v>0</v>
      </c>
      <c r="O58">
        <f t="shared" si="5"/>
        <v>0</v>
      </c>
    </row>
    <row r="59" spans="1:15">
      <c r="A59" s="61" t="s">
        <v>134</v>
      </c>
      <c r="B59" s="41">
        <v>1200</v>
      </c>
      <c r="C59" s="43">
        <v>2.6531305000000002E-2</v>
      </c>
      <c r="D59" s="42">
        <v>0.38900000000000001</v>
      </c>
      <c r="E59" s="42">
        <v>48.29</v>
      </c>
      <c r="F59" s="42">
        <v>2.23</v>
      </c>
      <c r="G59" s="42">
        <v>0.316</v>
      </c>
      <c r="H59" s="41">
        <v>0</v>
      </c>
      <c r="I59" s="42">
        <f t="shared" si="6"/>
        <v>1.5609999999999999</v>
      </c>
      <c r="J59" s="42">
        <f t="shared" si="7"/>
        <v>0.158</v>
      </c>
      <c r="K59" s="42">
        <v>47.3</v>
      </c>
      <c r="L59" s="41">
        <f t="shared" si="2"/>
        <v>4.1532126956420834E-2</v>
      </c>
      <c r="M59">
        <f t="shared" si="3"/>
        <v>51</v>
      </c>
      <c r="N59">
        <f t="shared" si="4"/>
        <v>0</v>
      </c>
      <c r="O59">
        <f t="shared" si="5"/>
        <v>0</v>
      </c>
    </row>
    <row r="60" spans="1:15">
      <c r="A60" s="61" t="s">
        <v>134</v>
      </c>
      <c r="B60" s="41">
        <v>1200</v>
      </c>
      <c r="C60" s="43">
        <v>4.9378356999999998E-2</v>
      </c>
      <c r="D60" s="42">
        <v>0.38900000000000001</v>
      </c>
      <c r="E60" s="42">
        <v>48.29</v>
      </c>
      <c r="F60" s="42">
        <v>2.23</v>
      </c>
      <c r="G60" s="42">
        <v>0.316</v>
      </c>
      <c r="H60" s="41">
        <v>0</v>
      </c>
      <c r="I60" s="42">
        <f t="shared" si="6"/>
        <v>1.5609999999999999</v>
      </c>
      <c r="J60" s="42">
        <f t="shared" si="7"/>
        <v>0.158</v>
      </c>
      <c r="K60" s="42">
        <v>88</v>
      </c>
      <c r="L60" s="41">
        <f t="shared" si="2"/>
        <v>7.7296921196430834E-2</v>
      </c>
      <c r="M60">
        <f t="shared" si="3"/>
        <v>95</v>
      </c>
      <c r="N60">
        <f t="shared" si="4"/>
        <v>0</v>
      </c>
      <c r="O60">
        <f t="shared" si="5"/>
        <v>0</v>
      </c>
    </row>
    <row r="61" spans="1:15">
      <c r="A61" s="61" t="s">
        <v>134</v>
      </c>
      <c r="B61" s="41">
        <v>1200</v>
      </c>
      <c r="C61" s="43">
        <v>0.12007327199999999</v>
      </c>
      <c r="D61" s="42">
        <v>0.38900000000000001</v>
      </c>
      <c r="E61" s="42">
        <v>48.29</v>
      </c>
      <c r="F61" s="42">
        <v>2.23</v>
      </c>
      <c r="G61" s="42">
        <v>0.316</v>
      </c>
      <c r="H61" s="41">
        <v>0</v>
      </c>
      <c r="I61" s="42">
        <f t="shared" si="6"/>
        <v>1.5609999999999999</v>
      </c>
      <c r="J61" s="42">
        <f t="shared" si="7"/>
        <v>0.158</v>
      </c>
      <c r="K61" s="42">
        <v>1105.2</v>
      </c>
      <c r="L61" s="41">
        <f t="shared" si="2"/>
        <v>0.18796280004985999</v>
      </c>
      <c r="M61">
        <f t="shared" si="3"/>
        <v>232</v>
      </c>
      <c r="N61">
        <f t="shared" si="4"/>
        <v>1</v>
      </c>
      <c r="O61">
        <f t="shared" si="5"/>
        <v>0.1</v>
      </c>
    </row>
    <row r="62" spans="1:15">
      <c r="A62" s="61" t="s">
        <v>134</v>
      </c>
      <c r="B62" s="41">
        <v>1200</v>
      </c>
      <c r="C62" s="43">
        <v>6.127788E-2</v>
      </c>
      <c r="D62" s="42">
        <v>0.38900000000000001</v>
      </c>
      <c r="E62" s="42">
        <v>48.29</v>
      </c>
      <c r="F62" s="42">
        <v>2.23</v>
      </c>
      <c r="G62" s="42">
        <v>0.316</v>
      </c>
      <c r="H62" s="41">
        <v>0</v>
      </c>
      <c r="I62" s="42">
        <f t="shared" si="6"/>
        <v>1.5609999999999999</v>
      </c>
      <c r="J62" s="42">
        <f t="shared" si="7"/>
        <v>0.158</v>
      </c>
      <c r="K62" s="42">
        <v>445.6</v>
      </c>
      <c r="L62" s="41">
        <f t="shared" si="2"/>
        <v>9.5924444416899998E-2</v>
      </c>
      <c r="M62">
        <f t="shared" si="3"/>
        <v>118</v>
      </c>
      <c r="N62">
        <f t="shared" si="4"/>
        <v>0</v>
      </c>
      <c r="O62">
        <f t="shared" si="5"/>
        <v>0</v>
      </c>
    </row>
    <row r="63" spans="1:15">
      <c r="A63" s="61" t="s">
        <v>134</v>
      </c>
      <c r="B63" s="41">
        <v>1200</v>
      </c>
      <c r="C63" s="43">
        <v>8.4422335000000001E-2</v>
      </c>
      <c r="D63" s="42">
        <v>0.34699999999999998</v>
      </c>
      <c r="E63" s="42">
        <v>48.29</v>
      </c>
      <c r="F63" s="42">
        <v>2.23</v>
      </c>
      <c r="G63" s="42">
        <v>0.316</v>
      </c>
      <c r="H63" s="41">
        <v>0</v>
      </c>
      <c r="I63" s="42">
        <f t="shared" si="6"/>
        <v>1.5609999999999999</v>
      </c>
      <c r="J63" s="42">
        <f t="shared" si="7"/>
        <v>0.158</v>
      </c>
      <c r="K63" s="42">
        <v>750.5</v>
      </c>
      <c r="L63" s="41">
        <f t="shared" si="2"/>
        <v>0.11788615261092082</v>
      </c>
      <c r="M63">
        <f t="shared" si="3"/>
        <v>145</v>
      </c>
      <c r="N63">
        <f t="shared" si="4"/>
        <v>0</v>
      </c>
      <c r="O63">
        <f t="shared" si="5"/>
        <v>0.1</v>
      </c>
    </row>
    <row r="64" spans="1:15">
      <c r="A64" s="61" t="s">
        <v>134</v>
      </c>
      <c r="B64" s="41">
        <v>1200</v>
      </c>
      <c r="C64" s="43">
        <v>3.0420399999999998E-4</v>
      </c>
      <c r="D64" s="42">
        <v>0.30399999999999999</v>
      </c>
      <c r="E64" s="42">
        <v>48.29</v>
      </c>
      <c r="F64" s="42">
        <v>2.23</v>
      </c>
      <c r="G64" s="42">
        <v>0.316</v>
      </c>
      <c r="H64" s="41">
        <v>0</v>
      </c>
      <c r="I64" s="42">
        <f t="shared" si="6"/>
        <v>1.5609999999999999</v>
      </c>
      <c r="J64" s="42">
        <f t="shared" si="7"/>
        <v>0.158</v>
      </c>
      <c r="K64" s="42">
        <v>0.4</v>
      </c>
      <c r="L64" s="41">
        <f t="shared" si="2"/>
        <v>3.7214694938666662E-4</v>
      </c>
      <c r="M64">
        <f t="shared" si="3"/>
        <v>0</v>
      </c>
      <c r="N64">
        <f t="shared" si="4"/>
        <v>0</v>
      </c>
      <c r="O64">
        <f t="shared" si="5"/>
        <v>0</v>
      </c>
    </row>
    <row r="65" spans="1:15">
      <c r="A65" s="61" t="s">
        <v>134</v>
      </c>
      <c r="B65" s="41">
        <v>1200</v>
      </c>
      <c r="C65" s="43">
        <v>1.1960851999999999E-2</v>
      </c>
      <c r="D65" s="42">
        <v>0.30399999999999999</v>
      </c>
      <c r="E65" s="42">
        <v>48.29</v>
      </c>
      <c r="F65" s="42">
        <v>2.23</v>
      </c>
      <c r="G65" s="42">
        <v>0.316</v>
      </c>
      <c r="H65" s="41">
        <v>0</v>
      </c>
      <c r="I65" s="42">
        <f t="shared" si="6"/>
        <v>1.5609999999999999</v>
      </c>
      <c r="J65" s="42">
        <f t="shared" si="7"/>
        <v>0.158</v>
      </c>
      <c r="K65" s="42">
        <v>366.8</v>
      </c>
      <c r="L65" s="41">
        <f t="shared" si="2"/>
        <v>1.4632268424693331E-2</v>
      </c>
      <c r="M65">
        <f t="shared" si="3"/>
        <v>18</v>
      </c>
      <c r="N65">
        <f t="shared" si="4"/>
        <v>0</v>
      </c>
      <c r="O65">
        <f t="shared" si="5"/>
        <v>0</v>
      </c>
    </row>
    <row r="66" spans="1:15">
      <c r="A66" s="61" t="s">
        <v>134</v>
      </c>
      <c r="B66" s="41">
        <v>1200</v>
      </c>
      <c r="C66" s="43">
        <v>0.16716919</v>
      </c>
      <c r="D66" s="42">
        <v>0.38900000000000001</v>
      </c>
      <c r="E66" s="42">
        <v>48.29</v>
      </c>
      <c r="F66" s="42">
        <v>2.23</v>
      </c>
      <c r="G66" s="42">
        <v>0.316</v>
      </c>
      <c r="H66" s="41">
        <v>0</v>
      </c>
      <c r="I66" s="42">
        <f t="shared" si="6"/>
        <v>1.5609999999999999</v>
      </c>
      <c r="J66" s="42">
        <f t="shared" si="7"/>
        <v>0.158</v>
      </c>
      <c r="K66" s="42">
        <v>3469.6</v>
      </c>
      <c r="L66" s="41">
        <f t="shared" si="2"/>
        <v>0.26168678933365835</v>
      </c>
      <c r="M66">
        <f t="shared" si="3"/>
        <v>323</v>
      </c>
      <c r="N66">
        <f t="shared" si="4"/>
        <v>1</v>
      </c>
      <c r="O66">
        <f t="shared" si="5"/>
        <v>0.1</v>
      </c>
    </row>
    <row r="67" spans="1:15">
      <c r="A67" s="61" t="s">
        <v>134</v>
      </c>
      <c r="B67" s="41">
        <v>1200</v>
      </c>
      <c r="C67" s="43">
        <v>4.073065E-2</v>
      </c>
      <c r="D67" s="42">
        <v>0.30399999999999999</v>
      </c>
      <c r="E67" s="42">
        <v>48.29</v>
      </c>
      <c r="F67" s="42">
        <v>2.23</v>
      </c>
      <c r="G67" s="42">
        <v>0.316</v>
      </c>
      <c r="H67" s="41">
        <v>0</v>
      </c>
      <c r="I67" s="42">
        <f t="shared" si="6"/>
        <v>1.5609999999999999</v>
      </c>
      <c r="J67" s="42">
        <f t="shared" si="7"/>
        <v>0.158</v>
      </c>
      <c r="K67" s="42">
        <v>188.2</v>
      </c>
      <c r="L67" s="41">
        <f t="shared" ref="L67:L68" si="8">E67*D67*C67/12</f>
        <v>4.9827704908666663E-2</v>
      </c>
      <c r="M67">
        <f t="shared" ref="M67:M68" si="9">ROUND(E67*D67*C67*102.79,0)</f>
        <v>61</v>
      </c>
      <c r="N67">
        <f t="shared" ref="N67:N68" si="10">ROUND(I67*M67*0.002205,0)</f>
        <v>0</v>
      </c>
      <c r="O67">
        <f t="shared" ref="O67:O68" si="11">ROUND(J67*M67*0.002205,1)</f>
        <v>0</v>
      </c>
    </row>
    <row r="68" spans="1:15">
      <c r="A68" s="61" t="s">
        <v>134</v>
      </c>
      <c r="B68" s="41">
        <v>1200</v>
      </c>
      <c r="C68" s="43">
        <v>4.4235238000000003E-2</v>
      </c>
      <c r="D68" s="42">
        <v>0.30399999999999999</v>
      </c>
      <c r="E68" s="42">
        <v>48.29</v>
      </c>
      <c r="F68" s="42">
        <v>2.23</v>
      </c>
      <c r="G68" s="42">
        <v>0.316</v>
      </c>
      <c r="H68" s="41">
        <v>0</v>
      </c>
      <c r="I68" s="42">
        <f t="shared" si="6"/>
        <v>1.5609999999999999</v>
      </c>
      <c r="J68" s="42">
        <f t="shared" si="7"/>
        <v>0.158</v>
      </c>
      <c r="K68" s="42">
        <v>451.2</v>
      </c>
      <c r="L68" s="41">
        <f t="shared" si="8"/>
        <v>5.4115030956506667E-2</v>
      </c>
      <c r="M68">
        <f t="shared" si="9"/>
        <v>67</v>
      </c>
      <c r="N68">
        <f t="shared" si="10"/>
        <v>0</v>
      </c>
      <c r="O68">
        <f t="shared" si="11"/>
        <v>0</v>
      </c>
    </row>
    <row r="69" spans="1:15">
      <c r="C69" s="43">
        <f>SUM(C2:C68)</f>
        <v>365.89439542300011</v>
      </c>
      <c r="N69">
        <f>SUM(N2:N68)</f>
        <v>3123</v>
      </c>
      <c r="O69">
        <f>SUM(O2:O68)</f>
        <v>487.40000000000015</v>
      </c>
    </row>
  </sheetData>
  <sortState ref="A2:L69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508"/>
  <sheetViews>
    <sheetView workbookViewId="0">
      <pane ySplit="1" topLeftCell="A500" activePane="bottomLeft" state="frozen"/>
      <selection pane="bottomLeft" sqref="A1:XFD1048576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8.85546875" style="42" bestFit="1" customWidth="1"/>
    <col min="12" max="13" width="12.42578125" bestFit="1" customWidth="1"/>
    <col min="14" max="14" width="7.85546875" bestFit="1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0.13431947699999999</v>
      </c>
      <c r="D2" s="42">
        <v>0.38900000000000001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377931</v>
      </c>
      <c r="L2" s="41">
        <f>E2*D2*C2/12</f>
        <v>0.2102638212286975</v>
      </c>
      <c r="M2">
        <f>ROUND(E2*D2*C2*102.79,0)</f>
        <v>259</v>
      </c>
      <c r="N2">
        <f>ROUND(I2*M2*0.002205,0)</f>
        <v>1</v>
      </c>
      <c r="O2">
        <f>ROUND(J2*M2*0.002205,1)</f>
        <v>0.2</v>
      </c>
    </row>
    <row r="3" spans="1:15">
      <c r="A3" s="61" t="s">
        <v>134</v>
      </c>
      <c r="B3" s="41">
        <v>1200</v>
      </c>
      <c r="C3" s="43">
        <v>0.41419520900000001</v>
      </c>
      <c r="D3" s="42">
        <v>0.38900000000000001</v>
      </c>
      <c r="E3" s="42">
        <v>48.29</v>
      </c>
      <c r="F3" s="42">
        <v>2.23</v>
      </c>
      <c r="G3" s="42">
        <v>0.316</v>
      </c>
      <c r="H3" s="41">
        <v>1</v>
      </c>
      <c r="I3" s="42">
        <f t="shared" ref="I3:I66" si="0">F3</f>
        <v>2.23</v>
      </c>
      <c r="J3" s="42">
        <f t="shared" ref="J3:J66" si="1">G3</f>
        <v>0.316</v>
      </c>
      <c r="K3" s="42">
        <v>119279.5</v>
      </c>
      <c r="L3" s="41">
        <f t="shared" ref="L3:L66" si="2">E3*D3*C3/12</f>
        <v>0.64838152533127424</v>
      </c>
      <c r="M3">
        <f t="shared" ref="M3:M66" si="3">ROUND(E3*D3*C3*102.79,0)</f>
        <v>800</v>
      </c>
      <c r="N3">
        <f t="shared" ref="N3:N66" si="4">ROUND(I3*M3*0.002205,0)</f>
        <v>4</v>
      </c>
      <c r="O3">
        <f t="shared" ref="O3:O66" si="5">ROUND(J3*M3*0.002205,1)</f>
        <v>0.6</v>
      </c>
    </row>
    <row r="4" spans="1:15">
      <c r="A4" s="61" t="s">
        <v>134</v>
      </c>
      <c r="B4" s="41">
        <v>1200</v>
      </c>
      <c r="C4" s="43">
        <v>0.82729452800000003</v>
      </c>
      <c r="D4" s="42">
        <v>0.30399999999999999</v>
      </c>
      <c r="E4" s="42">
        <v>48.29</v>
      </c>
      <c r="F4" s="42">
        <v>2.23</v>
      </c>
      <c r="G4" s="42">
        <v>0.316</v>
      </c>
      <c r="H4" s="41">
        <v>1</v>
      </c>
      <c r="I4" s="42">
        <f t="shared" si="0"/>
        <v>2.23</v>
      </c>
      <c r="J4" s="42">
        <f t="shared" si="1"/>
        <v>0.316</v>
      </c>
      <c r="K4" s="42">
        <v>125772.3</v>
      </c>
      <c r="L4" s="41">
        <f t="shared" si="2"/>
        <v>1.0120680031803733</v>
      </c>
      <c r="M4">
        <f t="shared" si="3"/>
        <v>1248</v>
      </c>
      <c r="N4">
        <f t="shared" si="4"/>
        <v>6</v>
      </c>
      <c r="O4">
        <f t="shared" si="5"/>
        <v>0.9</v>
      </c>
    </row>
    <row r="5" spans="1:15">
      <c r="A5" s="61" t="s">
        <v>134</v>
      </c>
      <c r="B5" s="41">
        <v>4110</v>
      </c>
      <c r="C5" s="43">
        <v>3.2836938000000003E-2</v>
      </c>
      <c r="D5" s="42">
        <v>0.10199999999999999</v>
      </c>
      <c r="E5" s="42">
        <v>48.29</v>
      </c>
      <c r="F5" s="42">
        <v>0.7</v>
      </c>
      <c r="G5" s="42">
        <v>0.09</v>
      </c>
      <c r="H5" s="41">
        <v>1</v>
      </c>
      <c r="I5" s="42">
        <f t="shared" si="0"/>
        <v>0.7</v>
      </c>
      <c r="J5" s="42">
        <f t="shared" si="1"/>
        <v>0.09</v>
      </c>
      <c r="K5" s="42">
        <v>15.3</v>
      </c>
      <c r="L5" s="41">
        <f t="shared" si="2"/>
        <v>1.3478413756169998E-2</v>
      </c>
      <c r="M5">
        <f t="shared" si="3"/>
        <v>17</v>
      </c>
      <c r="N5">
        <f t="shared" si="4"/>
        <v>0</v>
      </c>
      <c r="O5">
        <f t="shared" si="5"/>
        <v>0</v>
      </c>
    </row>
    <row r="6" spans="1:15">
      <c r="A6" s="61" t="s">
        <v>134</v>
      </c>
      <c r="B6" s="41">
        <v>4110</v>
      </c>
      <c r="C6" s="43">
        <v>0.29669292400000002</v>
      </c>
      <c r="D6" s="42">
        <v>0.309</v>
      </c>
      <c r="E6" s="42">
        <v>48.29</v>
      </c>
      <c r="F6" s="42">
        <v>0.7</v>
      </c>
      <c r="G6" s="42">
        <v>0.09</v>
      </c>
      <c r="H6" s="41">
        <v>1</v>
      </c>
      <c r="I6" s="42">
        <f t="shared" si="0"/>
        <v>0.7</v>
      </c>
      <c r="J6" s="42">
        <f t="shared" si="1"/>
        <v>0.09</v>
      </c>
      <c r="K6" s="42">
        <v>420.2</v>
      </c>
      <c r="L6" s="41">
        <f t="shared" si="2"/>
        <v>0.36892800847397006</v>
      </c>
      <c r="M6">
        <f t="shared" si="3"/>
        <v>455</v>
      </c>
      <c r="N6">
        <f t="shared" si="4"/>
        <v>1</v>
      </c>
      <c r="O6">
        <f t="shared" si="5"/>
        <v>0.1</v>
      </c>
    </row>
    <row r="7" spans="1:15">
      <c r="A7" s="61" t="s">
        <v>134</v>
      </c>
      <c r="B7" s="41">
        <v>4110</v>
      </c>
      <c r="C7" s="43">
        <v>4.7365790000000003E-3</v>
      </c>
      <c r="D7" s="42">
        <v>0.10199999999999999</v>
      </c>
      <c r="E7" s="42">
        <v>48.29</v>
      </c>
      <c r="F7" s="42">
        <v>0.7</v>
      </c>
      <c r="G7" s="42">
        <v>0.09</v>
      </c>
      <c r="H7" s="41">
        <v>1</v>
      </c>
      <c r="I7" s="42">
        <f t="shared" si="0"/>
        <v>0.7</v>
      </c>
      <c r="J7" s="42">
        <f t="shared" si="1"/>
        <v>0.09</v>
      </c>
      <c r="K7" s="42">
        <v>11.1</v>
      </c>
      <c r="L7" s="41">
        <f t="shared" si="2"/>
        <v>1.9441998992349998E-3</v>
      </c>
      <c r="M7">
        <f t="shared" si="3"/>
        <v>2</v>
      </c>
      <c r="N7">
        <f t="shared" si="4"/>
        <v>0</v>
      </c>
      <c r="O7">
        <f t="shared" si="5"/>
        <v>0</v>
      </c>
    </row>
    <row r="8" spans="1:15">
      <c r="A8" s="61" t="s">
        <v>134</v>
      </c>
      <c r="B8" s="41">
        <v>4110</v>
      </c>
      <c r="C8" s="43">
        <v>8.5063100000000002E-4</v>
      </c>
      <c r="D8" s="42">
        <v>0.309</v>
      </c>
      <c r="E8" s="42">
        <v>48.29</v>
      </c>
      <c r="F8" s="42">
        <v>0.7</v>
      </c>
      <c r="G8" s="42">
        <v>0.09</v>
      </c>
      <c r="H8" s="41">
        <v>1</v>
      </c>
      <c r="I8" s="42">
        <f t="shared" si="0"/>
        <v>0.7</v>
      </c>
      <c r="J8" s="42">
        <f t="shared" si="1"/>
        <v>0.09</v>
      </c>
      <c r="K8" s="42">
        <v>1.2</v>
      </c>
      <c r="L8" s="41">
        <f t="shared" si="2"/>
        <v>1.0577320029924999E-3</v>
      </c>
      <c r="M8">
        <f t="shared" si="3"/>
        <v>1</v>
      </c>
      <c r="N8">
        <f t="shared" si="4"/>
        <v>0</v>
      </c>
      <c r="O8">
        <f t="shared" si="5"/>
        <v>0</v>
      </c>
    </row>
    <row r="9" spans="1:15">
      <c r="A9" s="61" t="s">
        <v>134</v>
      </c>
      <c r="B9" s="41">
        <v>4110</v>
      </c>
      <c r="C9" s="43">
        <v>2.1991217750000001</v>
      </c>
      <c r="D9" s="42">
        <v>0.309</v>
      </c>
      <c r="E9" s="42">
        <v>48.29</v>
      </c>
      <c r="F9" s="42">
        <v>0.7</v>
      </c>
      <c r="G9" s="42">
        <v>0.09</v>
      </c>
      <c r="H9" s="41">
        <v>1</v>
      </c>
      <c r="I9" s="42">
        <f t="shared" si="0"/>
        <v>0.7</v>
      </c>
      <c r="J9" s="42">
        <f t="shared" si="1"/>
        <v>0.09</v>
      </c>
      <c r="K9" s="42">
        <v>3131.6</v>
      </c>
      <c r="L9" s="41">
        <f t="shared" si="2"/>
        <v>2.7345364557548124</v>
      </c>
      <c r="M9">
        <f t="shared" si="3"/>
        <v>3373</v>
      </c>
      <c r="N9">
        <f t="shared" si="4"/>
        <v>5</v>
      </c>
      <c r="O9">
        <f t="shared" si="5"/>
        <v>0.7</v>
      </c>
    </row>
    <row r="10" spans="1:15">
      <c r="A10" s="61" t="s">
        <v>134</v>
      </c>
      <c r="B10" s="41">
        <v>6460</v>
      </c>
      <c r="C10" s="43">
        <v>1.3218162E-2</v>
      </c>
      <c r="D10" s="42">
        <v>0.30299999999999999</v>
      </c>
      <c r="E10" s="42">
        <v>48.29</v>
      </c>
      <c r="F10" s="42">
        <v>0</v>
      </c>
      <c r="G10" s="42">
        <v>0</v>
      </c>
      <c r="H10" s="41">
        <v>1</v>
      </c>
      <c r="I10" s="42">
        <f t="shared" si="0"/>
        <v>0</v>
      </c>
      <c r="J10" s="42">
        <f t="shared" si="1"/>
        <v>0</v>
      </c>
      <c r="K10" s="42">
        <v>18.399999999999999</v>
      </c>
      <c r="L10" s="41">
        <f t="shared" si="2"/>
        <v>1.6117202335244999E-2</v>
      </c>
      <c r="M10">
        <f t="shared" si="3"/>
        <v>20</v>
      </c>
      <c r="N10">
        <f t="shared" si="4"/>
        <v>0</v>
      </c>
      <c r="O10">
        <f t="shared" si="5"/>
        <v>0</v>
      </c>
    </row>
    <row r="11" spans="1:15">
      <c r="A11" s="61" t="s">
        <v>134</v>
      </c>
      <c r="B11" s="41">
        <v>4110</v>
      </c>
      <c r="C11" s="43">
        <v>2.6184727000000001E-2</v>
      </c>
      <c r="D11" s="42">
        <v>0.309</v>
      </c>
      <c r="E11" s="42">
        <v>48.29</v>
      </c>
      <c r="F11" s="42">
        <v>0.7</v>
      </c>
      <c r="G11" s="42">
        <v>0.09</v>
      </c>
      <c r="H11" s="41">
        <v>1</v>
      </c>
      <c r="I11" s="42">
        <f t="shared" si="0"/>
        <v>0.7</v>
      </c>
      <c r="J11" s="42">
        <f t="shared" si="1"/>
        <v>0.09</v>
      </c>
      <c r="K11" s="42">
        <v>37.1</v>
      </c>
      <c r="L11" s="41">
        <f t="shared" si="2"/>
        <v>3.2559857020872503E-2</v>
      </c>
      <c r="M11">
        <f t="shared" si="3"/>
        <v>40</v>
      </c>
      <c r="N11">
        <f t="shared" si="4"/>
        <v>0</v>
      </c>
      <c r="O11">
        <f t="shared" si="5"/>
        <v>0</v>
      </c>
    </row>
    <row r="12" spans="1:15">
      <c r="A12" s="61" t="s">
        <v>134</v>
      </c>
      <c r="B12" s="41">
        <v>4130</v>
      </c>
      <c r="C12" s="43">
        <v>4.6402822300000004</v>
      </c>
      <c r="D12" s="42">
        <v>0.41299999999999998</v>
      </c>
      <c r="E12" s="42">
        <v>48.29</v>
      </c>
      <c r="F12" s="42">
        <v>0.7</v>
      </c>
      <c r="G12" s="42">
        <v>0.09</v>
      </c>
      <c r="H12" s="41">
        <v>1</v>
      </c>
      <c r="I12" s="42">
        <f t="shared" si="0"/>
        <v>0.7</v>
      </c>
      <c r="J12" s="42">
        <f t="shared" si="1"/>
        <v>0.09</v>
      </c>
      <c r="K12" s="42">
        <v>9426.1</v>
      </c>
      <c r="L12" s="41">
        <f t="shared" si="2"/>
        <v>7.7120601275172582</v>
      </c>
      <c r="M12">
        <f t="shared" si="3"/>
        <v>9513</v>
      </c>
      <c r="N12">
        <f t="shared" si="4"/>
        <v>15</v>
      </c>
      <c r="O12">
        <f t="shared" si="5"/>
        <v>1.9</v>
      </c>
    </row>
    <row r="13" spans="1:15">
      <c r="A13" s="61" t="s">
        <v>134</v>
      </c>
      <c r="B13" s="41">
        <v>6410</v>
      </c>
      <c r="C13" s="43">
        <v>0.28835725600000001</v>
      </c>
      <c r="D13" s="42">
        <v>0.30299999999999999</v>
      </c>
      <c r="E13" s="42">
        <v>48.29</v>
      </c>
      <c r="F13" s="42">
        <v>0</v>
      </c>
      <c r="G13" s="42">
        <v>0</v>
      </c>
      <c r="H13" s="41">
        <v>1</v>
      </c>
      <c r="I13" s="42">
        <f t="shared" si="0"/>
        <v>0</v>
      </c>
      <c r="J13" s="42">
        <f t="shared" si="1"/>
        <v>0</v>
      </c>
      <c r="K13" s="42">
        <v>400.4</v>
      </c>
      <c r="L13" s="41">
        <f t="shared" si="2"/>
        <v>0.35160049027905999</v>
      </c>
      <c r="M13">
        <f t="shared" si="3"/>
        <v>434</v>
      </c>
      <c r="N13">
        <f t="shared" si="4"/>
        <v>0</v>
      </c>
      <c r="O13">
        <f t="shared" si="5"/>
        <v>0</v>
      </c>
    </row>
    <row r="14" spans="1:15">
      <c r="A14" s="61" t="s">
        <v>134</v>
      </c>
      <c r="B14" s="41">
        <v>3200</v>
      </c>
      <c r="C14" s="43">
        <v>5.0102270999999997E-2</v>
      </c>
      <c r="D14" s="42">
        <v>0.4</v>
      </c>
      <c r="E14" s="42">
        <v>48.29</v>
      </c>
      <c r="F14" s="42">
        <v>1.2</v>
      </c>
      <c r="G14" s="42">
        <v>6.4000000000000001E-2</v>
      </c>
      <c r="H14" s="41">
        <v>1</v>
      </c>
      <c r="I14" s="42">
        <f t="shared" si="0"/>
        <v>1.2</v>
      </c>
      <c r="J14" s="42">
        <f t="shared" si="1"/>
        <v>6.4000000000000001E-2</v>
      </c>
      <c r="K14" s="42">
        <v>91.8</v>
      </c>
      <c r="L14" s="41">
        <f t="shared" si="2"/>
        <v>8.0647955553000014E-2</v>
      </c>
      <c r="M14">
        <f t="shared" si="3"/>
        <v>99</v>
      </c>
      <c r="N14">
        <f t="shared" si="4"/>
        <v>0</v>
      </c>
      <c r="O14">
        <f t="shared" si="5"/>
        <v>0</v>
      </c>
    </row>
    <row r="15" spans="1:15">
      <c r="A15" s="61" t="s">
        <v>134</v>
      </c>
      <c r="B15" s="41">
        <v>2430</v>
      </c>
      <c r="C15" s="43">
        <v>4.2799681999999999E-2</v>
      </c>
      <c r="D15" s="42">
        <v>0.251</v>
      </c>
      <c r="E15" s="42">
        <v>48.29</v>
      </c>
      <c r="F15" s="42">
        <v>2.2999999999999998</v>
      </c>
      <c r="G15" s="42">
        <v>0.56499999999999995</v>
      </c>
      <c r="H15" s="41">
        <v>1</v>
      </c>
      <c r="I15" s="42">
        <f t="shared" si="0"/>
        <v>2.2999999999999998</v>
      </c>
      <c r="J15" s="42">
        <f t="shared" si="1"/>
        <v>0.56499999999999995</v>
      </c>
      <c r="K15" s="42">
        <v>49.2</v>
      </c>
      <c r="L15" s="41">
        <f t="shared" si="2"/>
        <v>4.3230496465731662E-2</v>
      </c>
      <c r="M15">
        <f t="shared" si="3"/>
        <v>53</v>
      </c>
      <c r="N15">
        <f t="shared" si="4"/>
        <v>0</v>
      </c>
      <c r="O15">
        <f t="shared" si="5"/>
        <v>0.1</v>
      </c>
    </row>
    <row r="16" spans="1:15">
      <c r="A16" s="61" t="s">
        <v>134</v>
      </c>
      <c r="B16" s="41">
        <v>6410</v>
      </c>
      <c r="C16" s="43">
        <v>4.0335161000000001E-2</v>
      </c>
      <c r="D16" s="42">
        <v>0.26600000000000001</v>
      </c>
      <c r="E16" s="42">
        <v>48.29</v>
      </c>
      <c r="F16" s="42">
        <v>0</v>
      </c>
      <c r="G16" s="42">
        <v>0</v>
      </c>
      <c r="H16" s="41">
        <v>1</v>
      </c>
      <c r="I16" s="42">
        <f t="shared" si="0"/>
        <v>0</v>
      </c>
      <c r="J16" s="42">
        <f t="shared" si="1"/>
        <v>0</v>
      </c>
      <c r="K16" s="42">
        <v>49.2</v>
      </c>
      <c r="L16" s="41">
        <f t="shared" si="2"/>
        <v>4.3175899163961667E-2</v>
      </c>
      <c r="M16">
        <f t="shared" si="3"/>
        <v>53</v>
      </c>
      <c r="N16">
        <f t="shared" si="4"/>
        <v>0</v>
      </c>
      <c r="O16">
        <f t="shared" si="5"/>
        <v>0</v>
      </c>
    </row>
    <row r="17" spans="1:15">
      <c r="A17" s="61" t="s">
        <v>134</v>
      </c>
      <c r="B17" s="41">
        <v>5200</v>
      </c>
      <c r="C17" s="43">
        <v>4.1327772999999998E-2</v>
      </c>
      <c r="D17" s="42">
        <v>0.5</v>
      </c>
      <c r="E17" s="42">
        <v>48.29</v>
      </c>
      <c r="F17" s="42">
        <v>0.6</v>
      </c>
      <c r="G17" s="42">
        <v>0.11</v>
      </c>
      <c r="H17" s="41">
        <v>1</v>
      </c>
      <c r="I17" s="42">
        <f t="shared" si="0"/>
        <v>0.6</v>
      </c>
      <c r="J17" s="42">
        <f t="shared" si="1"/>
        <v>0.11</v>
      </c>
      <c r="K17" s="42">
        <v>94.7</v>
      </c>
      <c r="L17" s="41">
        <f t="shared" si="2"/>
        <v>8.3154923257083332E-2</v>
      </c>
      <c r="M17">
        <f t="shared" si="3"/>
        <v>103</v>
      </c>
      <c r="N17">
        <f t="shared" si="4"/>
        <v>0</v>
      </c>
      <c r="O17">
        <f t="shared" si="5"/>
        <v>0</v>
      </c>
    </row>
    <row r="18" spans="1:15">
      <c r="A18" s="61" t="s">
        <v>134</v>
      </c>
      <c r="B18" s="41">
        <v>2430</v>
      </c>
      <c r="C18" s="43">
        <v>2.7887299000000001E-2</v>
      </c>
      <c r="D18" s="42">
        <v>0.27700000000000002</v>
      </c>
      <c r="E18" s="42">
        <v>48.29</v>
      </c>
      <c r="F18" s="42">
        <v>2.2999999999999998</v>
      </c>
      <c r="G18" s="42">
        <v>0.56499999999999995</v>
      </c>
      <c r="H18" s="41">
        <v>1</v>
      </c>
      <c r="I18" s="42">
        <f t="shared" si="0"/>
        <v>2.2999999999999998</v>
      </c>
      <c r="J18" s="42">
        <f t="shared" si="1"/>
        <v>0.56499999999999995</v>
      </c>
      <c r="K18" s="42">
        <v>35.4</v>
      </c>
      <c r="L18" s="41">
        <f t="shared" si="2"/>
        <v>3.1085809519389173E-2</v>
      </c>
      <c r="M18">
        <f t="shared" si="3"/>
        <v>38</v>
      </c>
      <c r="N18">
        <f t="shared" si="4"/>
        <v>0</v>
      </c>
      <c r="O18">
        <f t="shared" si="5"/>
        <v>0</v>
      </c>
    </row>
    <row r="19" spans="1:15">
      <c r="A19" s="61" t="s">
        <v>134</v>
      </c>
      <c r="B19" s="41">
        <v>4110</v>
      </c>
      <c r="C19" s="43">
        <v>7.5703180999999994E-2</v>
      </c>
      <c r="D19" s="42">
        <v>0.10199999999999999</v>
      </c>
      <c r="E19" s="42">
        <v>48.29</v>
      </c>
      <c r="F19" s="42">
        <v>0.7</v>
      </c>
      <c r="G19" s="42">
        <v>0.09</v>
      </c>
      <c r="H19" s="41">
        <v>1</v>
      </c>
      <c r="I19" s="42">
        <f t="shared" si="0"/>
        <v>0.7</v>
      </c>
      <c r="J19" s="42">
        <f t="shared" si="1"/>
        <v>0.09</v>
      </c>
      <c r="K19" s="42">
        <v>103.4</v>
      </c>
      <c r="L19" s="41">
        <f t="shared" si="2"/>
        <v>3.1073506189164993E-2</v>
      </c>
      <c r="M19">
        <f t="shared" si="3"/>
        <v>38</v>
      </c>
      <c r="N19">
        <f t="shared" si="4"/>
        <v>0</v>
      </c>
      <c r="O19">
        <f t="shared" si="5"/>
        <v>0</v>
      </c>
    </row>
    <row r="20" spans="1:15">
      <c r="A20" s="61" t="s">
        <v>134</v>
      </c>
      <c r="B20" s="41">
        <v>3200</v>
      </c>
      <c r="C20" s="43">
        <v>1.3706355E-2</v>
      </c>
      <c r="D20" s="42">
        <v>0.4</v>
      </c>
      <c r="E20" s="42">
        <v>48.29</v>
      </c>
      <c r="F20" s="42">
        <v>1.2</v>
      </c>
      <c r="G20" s="42">
        <v>6.4000000000000001E-2</v>
      </c>
      <c r="H20" s="41">
        <v>1</v>
      </c>
      <c r="I20" s="42">
        <f t="shared" si="0"/>
        <v>1.2</v>
      </c>
      <c r="J20" s="42">
        <f t="shared" si="1"/>
        <v>6.4000000000000001E-2</v>
      </c>
      <c r="K20" s="42">
        <v>25.1</v>
      </c>
      <c r="L20" s="41">
        <f t="shared" si="2"/>
        <v>2.2062662765000005E-2</v>
      </c>
      <c r="M20">
        <f t="shared" si="3"/>
        <v>27</v>
      </c>
      <c r="N20">
        <f t="shared" si="4"/>
        <v>0</v>
      </c>
      <c r="O20">
        <f t="shared" si="5"/>
        <v>0</v>
      </c>
    </row>
    <row r="21" spans="1:15">
      <c r="A21" s="61" t="s">
        <v>134</v>
      </c>
      <c r="B21" s="41">
        <v>1200</v>
      </c>
      <c r="C21" s="43">
        <v>1.560065872</v>
      </c>
      <c r="D21" s="42">
        <v>0.22</v>
      </c>
      <c r="E21" s="42">
        <v>48.29</v>
      </c>
      <c r="F21" s="42">
        <v>2.23</v>
      </c>
      <c r="G21" s="42">
        <v>0.316</v>
      </c>
      <c r="H21" s="41">
        <v>1</v>
      </c>
      <c r="I21" s="42">
        <f t="shared" si="0"/>
        <v>2.23</v>
      </c>
      <c r="J21" s="42">
        <f t="shared" si="1"/>
        <v>0.316</v>
      </c>
      <c r="K21" s="42">
        <v>2795.9</v>
      </c>
      <c r="L21" s="41">
        <f t="shared" si="2"/>
        <v>1.3811523175794667</v>
      </c>
      <c r="M21">
        <f t="shared" si="3"/>
        <v>1704</v>
      </c>
      <c r="N21">
        <f t="shared" si="4"/>
        <v>8</v>
      </c>
      <c r="O21">
        <f t="shared" si="5"/>
        <v>1.2</v>
      </c>
    </row>
    <row r="22" spans="1:15">
      <c r="A22" s="61" t="s">
        <v>134</v>
      </c>
      <c r="B22" s="41">
        <v>4130</v>
      </c>
      <c r="C22" s="43">
        <v>0.79359979199999997</v>
      </c>
      <c r="D22" s="42">
        <v>0.10199999999999999</v>
      </c>
      <c r="E22" s="42">
        <v>48.29</v>
      </c>
      <c r="F22" s="42">
        <v>0.7</v>
      </c>
      <c r="G22" s="42">
        <v>0.09</v>
      </c>
      <c r="H22" s="41">
        <v>1</v>
      </c>
      <c r="I22" s="42">
        <f t="shared" si="0"/>
        <v>0.7</v>
      </c>
      <c r="J22" s="42">
        <f t="shared" si="1"/>
        <v>0.09</v>
      </c>
      <c r="K22" s="42">
        <v>556</v>
      </c>
      <c r="L22" s="41">
        <f t="shared" si="2"/>
        <v>0.32574493862327997</v>
      </c>
      <c r="M22">
        <f t="shared" si="3"/>
        <v>402</v>
      </c>
      <c r="N22">
        <f t="shared" si="4"/>
        <v>1</v>
      </c>
      <c r="O22">
        <f t="shared" si="5"/>
        <v>0.1</v>
      </c>
    </row>
    <row r="23" spans="1:15">
      <c r="A23" s="61" t="s">
        <v>134</v>
      </c>
      <c r="B23" s="41">
        <v>4130</v>
      </c>
      <c r="C23" s="43">
        <v>19.873154012000001</v>
      </c>
      <c r="D23" s="42">
        <v>0.10199999999999999</v>
      </c>
      <c r="E23" s="42">
        <v>48.29</v>
      </c>
      <c r="F23" s="42">
        <v>0.7</v>
      </c>
      <c r="G23" s="42">
        <v>0.09</v>
      </c>
      <c r="H23" s="41">
        <v>1</v>
      </c>
      <c r="I23" s="42">
        <f t="shared" si="0"/>
        <v>0.7</v>
      </c>
      <c r="J23" s="42">
        <f t="shared" si="1"/>
        <v>0.09</v>
      </c>
      <c r="K23" s="42">
        <v>30622.1</v>
      </c>
      <c r="L23" s="41">
        <f t="shared" si="2"/>
        <v>8.1572341615355786</v>
      </c>
      <c r="M23">
        <f t="shared" si="3"/>
        <v>10062</v>
      </c>
      <c r="N23">
        <f t="shared" si="4"/>
        <v>16</v>
      </c>
      <c r="O23">
        <f t="shared" si="5"/>
        <v>2</v>
      </c>
    </row>
    <row r="24" spans="1:15">
      <c r="A24" s="61" t="s">
        <v>134</v>
      </c>
      <c r="B24" s="41">
        <v>4130</v>
      </c>
      <c r="C24" s="43">
        <v>7.3083521999999998E-2</v>
      </c>
      <c r="D24" s="42">
        <v>0.10199999999999999</v>
      </c>
      <c r="E24" s="42">
        <v>48.29</v>
      </c>
      <c r="F24" s="42">
        <v>0.7</v>
      </c>
      <c r="G24" s="42">
        <v>0.09</v>
      </c>
      <c r="H24" s="41">
        <v>1</v>
      </c>
      <c r="I24" s="42">
        <f t="shared" si="0"/>
        <v>0.7</v>
      </c>
      <c r="J24" s="42">
        <f t="shared" si="1"/>
        <v>0.09</v>
      </c>
      <c r="K24" s="42">
        <v>73.599999999999994</v>
      </c>
      <c r="L24" s="41">
        <f t="shared" si="2"/>
        <v>2.9998227857729997E-2</v>
      </c>
      <c r="M24">
        <f t="shared" si="3"/>
        <v>37</v>
      </c>
      <c r="N24">
        <f t="shared" si="4"/>
        <v>0</v>
      </c>
      <c r="O24">
        <f t="shared" si="5"/>
        <v>0</v>
      </c>
    </row>
    <row r="25" spans="1:15">
      <c r="A25" s="61" t="s">
        <v>134</v>
      </c>
      <c r="B25" s="41">
        <v>4130</v>
      </c>
      <c r="C25" s="43">
        <v>5.9263798999999999E-2</v>
      </c>
      <c r="D25" s="42">
        <v>0.10199999999999999</v>
      </c>
      <c r="E25" s="42">
        <v>48.29</v>
      </c>
      <c r="F25" s="42">
        <v>0.7</v>
      </c>
      <c r="G25" s="42">
        <v>0.09</v>
      </c>
      <c r="H25" s="41">
        <v>1</v>
      </c>
      <c r="I25" s="42">
        <f t="shared" si="0"/>
        <v>0.7</v>
      </c>
      <c r="J25" s="42">
        <f t="shared" si="1"/>
        <v>0.09</v>
      </c>
      <c r="K25" s="42">
        <v>123.3</v>
      </c>
      <c r="L25" s="41">
        <f t="shared" si="2"/>
        <v>2.4325715256534996E-2</v>
      </c>
      <c r="M25">
        <f t="shared" si="3"/>
        <v>30</v>
      </c>
      <c r="N25">
        <f t="shared" si="4"/>
        <v>0</v>
      </c>
      <c r="O25">
        <f t="shared" si="5"/>
        <v>0</v>
      </c>
    </row>
    <row r="26" spans="1:15">
      <c r="A26" s="61" t="s">
        <v>134</v>
      </c>
      <c r="B26" s="41">
        <v>4130</v>
      </c>
      <c r="C26" s="43">
        <v>1.2688300000000001E-3</v>
      </c>
      <c r="D26" s="42">
        <v>0.10199999999999999</v>
      </c>
      <c r="E26" s="42">
        <v>48.29</v>
      </c>
      <c r="F26" s="42">
        <v>0.7</v>
      </c>
      <c r="G26" s="42">
        <v>0.09</v>
      </c>
      <c r="H26" s="41">
        <v>1</v>
      </c>
      <c r="I26" s="42">
        <f t="shared" si="0"/>
        <v>0.7</v>
      </c>
      <c r="J26" s="42">
        <f t="shared" si="1"/>
        <v>0.09</v>
      </c>
      <c r="K26" s="42">
        <v>3.1</v>
      </c>
      <c r="L26" s="41">
        <f t="shared" si="2"/>
        <v>5.2081030594999995E-4</v>
      </c>
      <c r="M26">
        <f t="shared" si="3"/>
        <v>1</v>
      </c>
      <c r="N26">
        <f t="shared" si="4"/>
        <v>0</v>
      </c>
      <c r="O26">
        <f t="shared" si="5"/>
        <v>0</v>
      </c>
    </row>
    <row r="27" spans="1:15">
      <c r="A27" s="61" t="s">
        <v>134</v>
      </c>
      <c r="B27" s="41">
        <v>4130</v>
      </c>
      <c r="C27" s="43">
        <v>3.5603229999999998E-3</v>
      </c>
      <c r="D27" s="42">
        <v>0.10199999999999999</v>
      </c>
      <c r="E27" s="42">
        <v>48.29</v>
      </c>
      <c r="F27" s="42">
        <v>0.7</v>
      </c>
      <c r="G27" s="42">
        <v>0.09</v>
      </c>
      <c r="H27" s="41">
        <v>1</v>
      </c>
      <c r="I27" s="42">
        <f t="shared" si="0"/>
        <v>0.7</v>
      </c>
      <c r="J27" s="42">
        <f t="shared" si="1"/>
        <v>0.09</v>
      </c>
      <c r="K27" s="42">
        <v>1.7</v>
      </c>
      <c r="L27" s="41">
        <f t="shared" si="2"/>
        <v>1.4613879801949996E-3</v>
      </c>
      <c r="M27">
        <f t="shared" si="3"/>
        <v>2</v>
      </c>
      <c r="N27">
        <f t="shared" si="4"/>
        <v>0</v>
      </c>
      <c r="O27">
        <f t="shared" si="5"/>
        <v>0</v>
      </c>
    </row>
    <row r="28" spans="1:15">
      <c r="A28" s="61" t="s">
        <v>134</v>
      </c>
      <c r="B28" s="41">
        <v>4130</v>
      </c>
      <c r="C28" s="43">
        <v>0.16937243699999999</v>
      </c>
      <c r="D28" s="42">
        <v>0.10199999999999999</v>
      </c>
      <c r="E28" s="42">
        <v>48.29</v>
      </c>
      <c r="F28" s="42">
        <v>0.7</v>
      </c>
      <c r="G28" s="42">
        <v>0.09</v>
      </c>
      <c r="H28" s="41">
        <v>1</v>
      </c>
      <c r="I28" s="42">
        <f t="shared" si="0"/>
        <v>0.7</v>
      </c>
      <c r="J28" s="42">
        <f t="shared" si="1"/>
        <v>0.09</v>
      </c>
      <c r="K28" s="42">
        <v>79.2</v>
      </c>
      <c r="L28" s="41">
        <f t="shared" si="2"/>
        <v>6.9521457353204988E-2</v>
      </c>
      <c r="M28">
        <f t="shared" si="3"/>
        <v>86</v>
      </c>
      <c r="N28">
        <f t="shared" si="4"/>
        <v>0</v>
      </c>
      <c r="O28">
        <f t="shared" si="5"/>
        <v>0</v>
      </c>
    </row>
    <row r="29" spans="1:15">
      <c r="A29" s="61" t="s">
        <v>134</v>
      </c>
      <c r="B29" s="41">
        <v>4130</v>
      </c>
      <c r="C29" s="43">
        <v>6.3783049999999999E-3</v>
      </c>
      <c r="D29" s="42">
        <v>0.10199999999999999</v>
      </c>
      <c r="E29" s="42">
        <v>48.29</v>
      </c>
      <c r="F29" s="42">
        <v>0.7</v>
      </c>
      <c r="G29" s="42">
        <v>0.09</v>
      </c>
      <c r="H29" s="41">
        <v>1</v>
      </c>
      <c r="I29" s="42">
        <f t="shared" si="0"/>
        <v>0.7</v>
      </c>
      <c r="J29" s="42">
        <f t="shared" si="1"/>
        <v>0.09</v>
      </c>
      <c r="K29" s="42">
        <v>3</v>
      </c>
      <c r="L29" s="41">
        <f t="shared" si="2"/>
        <v>2.6180709618249995E-3</v>
      </c>
      <c r="M29">
        <f t="shared" si="3"/>
        <v>3</v>
      </c>
      <c r="N29">
        <f t="shared" si="4"/>
        <v>0</v>
      </c>
      <c r="O29">
        <f t="shared" si="5"/>
        <v>0</v>
      </c>
    </row>
    <row r="30" spans="1:15">
      <c r="A30" s="61" t="s">
        <v>134</v>
      </c>
      <c r="B30" s="41">
        <v>4130</v>
      </c>
      <c r="C30" s="43">
        <v>6.9206145999999996E-2</v>
      </c>
      <c r="D30" s="42">
        <v>0.10199999999999999</v>
      </c>
      <c r="E30" s="42">
        <v>48.29</v>
      </c>
      <c r="F30" s="42">
        <v>0.7</v>
      </c>
      <c r="G30" s="42">
        <v>0.09</v>
      </c>
      <c r="H30" s="41">
        <v>1</v>
      </c>
      <c r="I30" s="42">
        <f t="shared" si="0"/>
        <v>0.7</v>
      </c>
      <c r="J30" s="42">
        <f t="shared" si="1"/>
        <v>0.09</v>
      </c>
      <c r="K30" s="42">
        <v>35.4</v>
      </c>
      <c r="L30" s="41">
        <f t="shared" si="2"/>
        <v>2.8406700717889994E-2</v>
      </c>
      <c r="M30">
        <f t="shared" si="3"/>
        <v>35</v>
      </c>
      <c r="N30">
        <f t="shared" si="4"/>
        <v>0</v>
      </c>
      <c r="O30">
        <f t="shared" si="5"/>
        <v>0</v>
      </c>
    </row>
    <row r="31" spans="1:15">
      <c r="A31" s="61" t="s">
        <v>134</v>
      </c>
      <c r="B31" s="41">
        <v>4130</v>
      </c>
      <c r="C31" s="43">
        <v>0.180429221</v>
      </c>
      <c r="D31" s="42">
        <v>0.10199999999999999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1"/>
        <v>0.09</v>
      </c>
      <c r="K31" s="42">
        <v>84.3</v>
      </c>
      <c r="L31" s="41">
        <f t="shared" si="2"/>
        <v>7.405988019776498E-2</v>
      </c>
      <c r="M31">
        <f t="shared" si="3"/>
        <v>91</v>
      </c>
      <c r="N31">
        <f t="shared" si="4"/>
        <v>0</v>
      </c>
      <c r="O31">
        <f t="shared" si="5"/>
        <v>0</v>
      </c>
    </row>
    <row r="32" spans="1:15">
      <c r="A32" s="61" t="s">
        <v>134</v>
      </c>
      <c r="B32" s="41">
        <v>4130</v>
      </c>
      <c r="C32" s="43">
        <v>0.12759910499999999</v>
      </c>
      <c r="D32" s="42">
        <v>0.10199999999999999</v>
      </c>
      <c r="E32" s="42">
        <v>48.29</v>
      </c>
      <c r="F32" s="42">
        <v>0.7</v>
      </c>
      <c r="G32" s="42">
        <v>0.09</v>
      </c>
      <c r="H32" s="41">
        <v>1</v>
      </c>
      <c r="I32" s="42">
        <f t="shared" si="0"/>
        <v>0.7</v>
      </c>
      <c r="J32" s="42">
        <f t="shared" si="1"/>
        <v>0.09</v>
      </c>
      <c r="K32" s="42">
        <v>101.5</v>
      </c>
      <c r="L32" s="41">
        <f t="shared" si="2"/>
        <v>5.2374966633824988E-2</v>
      </c>
      <c r="M32">
        <f t="shared" si="3"/>
        <v>65</v>
      </c>
      <c r="N32">
        <f t="shared" si="4"/>
        <v>0</v>
      </c>
      <c r="O32">
        <f t="shared" si="5"/>
        <v>0</v>
      </c>
    </row>
    <row r="33" spans="1:15">
      <c r="A33" s="61" t="s">
        <v>134</v>
      </c>
      <c r="B33" s="41">
        <v>4130</v>
      </c>
      <c r="C33" s="43">
        <v>0.191399659</v>
      </c>
      <c r="D33" s="42">
        <v>0.10199999999999999</v>
      </c>
      <c r="E33" s="42">
        <v>48.29</v>
      </c>
      <c r="F33" s="42">
        <v>0.7</v>
      </c>
      <c r="G33" s="42">
        <v>0.09</v>
      </c>
      <c r="H33" s="41">
        <v>1</v>
      </c>
      <c r="I33" s="42">
        <f t="shared" si="0"/>
        <v>0.7</v>
      </c>
      <c r="J33" s="42">
        <f t="shared" si="1"/>
        <v>0.09</v>
      </c>
      <c r="K33" s="42">
        <v>98.1</v>
      </c>
      <c r="L33" s="41">
        <f t="shared" si="2"/>
        <v>7.8562861031434991E-2</v>
      </c>
      <c r="M33">
        <f t="shared" si="3"/>
        <v>97</v>
      </c>
      <c r="N33">
        <f t="shared" si="4"/>
        <v>0</v>
      </c>
      <c r="O33">
        <f t="shared" si="5"/>
        <v>0</v>
      </c>
    </row>
    <row r="34" spans="1:15">
      <c r="A34" s="61" t="s">
        <v>134</v>
      </c>
      <c r="B34" s="41">
        <v>4130</v>
      </c>
      <c r="C34" s="43">
        <v>0.80484076999999998</v>
      </c>
      <c r="D34" s="42">
        <v>0.10199999999999999</v>
      </c>
      <c r="E34" s="42">
        <v>48.29</v>
      </c>
      <c r="F34" s="42">
        <v>0.7</v>
      </c>
      <c r="G34" s="42">
        <v>0.09</v>
      </c>
      <c r="H34" s="41">
        <v>1</v>
      </c>
      <c r="I34" s="42">
        <f t="shared" si="0"/>
        <v>0.7</v>
      </c>
      <c r="J34" s="42">
        <f t="shared" si="1"/>
        <v>0.09</v>
      </c>
      <c r="K34" s="42">
        <v>384.3</v>
      </c>
      <c r="L34" s="41">
        <f t="shared" si="2"/>
        <v>0.33035896665804992</v>
      </c>
      <c r="M34">
        <f t="shared" si="3"/>
        <v>407</v>
      </c>
      <c r="N34">
        <f t="shared" si="4"/>
        <v>1</v>
      </c>
      <c r="O34">
        <f t="shared" si="5"/>
        <v>0.1</v>
      </c>
    </row>
    <row r="35" spans="1:15">
      <c r="A35" s="61" t="s">
        <v>134</v>
      </c>
      <c r="B35" s="41">
        <v>4130</v>
      </c>
      <c r="C35" s="43">
        <v>8.1851170000000004E-3</v>
      </c>
      <c r="D35" s="42">
        <v>0.10199999999999999</v>
      </c>
      <c r="E35" s="42">
        <v>48.29</v>
      </c>
      <c r="F35" s="42">
        <v>0.7</v>
      </c>
      <c r="G35" s="42">
        <v>0.09</v>
      </c>
      <c r="H35" s="41">
        <v>1</v>
      </c>
      <c r="I35" s="42">
        <f t="shared" si="0"/>
        <v>0.7</v>
      </c>
      <c r="J35" s="42">
        <f t="shared" si="1"/>
        <v>0.09</v>
      </c>
      <c r="K35" s="42">
        <v>3.8</v>
      </c>
      <c r="L35" s="41">
        <f t="shared" si="2"/>
        <v>3.3597040494049994E-3</v>
      </c>
      <c r="M35">
        <f t="shared" si="3"/>
        <v>4</v>
      </c>
      <c r="N35">
        <f t="shared" si="4"/>
        <v>0</v>
      </c>
      <c r="O35">
        <f t="shared" si="5"/>
        <v>0</v>
      </c>
    </row>
    <row r="36" spans="1:15">
      <c r="A36" s="61" t="s">
        <v>134</v>
      </c>
      <c r="B36" s="41">
        <v>4130</v>
      </c>
      <c r="C36" s="43">
        <v>2.0365699999999999E-4</v>
      </c>
      <c r="D36" s="42">
        <v>0.10199999999999999</v>
      </c>
      <c r="E36" s="42">
        <v>48.29</v>
      </c>
      <c r="F36" s="42">
        <v>0.7</v>
      </c>
      <c r="G36" s="42">
        <v>0.09</v>
      </c>
      <c r="H36" s="41">
        <v>1</v>
      </c>
      <c r="I36" s="42">
        <f t="shared" si="0"/>
        <v>0.7</v>
      </c>
      <c r="J36" s="42">
        <f t="shared" si="1"/>
        <v>0.09</v>
      </c>
      <c r="K36" s="42">
        <v>0.1</v>
      </c>
      <c r="L36" s="41">
        <f t="shared" si="2"/>
        <v>8.3594070504999991E-5</v>
      </c>
      <c r="M36">
        <f t="shared" si="3"/>
        <v>0</v>
      </c>
      <c r="N36">
        <f t="shared" si="4"/>
        <v>0</v>
      </c>
      <c r="O36">
        <f t="shared" si="5"/>
        <v>0</v>
      </c>
    </row>
    <row r="37" spans="1:15">
      <c r="A37" s="61" t="s">
        <v>134</v>
      </c>
      <c r="B37" s="41">
        <v>4130</v>
      </c>
      <c r="C37" s="43">
        <v>3.708748E-3</v>
      </c>
      <c r="D37" s="42">
        <v>0.10199999999999999</v>
      </c>
      <c r="E37" s="42">
        <v>48.29</v>
      </c>
      <c r="F37" s="42">
        <v>0.7</v>
      </c>
      <c r="G37" s="42">
        <v>0.09</v>
      </c>
      <c r="H37" s="41">
        <v>1</v>
      </c>
      <c r="I37" s="42">
        <f t="shared" si="0"/>
        <v>0.7</v>
      </c>
      <c r="J37" s="42">
        <f t="shared" si="1"/>
        <v>0.09</v>
      </c>
      <c r="K37" s="42">
        <v>1.7</v>
      </c>
      <c r="L37" s="41">
        <f t="shared" si="2"/>
        <v>1.5223112478199997E-3</v>
      </c>
      <c r="M37">
        <f t="shared" si="3"/>
        <v>2</v>
      </c>
      <c r="N37">
        <f t="shared" si="4"/>
        <v>0</v>
      </c>
      <c r="O37">
        <f t="shared" si="5"/>
        <v>0</v>
      </c>
    </row>
    <row r="38" spans="1:15">
      <c r="A38" s="61" t="s">
        <v>134</v>
      </c>
      <c r="B38" s="41">
        <v>4130</v>
      </c>
      <c r="C38" s="43">
        <v>0.15497132599999999</v>
      </c>
      <c r="D38" s="42">
        <v>0.10199999999999999</v>
      </c>
      <c r="E38" s="42">
        <v>48.29</v>
      </c>
      <c r="F38" s="42">
        <v>0.7</v>
      </c>
      <c r="G38" s="42">
        <v>0.09</v>
      </c>
      <c r="H38" s="41">
        <v>1</v>
      </c>
      <c r="I38" s="42">
        <f t="shared" si="0"/>
        <v>0.7</v>
      </c>
      <c r="J38" s="42">
        <f t="shared" si="1"/>
        <v>0.09</v>
      </c>
      <c r="K38" s="42">
        <v>72.400000000000006</v>
      </c>
      <c r="L38" s="41">
        <f t="shared" si="2"/>
        <v>6.3610305326589983E-2</v>
      </c>
      <c r="M38">
        <f t="shared" si="3"/>
        <v>78</v>
      </c>
      <c r="N38">
        <f t="shared" si="4"/>
        <v>0</v>
      </c>
      <c r="O38">
        <f t="shared" si="5"/>
        <v>0</v>
      </c>
    </row>
    <row r="39" spans="1:15">
      <c r="A39" s="61" t="s">
        <v>134</v>
      </c>
      <c r="B39" s="41">
        <v>4130</v>
      </c>
      <c r="C39" s="43">
        <v>2.9066500000000001E-4</v>
      </c>
      <c r="D39" s="42">
        <v>0.10199999999999999</v>
      </c>
      <c r="E39" s="42">
        <v>48.29</v>
      </c>
      <c r="F39" s="42">
        <v>0.7</v>
      </c>
      <c r="G39" s="42">
        <v>0.09</v>
      </c>
      <c r="H39" s="41">
        <v>1</v>
      </c>
      <c r="I39" s="42">
        <f t="shared" si="0"/>
        <v>0.7</v>
      </c>
      <c r="J39" s="42">
        <f t="shared" si="1"/>
        <v>0.09</v>
      </c>
      <c r="K39" s="42">
        <v>0.1</v>
      </c>
      <c r="L39" s="41">
        <f t="shared" si="2"/>
        <v>1.1930780922499999E-4</v>
      </c>
      <c r="M39">
        <f t="shared" si="3"/>
        <v>0</v>
      </c>
      <c r="N39">
        <f t="shared" si="4"/>
        <v>0</v>
      </c>
      <c r="O39">
        <f t="shared" si="5"/>
        <v>0</v>
      </c>
    </row>
    <row r="40" spans="1:15">
      <c r="A40" s="61" t="s">
        <v>134</v>
      </c>
      <c r="B40" s="41">
        <v>4130</v>
      </c>
      <c r="C40" s="43">
        <v>9.5250112999999997E-2</v>
      </c>
      <c r="D40" s="42">
        <v>0.10199999999999999</v>
      </c>
      <c r="E40" s="42">
        <v>48.29</v>
      </c>
      <c r="F40" s="42">
        <v>0.7</v>
      </c>
      <c r="G40" s="42">
        <v>0.09</v>
      </c>
      <c r="H40" s="41">
        <v>1</v>
      </c>
      <c r="I40" s="42">
        <f t="shared" si="0"/>
        <v>0.7</v>
      </c>
      <c r="J40" s="42">
        <f t="shared" si="1"/>
        <v>0.09</v>
      </c>
      <c r="K40" s="42">
        <v>46.1</v>
      </c>
      <c r="L40" s="41">
        <f t="shared" si="2"/>
        <v>3.9096837632544991E-2</v>
      </c>
      <c r="M40">
        <f t="shared" si="3"/>
        <v>48</v>
      </c>
      <c r="N40">
        <f t="shared" si="4"/>
        <v>0</v>
      </c>
      <c r="O40">
        <f t="shared" si="5"/>
        <v>0</v>
      </c>
    </row>
    <row r="41" spans="1:15">
      <c r="A41" s="61" t="s">
        <v>134</v>
      </c>
      <c r="B41" s="41">
        <v>4130</v>
      </c>
      <c r="C41" s="43">
        <v>2.8463773000000001E-2</v>
      </c>
      <c r="D41" s="42">
        <v>0.10199999999999999</v>
      </c>
      <c r="E41" s="42">
        <v>48.29</v>
      </c>
      <c r="F41" s="42">
        <v>0.7</v>
      </c>
      <c r="G41" s="42">
        <v>0.09</v>
      </c>
      <c r="H41" s="41">
        <v>1</v>
      </c>
      <c r="I41" s="42">
        <f t="shared" si="0"/>
        <v>0.7</v>
      </c>
      <c r="J41" s="42">
        <f t="shared" si="1"/>
        <v>0.09</v>
      </c>
      <c r="K41" s="42">
        <v>16.600000000000001</v>
      </c>
      <c r="L41" s="41">
        <f t="shared" si="2"/>
        <v>1.1683382584444998E-2</v>
      </c>
      <c r="M41">
        <f t="shared" si="3"/>
        <v>14</v>
      </c>
      <c r="N41">
        <f t="shared" si="4"/>
        <v>0</v>
      </c>
      <c r="O41">
        <f t="shared" si="5"/>
        <v>0</v>
      </c>
    </row>
    <row r="42" spans="1:15">
      <c r="A42" s="61" t="s">
        <v>134</v>
      </c>
      <c r="B42" s="41">
        <v>4130</v>
      </c>
      <c r="C42" s="43">
        <v>9.9134284000000003E-2</v>
      </c>
      <c r="D42" s="42">
        <v>0.309</v>
      </c>
      <c r="E42" s="42">
        <v>48.29</v>
      </c>
      <c r="F42" s="42">
        <v>0.7</v>
      </c>
      <c r="G42" s="42">
        <v>0.09</v>
      </c>
      <c r="H42" s="41">
        <v>1</v>
      </c>
      <c r="I42" s="42">
        <f t="shared" si="0"/>
        <v>0.7</v>
      </c>
      <c r="J42" s="42">
        <f t="shared" si="1"/>
        <v>0.09</v>
      </c>
      <c r="K42" s="42">
        <v>198.3</v>
      </c>
      <c r="L42" s="41">
        <f t="shared" si="2"/>
        <v>0.12327026028977001</v>
      </c>
      <c r="M42">
        <f t="shared" si="3"/>
        <v>152</v>
      </c>
      <c r="N42">
        <f t="shared" si="4"/>
        <v>0</v>
      </c>
      <c r="O42">
        <f t="shared" si="5"/>
        <v>0</v>
      </c>
    </row>
    <row r="43" spans="1:15">
      <c r="A43" s="61" t="s">
        <v>134</v>
      </c>
      <c r="B43" s="41">
        <v>4130</v>
      </c>
      <c r="C43" s="43">
        <v>1.53491917</v>
      </c>
      <c r="D43" s="42">
        <v>0.309</v>
      </c>
      <c r="E43" s="42">
        <v>48.29</v>
      </c>
      <c r="F43" s="42">
        <v>0.7</v>
      </c>
      <c r="G43" s="42">
        <v>0.09</v>
      </c>
      <c r="H43" s="41">
        <v>1</v>
      </c>
      <c r="I43" s="42">
        <f t="shared" si="0"/>
        <v>0.7</v>
      </c>
      <c r="J43" s="42">
        <f t="shared" si="1"/>
        <v>0.09</v>
      </c>
      <c r="K43" s="42">
        <v>2173.6</v>
      </c>
      <c r="L43" s="41">
        <f t="shared" si="2"/>
        <v>1.908622103021975</v>
      </c>
      <c r="M43">
        <f t="shared" si="3"/>
        <v>2354</v>
      </c>
      <c r="N43">
        <f t="shared" si="4"/>
        <v>4</v>
      </c>
      <c r="O43">
        <f t="shared" si="5"/>
        <v>0.5</v>
      </c>
    </row>
    <row r="44" spans="1:15">
      <c r="A44" s="61" t="s">
        <v>134</v>
      </c>
      <c r="B44" s="41">
        <v>4110</v>
      </c>
      <c r="C44" s="43">
        <v>2.3721112999999999E-2</v>
      </c>
      <c r="D44" s="42">
        <v>0.10199999999999999</v>
      </c>
      <c r="E44" s="42">
        <v>48.29</v>
      </c>
      <c r="F44" s="42">
        <v>0.7</v>
      </c>
      <c r="G44" s="42">
        <v>0.09</v>
      </c>
      <c r="H44" s="41">
        <v>1</v>
      </c>
      <c r="I44" s="42">
        <f t="shared" si="0"/>
        <v>0.7</v>
      </c>
      <c r="J44" s="42">
        <f t="shared" si="1"/>
        <v>0.09</v>
      </c>
      <c r="K44" s="42">
        <v>11.1</v>
      </c>
      <c r="L44" s="41">
        <f t="shared" si="2"/>
        <v>9.7366866475449981E-3</v>
      </c>
      <c r="M44">
        <f t="shared" si="3"/>
        <v>12</v>
      </c>
      <c r="N44">
        <f t="shared" si="4"/>
        <v>0</v>
      </c>
      <c r="O44">
        <f t="shared" si="5"/>
        <v>0</v>
      </c>
    </row>
    <row r="45" spans="1:15">
      <c r="A45" s="61" t="s">
        <v>134</v>
      </c>
      <c r="B45" s="41">
        <v>1200</v>
      </c>
      <c r="C45" s="43">
        <v>5.0206925999999999E-2</v>
      </c>
      <c r="D45" s="42">
        <v>0.47299999999999998</v>
      </c>
      <c r="E45" s="42">
        <v>48.29</v>
      </c>
      <c r="F45" s="42">
        <v>2.23</v>
      </c>
      <c r="G45" s="42">
        <v>0.316</v>
      </c>
      <c r="H45" s="41">
        <v>1</v>
      </c>
      <c r="I45" s="42">
        <f t="shared" si="0"/>
        <v>2.23</v>
      </c>
      <c r="J45" s="42">
        <f t="shared" si="1"/>
        <v>0.316</v>
      </c>
      <c r="K45" s="42">
        <v>414.8</v>
      </c>
      <c r="L45" s="41">
        <f t="shared" si="2"/>
        <v>9.5565410995284983E-2</v>
      </c>
      <c r="M45">
        <f t="shared" si="3"/>
        <v>118</v>
      </c>
      <c r="N45">
        <f t="shared" si="4"/>
        <v>1</v>
      </c>
      <c r="O45">
        <f t="shared" si="5"/>
        <v>0.1</v>
      </c>
    </row>
    <row r="46" spans="1:15">
      <c r="A46" s="61" t="s">
        <v>134</v>
      </c>
      <c r="B46" s="41">
        <v>4130</v>
      </c>
      <c r="C46" s="43">
        <v>5.0294222E-2</v>
      </c>
      <c r="D46" s="42">
        <v>0.41299999999999998</v>
      </c>
      <c r="E46" s="42">
        <v>48.29</v>
      </c>
      <c r="F46" s="42">
        <v>0.7</v>
      </c>
      <c r="G46" s="42">
        <v>0.09</v>
      </c>
      <c r="H46" s="41">
        <v>1</v>
      </c>
      <c r="I46" s="42">
        <f t="shared" si="0"/>
        <v>0.7</v>
      </c>
      <c r="J46" s="42">
        <f t="shared" si="1"/>
        <v>0.09</v>
      </c>
      <c r="K46" s="42">
        <v>141.69999999999999</v>
      </c>
      <c r="L46" s="41">
        <f t="shared" si="2"/>
        <v>8.3588032991411654E-2</v>
      </c>
      <c r="M46">
        <f t="shared" si="3"/>
        <v>103</v>
      </c>
      <c r="N46">
        <f t="shared" si="4"/>
        <v>0</v>
      </c>
      <c r="O46">
        <f t="shared" si="5"/>
        <v>0</v>
      </c>
    </row>
    <row r="47" spans="1:15">
      <c r="A47" s="61" t="s">
        <v>134</v>
      </c>
      <c r="B47" s="41">
        <v>4110</v>
      </c>
      <c r="C47" s="43">
        <v>3.1402040000000002E-3</v>
      </c>
      <c r="D47" s="42">
        <v>0.41299999999999998</v>
      </c>
      <c r="E47" s="42">
        <v>48.29</v>
      </c>
      <c r="F47" s="42">
        <v>0.7</v>
      </c>
      <c r="G47" s="42">
        <v>0.09</v>
      </c>
      <c r="H47" s="41">
        <v>1</v>
      </c>
      <c r="I47" s="42">
        <f t="shared" si="0"/>
        <v>0.7</v>
      </c>
      <c r="J47" s="42">
        <f t="shared" si="1"/>
        <v>0.09</v>
      </c>
      <c r="K47" s="42">
        <v>724.7</v>
      </c>
      <c r="L47" s="41">
        <f t="shared" si="2"/>
        <v>5.2189588607566666E-3</v>
      </c>
      <c r="M47">
        <f t="shared" si="3"/>
        <v>6</v>
      </c>
      <c r="N47">
        <f t="shared" si="4"/>
        <v>0</v>
      </c>
      <c r="O47">
        <f t="shared" si="5"/>
        <v>0</v>
      </c>
    </row>
    <row r="48" spans="1:15">
      <c r="A48" s="61" t="s">
        <v>134</v>
      </c>
      <c r="B48" s="41">
        <v>4130</v>
      </c>
      <c r="C48" s="43">
        <v>0.31867432600000001</v>
      </c>
      <c r="D48" s="42">
        <v>0.41299999999999998</v>
      </c>
      <c r="E48" s="42">
        <v>48.29</v>
      </c>
      <c r="F48" s="42">
        <v>0.7</v>
      </c>
      <c r="G48" s="42">
        <v>0.09</v>
      </c>
      <c r="H48" s="41">
        <v>1</v>
      </c>
      <c r="I48" s="42">
        <f t="shared" si="0"/>
        <v>0.7</v>
      </c>
      <c r="J48" s="42">
        <f t="shared" si="1"/>
        <v>0.09</v>
      </c>
      <c r="K48" s="42">
        <v>603.20000000000005</v>
      </c>
      <c r="L48" s="41">
        <f t="shared" si="2"/>
        <v>0.52963062188741827</v>
      </c>
      <c r="M48">
        <f t="shared" si="3"/>
        <v>653</v>
      </c>
      <c r="N48">
        <f t="shared" si="4"/>
        <v>1</v>
      </c>
      <c r="O48">
        <f t="shared" si="5"/>
        <v>0.1</v>
      </c>
    </row>
    <row r="49" spans="1:15">
      <c r="A49" s="61" t="s">
        <v>134</v>
      </c>
      <c r="B49" s="41">
        <v>4130</v>
      </c>
      <c r="C49" s="43">
        <v>0.315733345</v>
      </c>
      <c r="D49" s="42">
        <v>0.309</v>
      </c>
      <c r="E49" s="42">
        <v>48.29</v>
      </c>
      <c r="F49" s="42">
        <v>0.7</v>
      </c>
      <c r="G49" s="42">
        <v>0.09</v>
      </c>
      <c r="H49" s="41">
        <v>1</v>
      </c>
      <c r="I49" s="42">
        <f t="shared" si="0"/>
        <v>0.7</v>
      </c>
      <c r="J49" s="42">
        <f t="shared" si="1"/>
        <v>0.09</v>
      </c>
      <c r="K49" s="42">
        <v>447.1</v>
      </c>
      <c r="L49" s="41">
        <f t="shared" si="2"/>
        <v>0.39260415317378744</v>
      </c>
      <c r="M49">
        <f t="shared" si="3"/>
        <v>484</v>
      </c>
      <c r="N49">
        <f t="shared" si="4"/>
        <v>1</v>
      </c>
      <c r="O49">
        <f t="shared" si="5"/>
        <v>0.1</v>
      </c>
    </row>
    <row r="50" spans="1:15">
      <c r="A50" s="61" t="s">
        <v>134</v>
      </c>
      <c r="B50" s="41">
        <v>4110</v>
      </c>
      <c r="C50" s="43">
        <v>0.22260898900000001</v>
      </c>
      <c r="D50" s="42">
        <v>0.309</v>
      </c>
      <c r="E50" s="42">
        <v>48.29</v>
      </c>
      <c r="F50" s="42">
        <v>0.7</v>
      </c>
      <c r="G50" s="42">
        <v>0.09</v>
      </c>
      <c r="H50" s="41">
        <v>1</v>
      </c>
      <c r="I50" s="42">
        <f t="shared" si="0"/>
        <v>0.7</v>
      </c>
      <c r="J50" s="42">
        <f t="shared" si="1"/>
        <v>0.09</v>
      </c>
      <c r="K50" s="42">
        <v>1225.5</v>
      </c>
      <c r="L50" s="41">
        <f t="shared" si="2"/>
        <v>0.27680704302935749</v>
      </c>
      <c r="M50">
        <f t="shared" si="3"/>
        <v>341</v>
      </c>
      <c r="N50">
        <f t="shared" si="4"/>
        <v>1</v>
      </c>
      <c r="O50">
        <f t="shared" si="5"/>
        <v>0.1</v>
      </c>
    </row>
    <row r="51" spans="1:15">
      <c r="A51" s="61" t="s">
        <v>134</v>
      </c>
      <c r="B51" s="41">
        <v>4130</v>
      </c>
      <c r="C51" s="43">
        <v>0.20624831199999999</v>
      </c>
      <c r="D51" s="42">
        <v>0.41299999999999998</v>
      </c>
      <c r="E51" s="42">
        <v>48.29</v>
      </c>
      <c r="F51" s="42">
        <v>0.7</v>
      </c>
      <c r="G51" s="42">
        <v>0.09</v>
      </c>
      <c r="H51" s="41">
        <v>1</v>
      </c>
      <c r="I51" s="42">
        <f t="shared" si="0"/>
        <v>0.7</v>
      </c>
      <c r="J51" s="42">
        <f t="shared" si="1"/>
        <v>0.09</v>
      </c>
      <c r="K51" s="42">
        <v>390.4</v>
      </c>
      <c r="L51" s="41">
        <f t="shared" si="2"/>
        <v>0.34278074145135329</v>
      </c>
      <c r="M51">
        <f t="shared" si="3"/>
        <v>423</v>
      </c>
      <c r="N51">
        <f t="shared" si="4"/>
        <v>1</v>
      </c>
      <c r="O51">
        <f t="shared" si="5"/>
        <v>0.1</v>
      </c>
    </row>
    <row r="52" spans="1:15">
      <c r="A52" s="61" t="s">
        <v>134</v>
      </c>
      <c r="B52" s="41">
        <v>6410</v>
      </c>
      <c r="C52" s="43">
        <v>4.7261559000000002E-2</v>
      </c>
      <c r="D52" s="42">
        <v>0.30299999999999999</v>
      </c>
      <c r="E52" s="42">
        <v>48.29</v>
      </c>
      <c r="F52" s="42">
        <v>0</v>
      </c>
      <c r="G52" s="42">
        <v>0</v>
      </c>
      <c r="H52" s="41">
        <v>1</v>
      </c>
      <c r="I52" s="42">
        <f t="shared" si="0"/>
        <v>0</v>
      </c>
      <c r="J52" s="42">
        <f t="shared" si="1"/>
        <v>0</v>
      </c>
      <c r="K52" s="42">
        <v>65.599999999999994</v>
      </c>
      <c r="L52" s="41">
        <f t="shared" si="2"/>
        <v>5.7627082273777497E-2</v>
      </c>
      <c r="M52">
        <f t="shared" si="3"/>
        <v>71</v>
      </c>
      <c r="N52">
        <f t="shared" si="4"/>
        <v>0</v>
      </c>
      <c r="O52">
        <f t="shared" si="5"/>
        <v>0</v>
      </c>
    </row>
    <row r="53" spans="1:15">
      <c r="A53" s="61" t="s">
        <v>134</v>
      </c>
      <c r="B53" s="41">
        <v>3200</v>
      </c>
      <c r="C53" s="43">
        <v>5.4231744999999998E-2</v>
      </c>
      <c r="D53" s="42">
        <v>0.4</v>
      </c>
      <c r="E53" s="42">
        <v>48.29</v>
      </c>
      <c r="F53" s="42">
        <v>1.2</v>
      </c>
      <c r="G53" s="42">
        <v>6.4000000000000001E-2</v>
      </c>
      <c r="H53" s="41">
        <v>1</v>
      </c>
      <c r="I53" s="42">
        <f t="shared" si="0"/>
        <v>1.2</v>
      </c>
      <c r="J53" s="42">
        <f t="shared" si="1"/>
        <v>6.4000000000000001E-2</v>
      </c>
      <c r="K53" s="42">
        <v>102.6</v>
      </c>
      <c r="L53" s="41">
        <f t="shared" si="2"/>
        <v>8.7295032201666678E-2</v>
      </c>
      <c r="M53">
        <f t="shared" si="3"/>
        <v>108</v>
      </c>
      <c r="N53">
        <f t="shared" si="4"/>
        <v>0</v>
      </c>
      <c r="O53">
        <f t="shared" si="5"/>
        <v>0</v>
      </c>
    </row>
    <row r="54" spans="1:15">
      <c r="A54" s="61" t="s">
        <v>134</v>
      </c>
      <c r="B54" s="41">
        <v>4130</v>
      </c>
      <c r="C54" s="43">
        <v>2.3655E-5</v>
      </c>
      <c r="D54" s="42">
        <v>0.10199999999999999</v>
      </c>
      <c r="E54" s="42">
        <v>48.29</v>
      </c>
      <c r="F54" s="42">
        <v>0.7</v>
      </c>
      <c r="G54" s="42">
        <v>0.09</v>
      </c>
      <c r="H54" s="41">
        <v>1</v>
      </c>
      <c r="I54" s="42">
        <f t="shared" si="0"/>
        <v>0.7</v>
      </c>
      <c r="J54" s="42">
        <f t="shared" si="1"/>
        <v>0.09</v>
      </c>
      <c r="K54" s="42">
        <v>0</v>
      </c>
      <c r="L54" s="41">
        <f t="shared" si="2"/>
        <v>9.7095495749999982E-6</v>
      </c>
      <c r="M54">
        <f t="shared" si="3"/>
        <v>0</v>
      </c>
      <c r="N54">
        <f t="shared" si="4"/>
        <v>0</v>
      </c>
      <c r="O54">
        <f t="shared" si="5"/>
        <v>0</v>
      </c>
    </row>
    <row r="55" spans="1:15">
      <c r="A55" s="61" t="s">
        <v>134</v>
      </c>
      <c r="B55" s="41">
        <v>4130</v>
      </c>
      <c r="C55" s="43">
        <v>0.100630287</v>
      </c>
      <c r="D55" s="42">
        <v>0.10199999999999999</v>
      </c>
      <c r="E55" s="42">
        <v>48.29</v>
      </c>
      <c r="F55" s="42">
        <v>0.7</v>
      </c>
      <c r="G55" s="42">
        <v>0.09</v>
      </c>
      <c r="H55" s="41">
        <v>1</v>
      </c>
      <c r="I55" s="42">
        <f t="shared" si="0"/>
        <v>0.7</v>
      </c>
      <c r="J55" s="42">
        <f t="shared" si="1"/>
        <v>0.09</v>
      </c>
      <c r="K55" s="42">
        <v>47</v>
      </c>
      <c r="L55" s="41">
        <f t="shared" si="2"/>
        <v>4.1305210753454995E-2</v>
      </c>
      <c r="M55">
        <f t="shared" si="3"/>
        <v>51</v>
      </c>
      <c r="N55">
        <f t="shared" si="4"/>
        <v>0</v>
      </c>
      <c r="O55">
        <f t="shared" si="5"/>
        <v>0</v>
      </c>
    </row>
    <row r="56" spans="1:15">
      <c r="A56" s="61" t="s">
        <v>134</v>
      </c>
      <c r="B56" s="41">
        <v>4130</v>
      </c>
      <c r="C56" s="43">
        <v>8.2953196000000007E-2</v>
      </c>
      <c r="D56" s="42">
        <v>0.10199999999999999</v>
      </c>
      <c r="E56" s="42">
        <v>48.29</v>
      </c>
      <c r="F56" s="42">
        <v>0.7</v>
      </c>
      <c r="G56" s="42">
        <v>0.09</v>
      </c>
      <c r="H56" s="41">
        <v>1</v>
      </c>
      <c r="I56" s="42">
        <f t="shared" si="0"/>
        <v>0.7</v>
      </c>
      <c r="J56" s="42">
        <f t="shared" si="1"/>
        <v>0.09</v>
      </c>
      <c r="K56" s="42">
        <v>53</v>
      </c>
      <c r="L56" s="41">
        <f t="shared" si="2"/>
        <v>3.4049383596139994E-2</v>
      </c>
      <c r="M56">
        <f t="shared" si="3"/>
        <v>42</v>
      </c>
      <c r="N56">
        <f t="shared" si="4"/>
        <v>0</v>
      </c>
      <c r="O56">
        <f t="shared" si="5"/>
        <v>0</v>
      </c>
    </row>
    <row r="57" spans="1:15">
      <c r="A57" s="61" t="s">
        <v>134</v>
      </c>
      <c r="B57" s="41">
        <v>4130</v>
      </c>
      <c r="C57" s="43">
        <v>1.1761143999999999E-2</v>
      </c>
      <c r="D57" s="42">
        <v>0.10199999999999999</v>
      </c>
      <c r="E57" s="42">
        <v>48.29</v>
      </c>
      <c r="F57" s="42">
        <v>0.7</v>
      </c>
      <c r="G57" s="42">
        <v>0.09</v>
      </c>
      <c r="H57" s="41">
        <v>1</v>
      </c>
      <c r="I57" s="42">
        <f t="shared" si="0"/>
        <v>0.7</v>
      </c>
      <c r="J57" s="42">
        <f t="shared" si="1"/>
        <v>0.09</v>
      </c>
      <c r="K57" s="42">
        <v>5.5</v>
      </c>
      <c r="L57" s="41">
        <f t="shared" si="2"/>
        <v>4.8275379719599993E-3</v>
      </c>
      <c r="M57">
        <f t="shared" si="3"/>
        <v>6</v>
      </c>
      <c r="N57">
        <f t="shared" si="4"/>
        <v>0</v>
      </c>
      <c r="O57">
        <f t="shared" si="5"/>
        <v>0</v>
      </c>
    </row>
    <row r="58" spans="1:15">
      <c r="A58" s="61" t="s">
        <v>134</v>
      </c>
      <c r="B58" s="41">
        <v>4130</v>
      </c>
      <c r="C58" s="43">
        <v>3.0921392999999998E-2</v>
      </c>
      <c r="D58" s="42">
        <v>0.10199999999999999</v>
      </c>
      <c r="E58" s="42">
        <v>48.29</v>
      </c>
      <c r="F58" s="42">
        <v>0.7</v>
      </c>
      <c r="G58" s="42">
        <v>0.09</v>
      </c>
      <c r="H58" s="41">
        <v>1</v>
      </c>
      <c r="I58" s="42">
        <f t="shared" si="0"/>
        <v>0.7</v>
      </c>
      <c r="J58" s="42">
        <f t="shared" si="1"/>
        <v>0.09</v>
      </c>
      <c r="K58" s="42">
        <v>14.5</v>
      </c>
      <c r="L58" s="41">
        <f t="shared" si="2"/>
        <v>1.2692149577744997E-2</v>
      </c>
      <c r="M58">
        <f t="shared" si="3"/>
        <v>16</v>
      </c>
      <c r="N58">
        <f t="shared" si="4"/>
        <v>0</v>
      </c>
      <c r="O58">
        <f t="shared" si="5"/>
        <v>0</v>
      </c>
    </row>
    <row r="59" spans="1:15">
      <c r="A59" s="61" t="s">
        <v>134</v>
      </c>
      <c r="B59" s="41">
        <v>6410</v>
      </c>
      <c r="C59" s="43">
        <v>0.19655265599999999</v>
      </c>
      <c r="D59" s="42">
        <v>0.26600000000000001</v>
      </c>
      <c r="E59" s="42">
        <v>48.29</v>
      </c>
      <c r="F59" s="42">
        <v>0</v>
      </c>
      <c r="G59" s="42">
        <v>0</v>
      </c>
      <c r="H59" s="41">
        <v>1</v>
      </c>
      <c r="I59" s="42">
        <f t="shared" si="0"/>
        <v>0</v>
      </c>
      <c r="J59" s="42">
        <f t="shared" si="1"/>
        <v>0</v>
      </c>
      <c r="K59" s="42">
        <v>360.9</v>
      </c>
      <c r="L59" s="41">
        <f t="shared" si="2"/>
        <v>0.21039553197432001</v>
      </c>
      <c r="M59">
        <f t="shared" si="3"/>
        <v>260</v>
      </c>
      <c r="N59">
        <f t="shared" si="4"/>
        <v>0</v>
      </c>
      <c r="O59">
        <f t="shared" si="5"/>
        <v>0</v>
      </c>
    </row>
    <row r="60" spans="1:15">
      <c r="A60" s="61" t="s">
        <v>134</v>
      </c>
      <c r="B60" s="41">
        <v>6410</v>
      </c>
      <c r="C60" s="43">
        <v>0.14855923300000001</v>
      </c>
      <c r="D60" s="42">
        <v>0.26600000000000001</v>
      </c>
      <c r="E60" s="42">
        <v>48.29</v>
      </c>
      <c r="F60" s="42">
        <v>0</v>
      </c>
      <c r="G60" s="42">
        <v>0</v>
      </c>
      <c r="H60" s="41">
        <v>1</v>
      </c>
      <c r="I60" s="42">
        <f t="shared" si="0"/>
        <v>0</v>
      </c>
      <c r="J60" s="42">
        <f t="shared" si="1"/>
        <v>0</v>
      </c>
      <c r="K60" s="42">
        <v>181.1</v>
      </c>
      <c r="L60" s="41">
        <f t="shared" si="2"/>
        <v>0.15902201218146836</v>
      </c>
      <c r="M60">
        <f t="shared" si="3"/>
        <v>196</v>
      </c>
      <c r="N60">
        <f t="shared" si="4"/>
        <v>0</v>
      </c>
      <c r="O60">
        <f t="shared" si="5"/>
        <v>0</v>
      </c>
    </row>
    <row r="61" spans="1:15">
      <c r="A61" s="61" t="s">
        <v>134</v>
      </c>
      <c r="B61" s="41">
        <v>4130</v>
      </c>
      <c r="C61" s="43">
        <v>4.40605E-4</v>
      </c>
      <c r="D61" s="42">
        <v>0.309</v>
      </c>
      <c r="E61" s="42">
        <v>48.29</v>
      </c>
      <c r="F61" s="42">
        <v>0.7</v>
      </c>
      <c r="G61" s="42">
        <v>0.09</v>
      </c>
      <c r="H61" s="41">
        <v>1</v>
      </c>
      <c r="I61" s="42">
        <f t="shared" si="0"/>
        <v>0.7</v>
      </c>
      <c r="J61" s="42">
        <f t="shared" si="1"/>
        <v>0.09</v>
      </c>
      <c r="K61" s="42">
        <v>0.6</v>
      </c>
      <c r="L61" s="41">
        <f t="shared" si="2"/>
        <v>5.4787799783750002E-4</v>
      </c>
      <c r="M61">
        <f t="shared" si="3"/>
        <v>1</v>
      </c>
      <c r="N61">
        <f t="shared" si="4"/>
        <v>0</v>
      </c>
      <c r="O61">
        <f t="shared" si="5"/>
        <v>0</v>
      </c>
    </row>
    <row r="62" spans="1:15">
      <c r="A62" s="61" t="s">
        <v>134</v>
      </c>
      <c r="B62" s="41">
        <v>4130</v>
      </c>
      <c r="C62" s="43">
        <v>5.7243533999999999E-2</v>
      </c>
      <c r="D62" s="42">
        <v>0.309</v>
      </c>
      <c r="E62" s="42">
        <v>48.29</v>
      </c>
      <c r="F62" s="42">
        <v>0.7</v>
      </c>
      <c r="G62" s="42">
        <v>0.09</v>
      </c>
      <c r="H62" s="41">
        <v>1</v>
      </c>
      <c r="I62" s="42">
        <f t="shared" si="0"/>
        <v>0.7</v>
      </c>
      <c r="J62" s="42">
        <f t="shared" si="1"/>
        <v>0.09</v>
      </c>
      <c r="K62" s="42">
        <v>81.099999999999994</v>
      </c>
      <c r="L62" s="41">
        <f t="shared" si="2"/>
        <v>7.1180474114144993E-2</v>
      </c>
      <c r="M62">
        <f t="shared" si="3"/>
        <v>88</v>
      </c>
      <c r="N62">
        <f t="shared" si="4"/>
        <v>0</v>
      </c>
      <c r="O62">
        <f t="shared" si="5"/>
        <v>0</v>
      </c>
    </row>
    <row r="63" spans="1:15">
      <c r="A63" s="61" t="s">
        <v>134</v>
      </c>
      <c r="B63" s="41">
        <v>4130</v>
      </c>
      <c r="C63" s="43">
        <v>2.3471575000000001E-2</v>
      </c>
      <c r="D63" s="42">
        <v>0.10199999999999999</v>
      </c>
      <c r="E63" s="42">
        <v>48.29</v>
      </c>
      <c r="F63" s="42">
        <v>0.7</v>
      </c>
      <c r="G63" s="42">
        <v>0.09</v>
      </c>
      <c r="H63" s="41">
        <v>1</v>
      </c>
      <c r="I63" s="42">
        <f t="shared" si="0"/>
        <v>0.7</v>
      </c>
      <c r="J63" s="42">
        <f t="shared" si="1"/>
        <v>0.09</v>
      </c>
      <c r="K63" s="42">
        <v>11</v>
      </c>
      <c r="L63" s="41">
        <f t="shared" si="2"/>
        <v>9.6342600323749989E-3</v>
      </c>
      <c r="M63">
        <f t="shared" si="3"/>
        <v>12</v>
      </c>
      <c r="N63">
        <f t="shared" si="4"/>
        <v>0</v>
      </c>
      <c r="O63">
        <f t="shared" si="5"/>
        <v>0</v>
      </c>
    </row>
    <row r="64" spans="1:15">
      <c r="A64" s="61" t="s">
        <v>134</v>
      </c>
      <c r="B64" s="41">
        <v>4130</v>
      </c>
      <c r="C64" s="43">
        <v>0.38589238799999998</v>
      </c>
      <c r="D64" s="42">
        <v>0.10199999999999999</v>
      </c>
      <c r="E64" s="42">
        <v>48.29</v>
      </c>
      <c r="F64" s="42">
        <v>0.7</v>
      </c>
      <c r="G64" s="42">
        <v>0.09</v>
      </c>
      <c r="H64" s="41">
        <v>1</v>
      </c>
      <c r="I64" s="42">
        <f t="shared" si="0"/>
        <v>0.7</v>
      </c>
      <c r="J64" s="42">
        <f t="shared" si="1"/>
        <v>0.09</v>
      </c>
      <c r="K64" s="42">
        <v>180.4</v>
      </c>
      <c r="L64" s="41">
        <f t="shared" si="2"/>
        <v>0.15839531904041995</v>
      </c>
      <c r="M64">
        <f t="shared" si="3"/>
        <v>195</v>
      </c>
      <c r="N64">
        <f t="shared" si="4"/>
        <v>0</v>
      </c>
      <c r="O64">
        <f t="shared" si="5"/>
        <v>0</v>
      </c>
    </row>
    <row r="65" spans="1:15">
      <c r="A65" s="61" t="s">
        <v>134</v>
      </c>
      <c r="B65" s="41">
        <v>4130</v>
      </c>
      <c r="C65" s="43">
        <v>7.1901048999999995E-2</v>
      </c>
      <c r="D65" s="42">
        <v>0.10199999999999999</v>
      </c>
      <c r="E65" s="42">
        <v>48.29</v>
      </c>
      <c r="F65" s="42">
        <v>0.7</v>
      </c>
      <c r="G65" s="42">
        <v>0.09</v>
      </c>
      <c r="H65" s="41">
        <v>1</v>
      </c>
      <c r="I65" s="42">
        <f t="shared" si="0"/>
        <v>0.7</v>
      </c>
      <c r="J65" s="42">
        <f t="shared" si="1"/>
        <v>0.09</v>
      </c>
      <c r="K65" s="42">
        <v>58.3</v>
      </c>
      <c r="L65" s="41">
        <f t="shared" si="2"/>
        <v>2.951286407778499E-2</v>
      </c>
      <c r="M65">
        <f t="shared" si="3"/>
        <v>36</v>
      </c>
      <c r="N65">
        <f t="shared" si="4"/>
        <v>0</v>
      </c>
      <c r="O65">
        <f t="shared" si="5"/>
        <v>0</v>
      </c>
    </row>
    <row r="66" spans="1:15">
      <c r="A66" s="61" t="s">
        <v>134</v>
      </c>
      <c r="B66" s="41">
        <v>6410</v>
      </c>
      <c r="C66" s="43">
        <v>4.5353717209999997</v>
      </c>
      <c r="D66" s="42">
        <v>0.247</v>
      </c>
      <c r="E66" s="42">
        <v>48.29</v>
      </c>
      <c r="F66" s="42">
        <v>0</v>
      </c>
      <c r="G66" s="42">
        <v>0</v>
      </c>
      <c r="H66" s="41">
        <v>1</v>
      </c>
      <c r="I66" s="42">
        <f t="shared" si="0"/>
        <v>0</v>
      </c>
      <c r="J66" s="42">
        <f t="shared" si="1"/>
        <v>0</v>
      </c>
      <c r="K66" s="42">
        <v>5152.3</v>
      </c>
      <c r="L66" s="41">
        <f t="shared" si="2"/>
        <v>4.5080196500459353</v>
      </c>
      <c r="M66">
        <f t="shared" si="3"/>
        <v>5561</v>
      </c>
      <c r="N66">
        <f t="shared" si="4"/>
        <v>0</v>
      </c>
      <c r="O66">
        <f t="shared" si="5"/>
        <v>0</v>
      </c>
    </row>
    <row r="67" spans="1:15">
      <c r="A67" s="61" t="s">
        <v>134</v>
      </c>
      <c r="B67" s="41">
        <v>4130</v>
      </c>
      <c r="C67" s="43">
        <v>7.8855006000000005E-2</v>
      </c>
      <c r="D67" s="42">
        <v>0.10199999999999999</v>
      </c>
      <c r="E67" s="42">
        <v>48.29</v>
      </c>
      <c r="F67" s="42">
        <v>0.7</v>
      </c>
      <c r="G67" s="42">
        <v>0.09</v>
      </c>
      <c r="H67" s="41">
        <v>1</v>
      </c>
      <c r="I67" s="42">
        <f t="shared" ref="I67:I130" si="6">F67</f>
        <v>0.7</v>
      </c>
      <c r="J67" s="42">
        <f t="shared" ref="J67:J130" si="7">G67</f>
        <v>0.09</v>
      </c>
      <c r="K67" s="42">
        <v>36.9</v>
      </c>
      <c r="L67" s="41">
        <f t="shared" ref="L67:L130" si="8">E67*D67*C67/12</f>
        <v>3.2367220037789995E-2</v>
      </c>
      <c r="M67">
        <f t="shared" ref="M67:M130" si="9">ROUND(E67*D67*C67*102.79,0)</f>
        <v>40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61" t="s">
        <v>134</v>
      </c>
      <c r="B68" s="41">
        <v>4130</v>
      </c>
      <c r="C68" s="43">
        <v>3.7371868000000003E-2</v>
      </c>
      <c r="D68" s="42">
        <v>0.10199999999999999</v>
      </c>
      <c r="E68" s="42">
        <v>48.29</v>
      </c>
      <c r="F68" s="42">
        <v>0.7</v>
      </c>
      <c r="G68" s="42">
        <v>0.09</v>
      </c>
      <c r="H68" s="41">
        <v>1</v>
      </c>
      <c r="I68" s="42">
        <f t="shared" si="6"/>
        <v>0.7</v>
      </c>
      <c r="J68" s="42">
        <f t="shared" si="7"/>
        <v>0.09</v>
      </c>
      <c r="K68" s="42">
        <v>31.3</v>
      </c>
      <c r="L68" s="41">
        <f t="shared" si="8"/>
        <v>1.5339843798619997E-2</v>
      </c>
      <c r="M68">
        <f t="shared" si="9"/>
        <v>19</v>
      </c>
      <c r="N68">
        <f t="shared" si="10"/>
        <v>0</v>
      </c>
      <c r="O68">
        <f t="shared" si="11"/>
        <v>0</v>
      </c>
    </row>
    <row r="69" spans="1:15">
      <c r="A69" s="61" t="s">
        <v>134</v>
      </c>
      <c r="B69" s="41">
        <v>4130</v>
      </c>
      <c r="C69" s="43">
        <v>0.114896362</v>
      </c>
      <c r="D69" s="42">
        <v>0.25800000000000001</v>
      </c>
      <c r="E69" s="42">
        <v>48.29</v>
      </c>
      <c r="F69" s="42">
        <v>0.7</v>
      </c>
      <c r="G69" s="42">
        <v>0.09</v>
      </c>
      <c r="H69" s="41">
        <v>1</v>
      </c>
      <c r="I69" s="42">
        <f t="shared" si="6"/>
        <v>0.7</v>
      </c>
      <c r="J69" s="42">
        <f t="shared" si="7"/>
        <v>0.09</v>
      </c>
      <c r="K69" s="42">
        <v>135.80000000000001</v>
      </c>
      <c r="L69" s="41">
        <f t="shared" si="8"/>
        <v>0.11928942440106999</v>
      </c>
      <c r="M69">
        <f t="shared" si="9"/>
        <v>147</v>
      </c>
      <c r="N69">
        <f t="shared" si="10"/>
        <v>0</v>
      </c>
      <c r="O69">
        <f t="shared" si="11"/>
        <v>0</v>
      </c>
    </row>
    <row r="70" spans="1:15">
      <c r="A70" s="61" t="s">
        <v>134</v>
      </c>
      <c r="B70" s="41">
        <v>6410</v>
      </c>
      <c r="C70" s="43">
        <v>0.42588771199999997</v>
      </c>
      <c r="D70" s="42">
        <v>0.247</v>
      </c>
      <c r="E70" s="42">
        <v>48.29</v>
      </c>
      <c r="F70" s="42">
        <v>0</v>
      </c>
      <c r="G70" s="42">
        <v>0</v>
      </c>
      <c r="H70" s="41">
        <v>1</v>
      </c>
      <c r="I70" s="42">
        <f t="shared" si="6"/>
        <v>0</v>
      </c>
      <c r="J70" s="42">
        <f t="shared" si="7"/>
        <v>0</v>
      </c>
      <c r="K70" s="42">
        <v>606.9</v>
      </c>
      <c r="L70" s="41">
        <f t="shared" si="8"/>
        <v>0.42331925419021327</v>
      </c>
      <c r="M70">
        <f t="shared" si="9"/>
        <v>522</v>
      </c>
      <c r="N70">
        <f t="shared" si="10"/>
        <v>0</v>
      </c>
      <c r="O70">
        <f t="shared" si="11"/>
        <v>0</v>
      </c>
    </row>
    <row r="71" spans="1:15">
      <c r="A71" s="61" t="s">
        <v>134</v>
      </c>
      <c r="B71" s="41">
        <v>4130</v>
      </c>
      <c r="C71" s="43">
        <v>17.751170784999999</v>
      </c>
      <c r="D71" s="42">
        <v>0.41299999999999998</v>
      </c>
      <c r="E71" s="42">
        <v>48.29</v>
      </c>
      <c r="F71" s="42">
        <v>0.7</v>
      </c>
      <c r="G71" s="42">
        <v>0.09</v>
      </c>
      <c r="H71" s="41">
        <v>1</v>
      </c>
      <c r="I71" s="42">
        <f t="shared" si="6"/>
        <v>0.7</v>
      </c>
      <c r="J71" s="42">
        <f t="shared" si="7"/>
        <v>0.09</v>
      </c>
      <c r="K71" s="42">
        <v>36571.599999999999</v>
      </c>
      <c r="L71" s="41">
        <f t="shared" si="8"/>
        <v>29.502105613896617</v>
      </c>
      <c r="M71">
        <f t="shared" si="9"/>
        <v>36390</v>
      </c>
      <c r="N71">
        <f t="shared" si="10"/>
        <v>56</v>
      </c>
      <c r="O71">
        <f t="shared" si="11"/>
        <v>7.2</v>
      </c>
    </row>
    <row r="72" spans="1:15">
      <c r="A72" s="61" t="s">
        <v>134</v>
      </c>
      <c r="B72" s="41">
        <v>4110</v>
      </c>
      <c r="C72" s="43">
        <v>1.2878331999999999E-2</v>
      </c>
      <c r="D72" s="42">
        <v>0.10199999999999999</v>
      </c>
      <c r="E72" s="42">
        <v>48.29</v>
      </c>
      <c r="F72" s="42">
        <v>0.7</v>
      </c>
      <c r="G72" s="42">
        <v>0.09</v>
      </c>
      <c r="H72" s="41">
        <v>1</v>
      </c>
      <c r="I72" s="42">
        <f t="shared" si="6"/>
        <v>0.7</v>
      </c>
      <c r="J72" s="42">
        <f t="shared" si="7"/>
        <v>0.09</v>
      </c>
      <c r="K72" s="42">
        <v>25.4</v>
      </c>
      <c r="L72" s="41">
        <f t="shared" si="8"/>
        <v>5.2861045443799992E-3</v>
      </c>
      <c r="M72">
        <f t="shared" si="9"/>
        <v>7</v>
      </c>
      <c r="N72">
        <f t="shared" si="10"/>
        <v>0</v>
      </c>
      <c r="O72">
        <f t="shared" si="11"/>
        <v>0</v>
      </c>
    </row>
    <row r="73" spans="1:15">
      <c r="A73" s="61" t="s">
        <v>134</v>
      </c>
      <c r="B73" s="41">
        <v>4130</v>
      </c>
      <c r="C73" s="43">
        <v>4.0875933000000003E-2</v>
      </c>
      <c r="D73" s="42">
        <v>0.309</v>
      </c>
      <c r="E73" s="42">
        <v>48.29</v>
      </c>
      <c r="F73" s="42">
        <v>0.7</v>
      </c>
      <c r="G73" s="42">
        <v>0.09</v>
      </c>
      <c r="H73" s="41">
        <v>1</v>
      </c>
      <c r="I73" s="42">
        <f t="shared" si="6"/>
        <v>0.7</v>
      </c>
      <c r="J73" s="42">
        <f t="shared" si="7"/>
        <v>0.09</v>
      </c>
      <c r="K73" s="42">
        <v>57.9</v>
      </c>
      <c r="L73" s="41">
        <f t="shared" si="8"/>
        <v>5.0827894217677499E-2</v>
      </c>
      <c r="M73">
        <f t="shared" si="9"/>
        <v>63</v>
      </c>
      <c r="N73">
        <f t="shared" si="10"/>
        <v>0</v>
      </c>
      <c r="O73">
        <f t="shared" si="11"/>
        <v>0</v>
      </c>
    </row>
    <row r="74" spans="1:15">
      <c r="A74" s="61" t="s">
        <v>134</v>
      </c>
      <c r="B74" s="41">
        <v>4110</v>
      </c>
      <c r="C74" s="43">
        <v>3.7574510000000002E-3</v>
      </c>
      <c r="D74" s="42">
        <v>0.10199999999999999</v>
      </c>
      <c r="E74" s="42">
        <v>48.29</v>
      </c>
      <c r="F74" s="42">
        <v>0.7</v>
      </c>
      <c r="G74" s="42">
        <v>0.09</v>
      </c>
      <c r="H74" s="41">
        <v>1</v>
      </c>
      <c r="I74" s="42">
        <f t="shared" si="6"/>
        <v>0.7</v>
      </c>
      <c r="J74" s="42">
        <f t="shared" si="7"/>
        <v>0.09</v>
      </c>
      <c r="K74" s="42">
        <v>1.8</v>
      </c>
      <c r="L74" s="41">
        <f t="shared" si="8"/>
        <v>1.542302124715E-3</v>
      </c>
      <c r="M74">
        <f t="shared" si="9"/>
        <v>2</v>
      </c>
      <c r="N74">
        <f t="shared" si="10"/>
        <v>0</v>
      </c>
      <c r="O74">
        <f t="shared" si="11"/>
        <v>0</v>
      </c>
    </row>
    <row r="75" spans="1:15">
      <c r="A75" s="61" t="s">
        <v>134</v>
      </c>
      <c r="B75" s="41">
        <v>4110</v>
      </c>
      <c r="C75" s="43">
        <v>6.6527999999999997E-4</v>
      </c>
      <c r="D75" s="42">
        <v>0.10199999999999999</v>
      </c>
      <c r="E75" s="42">
        <v>48.29</v>
      </c>
      <c r="F75" s="42">
        <v>0.7</v>
      </c>
      <c r="G75" s="42">
        <v>0.09</v>
      </c>
      <c r="H75" s="41">
        <v>1</v>
      </c>
      <c r="I75" s="42">
        <f t="shared" si="6"/>
        <v>0.7</v>
      </c>
      <c r="J75" s="42">
        <f t="shared" si="7"/>
        <v>0.09</v>
      </c>
      <c r="K75" s="42">
        <v>0.3</v>
      </c>
      <c r="L75" s="41">
        <f t="shared" si="8"/>
        <v>2.7307415519999993E-4</v>
      </c>
      <c r="M75">
        <f t="shared" si="9"/>
        <v>0</v>
      </c>
      <c r="N75">
        <f t="shared" si="10"/>
        <v>0</v>
      </c>
      <c r="O75">
        <f t="shared" si="11"/>
        <v>0</v>
      </c>
    </row>
    <row r="76" spans="1:15">
      <c r="A76" s="61" t="s">
        <v>134</v>
      </c>
      <c r="B76" s="41">
        <v>4130</v>
      </c>
      <c r="C76" s="43">
        <v>2.5124535E-2</v>
      </c>
      <c r="D76" s="42">
        <v>0.10199999999999999</v>
      </c>
      <c r="E76" s="42">
        <v>48.29</v>
      </c>
      <c r="F76" s="42">
        <v>0.7</v>
      </c>
      <c r="G76" s="42">
        <v>0.09</v>
      </c>
      <c r="H76" s="41">
        <v>1</v>
      </c>
      <c r="I76" s="42">
        <f t="shared" si="6"/>
        <v>0.7</v>
      </c>
      <c r="J76" s="42">
        <f t="shared" si="7"/>
        <v>0.09</v>
      </c>
      <c r="K76" s="42">
        <v>11.7</v>
      </c>
      <c r="L76" s="41">
        <f t="shared" si="8"/>
        <v>1.0312742258774998E-2</v>
      </c>
      <c r="M76">
        <f t="shared" si="9"/>
        <v>13</v>
      </c>
      <c r="N76">
        <f t="shared" si="10"/>
        <v>0</v>
      </c>
      <c r="O76">
        <f t="shared" si="11"/>
        <v>0</v>
      </c>
    </row>
    <row r="77" spans="1:15">
      <c r="A77" s="61" t="s">
        <v>134</v>
      </c>
      <c r="B77" s="41">
        <v>4130</v>
      </c>
      <c r="C77" s="43">
        <v>8.5688520000000004E-2</v>
      </c>
      <c r="D77" s="42">
        <v>0.10199999999999999</v>
      </c>
      <c r="E77" s="42">
        <v>48.29</v>
      </c>
      <c r="F77" s="42">
        <v>0.7</v>
      </c>
      <c r="G77" s="42">
        <v>0.09</v>
      </c>
      <c r="H77" s="41">
        <v>1</v>
      </c>
      <c r="I77" s="42">
        <f t="shared" si="6"/>
        <v>0.7</v>
      </c>
      <c r="J77" s="42">
        <f t="shared" si="7"/>
        <v>0.09</v>
      </c>
      <c r="K77" s="42">
        <v>40.1</v>
      </c>
      <c r="L77" s="41">
        <f t="shared" si="8"/>
        <v>3.5172138361799991E-2</v>
      </c>
      <c r="M77">
        <f t="shared" si="9"/>
        <v>43</v>
      </c>
      <c r="N77">
        <f t="shared" si="10"/>
        <v>0</v>
      </c>
      <c r="O77">
        <f t="shared" si="11"/>
        <v>0</v>
      </c>
    </row>
    <row r="78" spans="1:15">
      <c r="A78" s="61" t="s">
        <v>134</v>
      </c>
      <c r="B78" s="41">
        <v>4110</v>
      </c>
      <c r="C78" s="43">
        <v>0.30285089700000001</v>
      </c>
      <c r="D78" s="42">
        <v>0.10199999999999999</v>
      </c>
      <c r="E78" s="42">
        <v>48.29</v>
      </c>
      <c r="F78" s="42">
        <v>0.7</v>
      </c>
      <c r="G78" s="42">
        <v>0.09</v>
      </c>
      <c r="H78" s="41">
        <v>1</v>
      </c>
      <c r="I78" s="42">
        <f t="shared" si="6"/>
        <v>0.7</v>
      </c>
      <c r="J78" s="42">
        <f t="shared" si="7"/>
        <v>0.09</v>
      </c>
      <c r="K78" s="42">
        <v>141.6</v>
      </c>
      <c r="L78" s="41">
        <f t="shared" si="8"/>
        <v>0.12430969343710498</v>
      </c>
      <c r="M78">
        <f t="shared" si="9"/>
        <v>153</v>
      </c>
      <c r="N78">
        <f t="shared" si="10"/>
        <v>0</v>
      </c>
      <c r="O78">
        <f t="shared" si="11"/>
        <v>0</v>
      </c>
    </row>
    <row r="79" spans="1:15">
      <c r="A79" s="61" t="s">
        <v>134</v>
      </c>
      <c r="B79" s="41">
        <v>4110</v>
      </c>
      <c r="C79" s="43">
        <v>3.6774479999999998E-3</v>
      </c>
      <c r="D79" s="42">
        <v>0.10199999999999999</v>
      </c>
      <c r="E79" s="42">
        <v>48.29</v>
      </c>
      <c r="F79" s="42">
        <v>0.7</v>
      </c>
      <c r="G79" s="42">
        <v>0.09</v>
      </c>
      <c r="H79" s="41">
        <v>1</v>
      </c>
      <c r="I79" s="42">
        <f t="shared" si="6"/>
        <v>0.7</v>
      </c>
      <c r="J79" s="42">
        <f t="shared" si="7"/>
        <v>0.09</v>
      </c>
      <c r="K79" s="42">
        <v>1.7</v>
      </c>
      <c r="L79" s="41">
        <f t="shared" si="8"/>
        <v>1.5094636933199997E-3</v>
      </c>
      <c r="M79">
        <f t="shared" si="9"/>
        <v>2</v>
      </c>
      <c r="N79">
        <f t="shared" si="10"/>
        <v>0</v>
      </c>
      <c r="O79">
        <f t="shared" si="11"/>
        <v>0</v>
      </c>
    </row>
    <row r="80" spans="1:15">
      <c r="A80" s="61" t="s">
        <v>134</v>
      </c>
      <c r="B80" s="41">
        <v>4110</v>
      </c>
      <c r="C80" s="43">
        <v>3.0453555E-2</v>
      </c>
      <c r="D80" s="42">
        <v>0.10199999999999999</v>
      </c>
      <c r="E80" s="42">
        <v>48.29</v>
      </c>
      <c r="F80" s="42">
        <v>0.7</v>
      </c>
      <c r="G80" s="42">
        <v>0.09</v>
      </c>
      <c r="H80" s="41">
        <v>1</v>
      </c>
      <c r="I80" s="42">
        <f t="shared" si="6"/>
        <v>0.7</v>
      </c>
      <c r="J80" s="42">
        <f t="shared" si="7"/>
        <v>0.09</v>
      </c>
      <c r="K80" s="42">
        <v>18.399999999999999</v>
      </c>
      <c r="L80" s="41">
        <f t="shared" si="8"/>
        <v>1.2500118453074999E-2</v>
      </c>
      <c r="M80">
        <f t="shared" si="9"/>
        <v>15</v>
      </c>
      <c r="N80">
        <f t="shared" si="10"/>
        <v>0</v>
      </c>
      <c r="O80">
        <f t="shared" si="11"/>
        <v>0</v>
      </c>
    </row>
    <row r="81" spans="1:15">
      <c r="A81" s="61" t="s">
        <v>134</v>
      </c>
      <c r="B81" s="41">
        <v>4110</v>
      </c>
      <c r="C81" s="43">
        <v>0.14923714399999999</v>
      </c>
      <c r="D81" s="42">
        <v>0.10199999999999999</v>
      </c>
      <c r="E81" s="42">
        <v>48.29</v>
      </c>
      <c r="F81" s="42">
        <v>0.7</v>
      </c>
      <c r="G81" s="42">
        <v>0.09</v>
      </c>
      <c r="H81" s="41">
        <v>1</v>
      </c>
      <c r="I81" s="42">
        <f t="shared" si="6"/>
        <v>0.7</v>
      </c>
      <c r="J81" s="42">
        <f t="shared" si="7"/>
        <v>0.09</v>
      </c>
      <c r="K81" s="42">
        <v>426.3</v>
      </c>
      <c r="L81" s="41">
        <f t="shared" si="8"/>
        <v>6.1256624311959988E-2</v>
      </c>
      <c r="M81">
        <f t="shared" si="9"/>
        <v>76</v>
      </c>
      <c r="N81">
        <f t="shared" si="10"/>
        <v>0</v>
      </c>
      <c r="O81">
        <f t="shared" si="11"/>
        <v>0</v>
      </c>
    </row>
    <row r="82" spans="1:15">
      <c r="A82" s="61" t="s">
        <v>134</v>
      </c>
      <c r="B82" s="41">
        <v>6410</v>
      </c>
      <c r="C82" s="43">
        <v>0.44435894999999997</v>
      </c>
      <c r="D82" s="42">
        <v>0.26600000000000001</v>
      </c>
      <c r="E82" s="42">
        <v>48.29</v>
      </c>
      <c r="F82" s="42">
        <v>0</v>
      </c>
      <c r="G82" s="42">
        <v>0</v>
      </c>
      <c r="H82" s="41">
        <v>1</v>
      </c>
      <c r="I82" s="42">
        <f t="shared" si="6"/>
        <v>0</v>
      </c>
      <c r="J82" s="42">
        <f t="shared" si="7"/>
        <v>0</v>
      </c>
      <c r="K82" s="42">
        <v>541.70000000000005</v>
      </c>
      <c r="L82" s="41">
        <f t="shared" si="8"/>
        <v>0.47565441025025001</v>
      </c>
      <c r="M82">
        <f t="shared" si="9"/>
        <v>587</v>
      </c>
      <c r="N82">
        <f t="shared" si="10"/>
        <v>0</v>
      </c>
      <c r="O82">
        <f t="shared" si="11"/>
        <v>0</v>
      </c>
    </row>
    <row r="83" spans="1:15">
      <c r="A83" s="61" t="s">
        <v>134</v>
      </c>
      <c r="B83" s="41">
        <v>4130</v>
      </c>
      <c r="C83" s="43">
        <v>1.086666E-2</v>
      </c>
      <c r="D83" s="42">
        <v>0.309</v>
      </c>
      <c r="E83" s="42">
        <v>48.29</v>
      </c>
      <c r="F83" s="42">
        <v>0.7</v>
      </c>
      <c r="G83" s="42">
        <v>0.09</v>
      </c>
      <c r="H83" s="41">
        <v>1</v>
      </c>
      <c r="I83" s="42">
        <f t="shared" si="6"/>
        <v>0.7</v>
      </c>
      <c r="J83" s="42">
        <f t="shared" si="7"/>
        <v>0.09</v>
      </c>
      <c r="K83" s="42">
        <v>15.4</v>
      </c>
      <c r="L83" s="41">
        <f t="shared" si="8"/>
        <v>1.3512338543550001E-2</v>
      </c>
      <c r="M83">
        <f t="shared" si="9"/>
        <v>17</v>
      </c>
      <c r="N83">
        <f t="shared" si="10"/>
        <v>0</v>
      </c>
      <c r="O83">
        <f t="shared" si="11"/>
        <v>0</v>
      </c>
    </row>
    <row r="84" spans="1:15">
      <c r="A84" s="61" t="s">
        <v>134</v>
      </c>
      <c r="B84" s="41">
        <v>4110</v>
      </c>
      <c r="C84" s="43">
        <v>4.1874340000000003E-3</v>
      </c>
      <c r="D84" s="42">
        <v>0.10199999999999999</v>
      </c>
      <c r="E84" s="42">
        <v>48.29</v>
      </c>
      <c r="F84" s="42">
        <v>0.7</v>
      </c>
      <c r="G84" s="42">
        <v>0.09</v>
      </c>
      <c r="H84" s="41">
        <v>1</v>
      </c>
      <c r="I84" s="42">
        <f t="shared" si="6"/>
        <v>0.7</v>
      </c>
      <c r="J84" s="42">
        <f t="shared" si="7"/>
        <v>0.09</v>
      </c>
      <c r="K84" s="42">
        <v>2</v>
      </c>
      <c r="L84" s="41">
        <f t="shared" si="8"/>
        <v>1.7187950968099999E-3</v>
      </c>
      <c r="M84">
        <f t="shared" si="9"/>
        <v>2</v>
      </c>
      <c r="N84">
        <f t="shared" si="10"/>
        <v>0</v>
      </c>
      <c r="O84">
        <f t="shared" si="11"/>
        <v>0</v>
      </c>
    </row>
    <row r="85" spans="1:15">
      <c r="A85" s="61" t="s">
        <v>134</v>
      </c>
      <c r="B85" s="41">
        <v>4110</v>
      </c>
      <c r="C85" s="43">
        <v>6.8318407999999997E-2</v>
      </c>
      <c r="D85" s="42">
        <v>0.10199999999999999</v>
      </c>
      <c r="E85" s="42">
        <v>48.29</v>
      </c>
      <c r="F85" s="42">
        <v>0.7</v>
      </c>
      <c r="G85" s="42">
        <v>0.09</v>
      </c>
      <c r="H85" s="41">
        <v>1</v>
      </c>
      <c r="I85" s="42">
        <f t="shared" si="6"/>
        <v>0.7</v>
      </c>
      <c r="J85" s="42">
        <f t="shared" si="7"/>
        <v>0.09</v>
      </c>
      <c r="K85" s="42">
        <v>31.9</v>
      </c>
      <c r="L85" s="41">
        <f t="shared" si="8"/>
        <v>2.8042315339719997E-2</v>
      </c>
      <c r="M85">
        <f t="shared" si="9"/>
        <v>35</v>
      </c>
      <c r="N85">
        <f t="shared" si="10"/>
        <v>0</v>
      </c>
      <c r="O85">
        <f t="shared" si="11"/>
        <v>0</v>
      </c>
    </row>
    <row r="86" spans="1:15">
      <c r="A86" s="61" t="s">
        <v>134</v>
      </c>
      <c r="B86" s="41">
        <v>6410</v>
      </c>
      <c r="C86" s="43">
        <v>1.9893655999999999E-2</v>
      </c>
      <c r="D86" s="42">
        <v>0.26600000000000001</v>
      </c>
      <c r="E86" s="42">
        <v>48.29</v>
      </c>
      <c r="F86" s="42">
        <v>0</v>
      </c>
      <c r="G86" s="42">
        <v>0</v>
      </c>
      <c r="H86" s="41">
        <v>1</v>
      </c>
      <c r="I86" s="42">
        <f t="shared" si="6"/>
        <v>0</v>
      </c>
      <c r="J86" s="42">
        <f t="shared" si="7"/>
        <v>0</v>
      </c>
      <c r="K86" s="42">
        <v>24.3</v>
      </c>
      <c r="L86" s="41">
        <f t="shared" si="8"/>
        <v>2.1294733035986668E-2</v>
      </c>
      <c r="M86">
        <f t="shared" si="9"/>
        <v>26</v>
      </c>
      <c r="N86">
        <f t="shared" si="10"/>
        <v>0</v>
      </c>
      <c r="O86">
        <f t="shared" si="11"/>
        <v>0</v>
      </c>
    </row>
    <row r="87" spans="1:15">
      <c r="A87" s="61" t="s">
        <v>134</v>
      </c>
      <c r="B87" s="41">
        <v>6410</v>
      </c>
      <c r="C87" s="43">
        <v>3.7598804999999999E-2</v>
      </c>
      <c r="D87" s="42">
        <v>0.191</v>
      </c>
      <c r="E87" s="42">
        <v>48.29</v>
      </c>
      <c r="F87" s="42">
        <v>0</v>
      </c>
      <c r="G87" s="42">
        <v>0</v>
      </c>
      <c r="H87" s="41">
        <v>1</v>
      </c>
      <c r="I87" s="42">
        <f t="shared" si="6"/>
        <v>0</v>
      </c>
      <c r="J87" s="42">
        <f t="shared" si="7"/>
        <v>0</v>
      </c>
      <c r="K87" s="42">
        <v>32.9</v>
      </c>
      <c r="L87" s="41">
        <f t="shared" si="8"/>
        <v>2.88990368374125E-2</v>
      </c>
      <c r="M87">
        <f t="shared" si="9"/>
        <v>36</v>
      </c>
      <c r="N87">
        <f t="shared" si="10"/>
        <v>0</v>
      </c>
      <c r="O87">
        <f t="shared" si="11"/>
        <v>0</v>
      </c>
    </row>
    <row r="88" spans="1:15">
      <c r="A88" s="61" t="s">
        <v>134</v>
      </c>
      <c r="B88" s="41">
        <v>6410</v>
      </c>
      <c r="C88" s="43">
        <v>0.14286384599999999</v>
      </c>
      <c r="D88" s="42">
        <v>0.191</v>
      </c>
      <c r="E88" s="42">
        <v>48.29</v>
      </c>
      <c r="F88" s="42">
        <v>0</v>
      </c>
      <c r="G88" s="42">
        <v>0</v>
      </c>
      <c r="H88" s="41">
        <v>1</v>
      </c>
      <c r="I88" s="42">
        <f t="shared" si="6"/>
        <v>0</v>
      </c>
      <c r="J88" s="42">
        <f t="shared" si="7"/>
        <v>0</v>
      </c>
      <c r="K88" s="42">
        <v>125</v>
      </c>
      <c r="L88" s="41">
        <f t="shared" si="8"/>
        <v>0.10980741404649498</v>
      </c>
      <c r="M88">
        <f t="shared" si="9"/>
        <v>135</v>
      </c>
      <c r="N88">
        <f t="shared" si="10"/>
        <v>0</v>
      </c>
      <c r="O88">
        <f t="shared" si="11"/>
        <v>0</v>
      </c>
    </row>
    <row r="89" spans="1:15">
      <c r="A89" s="61" t="s">
        <v>134</v>
      </c>
      <c r="B89" s="41">
        <v>4110</v>
      </c>
      <c r="C89" s="43">
        <v>1.227126535</v>
      </c>
      <c r="D89" s="42">
        <v>0.10199999999999999</v>
      </c>
      <c r="E89" s="42">
        <v>48.29</v>
      </c>
      <c r="F89" s="42">
        <v>0.7</v>
      </c>
      <c r="G89" s="42">
        <v>0.09</v>
      </c>
      <c r="H89" s="41">
        <v>1</v>
      </c>
      <c r="I89" s="42">
        <f t="shared" si="6"/>
        <v>0.7</v>
      </c>
      <c r="J89" s="42">
        <f t="shared" si="7"/>
        <v>0.09</v>
      </c>
      <c r="K89" s="42">
        <v>573.6</v>
      </c>
      <c r="L89" s="41">
        <f t="shared" si="8"/>
        <v>0.50369249318877496</v>
      </c>
      <c r="M89">
        <f t="shared" si="9"/>
        <v>621</v>
      </c>
      <c r="N89">
        <f t="shared" si="10"/>
        <v>1</v>
      </c>
      <c r="O89">
        <f t="shared" si="11"/>
        <v>0.1</v>
      </c>
    </row>
    <row r="90" spans="1:15">
      <c r="A90" s="61" t="s">
        <v>134</v>
      </c>
      <c r="B90" s="41">
        <v>4110</v>
      </c>
      <c r="C90" s="43">
        <v>1.6586043880000001</v>
      </c>
      <c r="D90" s="42">
        <v>0.10199999999999999</v>
      </c>
      <c r="E90" s="42">
        <v>48.29</v>
      </c>
      <c r="F90" s="42">
        <v>0.7</v>
      </c>
      <c r="G90" s="42">
        <v>0.09</v>
      </c>
      <c r="H90" s="41">
        <v>1</v>
      </c>
      <c r="I90" s="42">
        <f t="shared" si="6"/>
        <v>0.7</v>
      </c>
      <c r="J90" s="42">
        <f t="shared" si="7"/>
        <v>0.09</v>
      </c>
      <c r="K90" s="42">
        <v>775.3</v>
      </c>
      <c r="L90" s="41">
        <f t="shared" si="8"/>
        <v>0.68079905012041986</v>
      </c>
      <c r="M90">
        <f t="shared" si="9"/>
        <v>840</v>
      </c>
      <c r="N90">
        <f t="shared" si="10"/>
        <v>1</v>
      </c>
      <c r="O90">
        <f t="shared" si="11"/>
        <v>0.2</v>
      </c>
    </row>
    <row r="91" spans="1:15">
      <c r="A91" s="61" t="s">
        <v>134</v>
      </c>
      <c r="B91" s="41">
        <v>4110</v>
      </c>
      <c r="C91" s="43">
        <v>8.3865640000000009E-3</v>
      </c>
      <c r="D91" s="42">
        <v>0.10199999999999999</v>
      </c>
      <c r="E91" s="42">
        <v>48.29</v>
      </c>
      <c r="F91" s="42">
        <v>0.7</v>
      </c>
      <c r="G91" s="42">
        <v>0.09</v>
      </c>
      <c r="H91" s="41">
        <v>1</v>
      </c>
      <c r="I91" s="42">
        <f t="shared" si="6"/>
        <v>0.7</v>
      </c>
      <c r="J91" s="42">
        <f t="shared" si="7"/>
        <v>0.09</v>
      </c>
      <c r="K91" s="42">
        <v>3.9</v>
      </c>
      <c r="L91" s="41">
        <f t="shared" si="8"/>
        <v>3.4423909922599999E-3</v>
      </c>
      <c r="M91">
        <f t="shared" si="9"/>
        <v>4</v>
      </c>
      <c r="N91">
        <f t="shared" si="10"/>
        <v>0</v>
      </c>
      <c r="O91">
        <f t="shared" si="11"/>
        <v>0</v>
      </c>
    </row>
    <row r="92" spans="1:15">
      <c r="A92" s="61" t="s">
        <v>134</v>
      </c>
      <c r="B92" s="41">
        <v>4110</v>
      </c>
      <c r="C92" s="43">
        <v>0.28901753800000002</v>
      </c>
      <c r="D92" s="42">
        <v>0.10199999999999999</v>
      </c>
      <c r="E92" s="42">
        <v>48.29</v>
      </c>
      <c r="F92" s="42">
        <v>0.7</v>
      </c>
      <c r="G92" s="42">
        <v>0.09</v>
      </c>
      <c r="H92" s="41">
        <v>1</v>
      </c>
      <c r="I92" s="42">
        <f t="shared" si="6"/>
        <v>0.7</v>
      </c>
      <c r="J92" s="42">
        <f t="shared" si="7"/>
        <v>0.09</v>
      </c>
      <c r="K92" s="42">
        <v>144.5</v>
      </c>
      <c r="L92" s="41">
        <f t="shared" si="8"/>
        <v>0.11863158373516998</v>
      </c>
      <c r="M92">
        <f t="shared" si="9"/>
        <v>146</v>
      </c>
      <c r="N92">
        <f t="shared" si="10"/>
        <v>0</v>
      </c>
      <c r="O92">
        <f t="shared" si="11"/>
        <v>0</v>
      </c>
    </row>
    <row r="93" spans="1:15">
      <c r="A93" s="61" t="s">
        <v>134</v>
      </c>
      <c r="B93" s="41">
        <v>4110</v>
      </c>
      <c r="C93" s="43">
        <v>5.8423007999999998E-2</v>
      </c>
      <c r="D93" s="42">
        <v>0.10199999999999999</v>
      </c>
      <c r="E93" s="42">
        <v>48.29</v>
      </c>
      <c r="F93" s="42">
        <v>0.7</v>
      </c>
      <c r="G93" s="42">
        <v>0.09</v>
      </c>
      <c r="H93" s="41">
        <v>1</v>
      </c>
      <c r="I93" s="42">
        <f t="shared" si="6"/>
        <v>0.7</v>
      </c>
      <c r="J93" s="42">
        <f t="shared" si="7"/>
        <v>0.09</v>
      </c>
      <c r="K93" s="42">
        <v>982.1</v>
      </c>
      <c r="L93" s="41">
        <f t="shared" si="8"/>
        <v>2.3980599978719996E-2</v>
      </c>
      <c r="M93">
        <f t="shared" si="9"/>
        <v>30</v>
      </c>
      <c r="N93">
        <f t="shared" si="10"/>
        <v>0</v>
      </c>
      <c r="O93">
        <f t="shared" si="11"/>
        <v>0</v>
      </c>
    </row>
    <row r="94" spans="1:15">
      <c r="A94" s="61" t="s">
        <v>134</v>
      </c>
      <c r="B94" s="41">
        <v>4110</v>
      </c>
      <c r="C94" s="43">
        <v>1.550906E-2</v>
      </c>
      <c r="D94" s="42">
        <v>0.10199999999999999</v>
      </c>
      <c r="E94" s="42">
        <v>48.29</v>
      </c>
      <c r="F94" s="42">
        <v>0.7</v>
      </c>
      <c r="G94" s="42">
        <v>0.09</v>
      </c>
      <c r="H94" s="41">
        <v>1</v>
      </c>
      <c r="I94" s="42">
        <f t="shared" si="6"/>
        <v>0.7</v>
      </c>
      <c r="J94" s="42">
        <f t="shared" si="7"/>
        <v>0.09</v>
      </c>
      <c r="K94" s="42">
        <v>158.19999999999999</v>
      </c>
      <c r="L94" s="41">
        <f t="shared" si="8"/>
        <v>6.3659263128999985E-3</v>
      </c>
      <c r="M94">
        <f t="shared" si="9"/>
        <v>8</v>
      </c>
      <c r="N94">
        <f t="shared" si="10"/>
        <v>0</v>
      </c>
      <c r="O94">
        <f t="shared" si="11"/>
        <v>0</v>
      </c>
    </row>
    <row r="95" spans="1:15">
      <c r="A95" s="61" t="s">
        <v>134</v>
      </c>
      <c r="B95" s="41">
        <v>1200</v>
      </c>
      <c r="C95" s="43">
        <v>5.4503235999999997E-2</v>
      </c>
      <c r="D95" s="42">
        <v>0.38900000000000001</v>
      </c>
      <c r="E95" s="42">
        <v>48.29</v>
      </c>
      <c r="F95" s="42">
        <v>2.23</v>
      </c>
      <c r="G95" s="42">
        <v>0.316</v>
      </c>
      <c r="H95" s="41">
        <v>1</v>
      </c>
      <c r="I95" s="42">
        <f t="shared" si="6"/>
        <v>2.23</v>
      </c>
      <c r="J95" s="42">
        <f t="shared" si="7"/>
        <v>0.316</v>
      </c>
      <c r="K95" s="42">
        <v>3784.3</v>
      </c>
      <c r="L95" s="41">
        <f t="shared" si="8"/>
        <v>8.5319411053763325E-2</v>
      </c>
      <c r="M95">
        <f t="shared" si="9"/>
        <v>105</v>
      </c>
      <c r="N95">
        <f t="shared" si="10"/>
        <v>1</v>
      </c>
      <c r="O95">
        <f t="shared" si="11"/>
        <v>0.1</v>
      </c>
    </row>
    <row r="96" spans="1:15">
      <c r="A96" s="61" t="s">
        <v>134</v>
      </c>
      <c r="B96" s="41">
        <v>4110</v>
      </c>
      <c r="C96" s="43">
        <v>0.196217471</v>
      </c>
      <c r="D96" s="42">
        <v>0.25800000000000001</v>
      </c>
      <c r="E96" s="42">
        <v>48.29</v>
      </c>
      <c r="F96" s="42">
        <v>0.7</v>
      </c>
      <c r="G96" s="42">
        <v>0.09</v>
      </c>
      <c r="H96" s="41">
        <v>1</v>
      </c>
      <c r="I96" s="42">
        <f t="shared" si="6"/>
        <v>0.7</v>
      </c>
      <c r="J96" s="42">
        <f t="shared" si="7"/>
        <v>0.09</v>
      </c>
      <c r="K96" s="42">
        <v>232</v>
      </c>
      <c r="L96" s="41">
        <f t="shared" si="8"/>
        <v>0.20371984600368498</v>
      </c>
      <c r="M96">
        <f t="shared" si="9"/>
        <v>251</v>
      </c>
      <c r="N96">
        <f t="shared" si="10"/>
        <v>0</v>
      </c>
      <c r="O96">
        <f t="shared" si="11"/>
        <v>0</v>
      </c>
    </row>
    <row r="97" spans="1:15">
      <c r="A97" s="61" t="s">
        <v>134</v>
      </c>
      <c r="B97" s="41">
        <v>4110</v>
      </c>
      <c r="C97" s="43">
        <v>8.1444529000000002E-2</v>
      </c>
      <c r="D97" s="42">
        <v>0.10199999999999999</v>
      </c>
      <c r="E97" s="42">
        <v>48.29</v>
      </c>
      <c r="F97" s="42">
        <v>0.7</v>
      </c>
      <c r="G97" s="42">
        <v>0.09</v>
      </c>
      <c r="H97" s="41">
        <v>1</v>
      </c>
      <c r="I97" s="42">
        <f t="shared" si="6"/>
        <v>0.7</v>
      </c>
      <c r="J97" s="42">
        <f t="shared" si="7"/>
        <v>0.09</v>
      </c>
      <c r="K97" s="42">
        <v>38.1</v>
      </c>
      <c r="L97" s="41">
        <f t="shared" si="8"/>
        <v>3.3430128595984994E-2</v>
      </c>
      <c r="M97">
        <f t="shared" si="9"/>
        <v>41</v>
      </c>
      <c r="N97">
        <f t="shared" si="10"/>
        <v>0</v>
      </c>
      <c r="O97">
        <f t="shared" si="11"/>
        <v>0</v>
      </c>
    </row>
    <row r="98" spans="1:15">
      <c r="A98" s="61" t="s">
        <v>134</v>
      </c>
      <c r="B98" s="41">
        <v>1200</v>
      </c>
      <c r="C98" s="43">
        <v>4.19524E-4</v>
      </c>
      <c r="D98" s="42">
        <v>0.30399999999999999</v>
      </c>
      <c r="E98" s="42">
        <v>48.29</v>
      </c>
      <c r="F98" s="42">
        <v>2.23</v>
      </c>
      <c r="G98" s="42">
        <v>0.316</v>
      </c>
      <c r="H98" s="41">
        <v>1</v>
      </c>
      <c r="I98" s="42">
        <f t="shared" si="6"/>
        <v>2.23</v>
      </c>
      <c r="J98" s="42">
        <f t="shared" si="7"/>
        <v>0.316</v>
      </c>
      <c r="K98" s="42">
        <v>2935.2</v>
      </c>
      <c r="L98" s="41">
        <f t="shared" si="8"/>
        <v>5.1322328698666668E-4</v>
      </c>
      <c r="M98">
        <f t="shared" si="9"/>
        <v>1</v>
      </c>
      <c r="N98">
        <f t="shared" si="10"/>
        <v>0</v>
      </c>
      <c r="O98">
        <f t="shared" si="11"/>
        <v>0</v>
      </c>
    </row>
    <row r="99" spans="1:15">
      <c r="A99" s="61" t="s">
        <v>134</v>
      </c>
      <c r="B99" s="41">
        <v>4130</v>
      </c>
      <c r="C99" s="43">
        <v>0.16801511699999999</v>
      </c>
      <c r="D99" s="42">
        <v>0.25800000000000001</v>
      </c>
      <c r="E99" s="42">
        <v>48.29</v>
      </c>
      <c r="F99" s="42">
        <v>0.7</v>
      </c>
      <c r="G99" s="42">
        <v>0.09</v>
      </c>
      <c r="H99" s="41">
        <v>1</v>
      </c>
      <c r="I99" s="42">
        <f t="shared" si="6"/>
        <v>0.7</v>
      </c>
      <c r="J99" s="42">
        <f t="shared" si="7"/>
        <v>0.09</v>
      </c>
      <c r="K99" s="42">
        <v>207.5</v>
      </c>
      <c r="L99" s="41">
        <f t="shared" si="8"/>
        <v>0.17443917499849496</v>
      </c>
      <c r="M99">
        <f t="shared" si="9"/>
        <v>215</v>
      </c>
      <c r="N99">
        <f t="shared" si="10"/>
        <v>0</v>
      </c>
      <c r="O99">
        <f t="shared" si="11"/>
        <v>0</v>
      </c>
    </row>
    <row r="100" spans="1:15">
      <c r="A100" s="61" t="s">
        <v>134</v>
      </c>
      <c r="B100" s="41">
        <v>4130</v>
      </c>
      <c r="C100" s="43">
        <v>4.8276684449999996</v>
      </c>
      <c r="D100" s="42">
        <v>0.309</v>
      </c>
      <c r="E100" s="42">
        <v>48.29</v>
      </c>
      <c r="F100" s="42">
        <v>0.7</v>
      </c>
      <c r="G100" s="42">
        <v>0.09</v>
      </c>
      <c r="H100" s="41">
        <v>1</v>
      </c>
      <c r="I100" s="42">
        <f t="shared" si="6"/>
        <v>0.7</v>
      </c>
      <c r="J100" s="42">
        <f t="shared" si="7"/>
        <v>0.09</v>
      </c>
      <c r="K100" s="42">
        <v>6988.5</v>
      </c>
      <c r="L100" s="41">
        <f t="shared" si="8"/>
        <v>6.003048812133037</v>
      </c>
      <c r="M100">
        <f t="shared" si="9"/>
        <v>7405</v>
      </c>
      <c r="N100">
        <f t="shared" si="10"/>
        <v>11</v>
      </c>
      <c r="O100">
        <f t="shared" si="11"/>
        <v>1.5</v>
      </c>
    </row>
    <row r="101" spans="1:15">
      <c r="A101" s="61" t="s">
        <v>134</v>
      </c>
      <c r="B101" s="41">
        <v>3100</v>
      </c>
      <c r="C101" s="43">
        <v>0.39680865399999998</v>
      </c>
      <c r="D101" s="42">
        <v>0.252</v>
      </c>
      <c r="E101" s="42">
        <v>48.29</v>
      </c>
      <c r="F101" s="42">
        <v>1.2</v>
      </c>
      <c r="G101" s="42">
        <v>6.4000000000000001E-2</v>
      </c>
      <c r="H101" s="41">
        <v>1</v>
      </c>
      <c r="I101" s="42">
        <f t="shared" si="6"/>
        <v>1.2</v>
      </c>
      <c r="J101" s="42">
        <f t="shared" si="7"/>
        <v>6.4000000000000001E-2</v>
      </c>
      <c r="K101" s="42">
        <v>458.3</v>
      </c>
      <c r="L101" s="41">
        <f t="shared" si="8"/>
        <v>0.40239968793485997</v>
      </c>
      <c r="M101">
        <f t="shared" si="9"/>
        <v>496</v>
      </c>
      <c r="N101">
        <f t="shared" si="10"/>
        <v>1</v>
      </c>
      <c r="O101">
        <f t="shared" si="11"/>
        <v>0.1</v>
      </c>
    </row>
    <row r="102" spans="1:15">
      <c r="A102" s="61" t="s">
        <v>134</v>
      </c>
      <c r="B102" s="41">
        <v>4110</v>
      </c>
      <c r="C102" s="43">
        <v>7.7877100000000004E-4</v>
      </c>
      <c r="D102" s="42">
        <v>0.10199999999999999</v>
      </c>
      <c r="E102" s="42">
        <v>48.29</v>
      </c>
      <c r="F102" s="42">
        <v>0.7</v>
      </c>
      <c r="G102" s="42">
        <v>0.09</v>
      </c>
      <c r="H102" s="41">
        <v>1</v>
      </c>
      <c r="I102" s="42">
        <f t="shared" si="6"/>
        <v>0.7</v>
      </c>
      <c r="J102" s="42">
        <f t="shared" si="7"/>
        <v>0.09</v>
      </c>
      <c r="K102" s="42">
        <v>0.4</v>
      </c>
      <c r="L102" s="41">
        <f t="shared" si="8"/>
        <v>3.1965823851499997E-4</v>
      </c>
      <c r="M102">
        <f t="shared" si="9"/>
        <v>0</v>
      </c>
      <c r="N102">
        <f t="shared" si="10"/>
        <v>0</v>
      </c>
      <c r="O102">
        <f t="shared" si="11"/>
        <v>0</v>
      </c>
    </row>
    <row r="103" spans="1:15">
      <c r="A103" s="61" t="s">
        <v>134</v>
      </c>
      <c r="B103" s="41">
        <v>4110</v>
      </c>
      <c r="C103" s="43">
        <v>1.7623618000000001E-2</v>
      </c>
      <c r="D103" s="42">
        <v>0.10199999999999999</v>
      </c>
      <c r="E103" s="42">
        <v>48.29</v>
      </c>
      <c r="F103" s="42">
        <v>0.7</v>
      </c>
      <c r="G103" s="42">
        <v>0.09</v>
      </c>
      <c r="H103" s="41">
        <v>1</v>
      </c>
      <c r="I103" s="42">
        <f t="shared" si="6"/>
        <v>0.7</v>
      </c>
      <c r="J103" s="42">
        <f t="shared" si="7"/>
        <v>0.09</v>
      </c>
      <c r="K103" s="42">
        <v>8.1999999999999993</v>
      </c>
      <c r="L103" s="41">
        <f t="shared" si="8"/>
        <v>7.2338783623699986E-3</v>
      </c>
      <c r="M103">
        <f t="shared" si="9"/>
        <v>9</v>
      </c>
      <c r="N103">
        <f t="shared" si="10"/>
        <v>0</v>
      </c>
      <c r="O103">
        <f t="shared" si="11"/>
        <v>0</v>
      </c>
    </row>
    <row r="104" spans="1:15">
      <c r="A104" s="61" t="s">
        <v>134</v>
      </c>
      <c r="B104" s="41">
        <v>3100</v>
      </c>
      <c r="C104" s="43">
        <v>0.32816215100000001</v>
      </c>
      <c r="D104" s="42">
        <v>0.1</v>
      </c>
      <c r="E104" s="42">
        <v>48.29</v>
      </c>
      <c r="F104" s="42">
        <v>1.2</v>
      </c>
      <c r="G104" s="42">
        <v>6.4000000000000001E-2</v>
      </c>
      <c r="H104" s="41">
        <v>1</v>
      </c>
      <c r="I104" s="42">
        <f t="shared" si="6"/>
        <v>1.2</v>
      </c>
      <c r="J104" s="42">
        <f t="shared" si="7"/>
        <v>6.4000000000000001E-2</v>
      </c>
      <c r="K104" s="42">
        <v>150.4</v>
      </c>
      <c r="L104" s="41">
        <f t="shared" si="8"/>
        <v>0.13205791893158336</v>
      </c>
      <c r="M104">
        <f t="shared" si="9"/>
        <v>163</v>
      </c>
      <c r="N104">
        <f t="shared" si="10"/>
        <v>0</v>
      </c>
      <c r="O104">
        <f t="shared" si="11"/>
        <v>0</v>
      </c>
    </row>
    <row r="105" spans="1:15">
      <c r="A105" s="61" t="s">
        <v>134</v>
      </c>
      <c r="B105" s="41">
        <v>3100</v>
      </c>
      <c r="C105" s="43">
        <v>3.5558245000000002E-2</v>
      </c>
      <c r="D105" s="42">
        <v>0.1</v>
      </c>
      <c r="E105" s="42">
        <v>48.29</v>
      </c>
      <c r="F105" s="42">
        <v>1.2</v>
      </c>
      <c r="G105" s="42">
        <v>6.4000000000000001E-2</v>
      </c>
      <c r="H105" s="41">
        <v>1</v>
      </c>
      <c r="I105" s="42">
        <f t="shared" si="6"/>
        <v>1.2</v>
      </c>
      <c r="J105" s="42">
        <f t="shared" si="7"/>
        <v>6.4000000000000001E-2</v>
      </c>
      <c r="K105" s="42">
        <v>16.3</v>
      </c>
      <c r="L105" s="41">
        <f t="shared" si="8"/>
        <v>1.4309230425416668E-2</v>
      </c>
      <c r="M105">
        <f t="shared" si="9"/>
        <v>18</v>
      </c>
      <c r="N105">
        <f t="shared" si="10"/>
        <v>0</v>
      </c>
      <c r="O105">
        <f t="shared" si="11"/>
        <v>0</v>
      </c>
    </row>
    <row r="106" spans="1:15">
      <c r="A106" s="61" t="s">
        <v>134</v>
      </c>
      <c r="B106" s="41">
        <v>4110</v>
      </c>
      <c r="C106" s="43">
        <v>2.1546638E-2</v>
      </c>
      <c r="D106" s="42">
        <v>0.309</v>
      </c>
      <c r="E106" s="42">
        <v>48.29</v>
      </c>
      <c r="F106" s="42">
        <v>0.7</v>
      </c>
      <c r="G106" s="42">
        <v>0.09</v>
      </c>
      <c r="H106" s="41">
        <v>1</v>
      </c>
      <c r="I106" s="42">
        <f t="shared" si="6"/>
        <v>0.7</v>
      </c>
      <c r="J106" s="42">
        <f t="shared" si="7"/>
        <v>0.09</v>
      </c>
      <c r="K106" s="42">
        <v>30.5</v>
      </c>
      <c r="L106" s="41">
        <f t="shared" si="8"/>
        <v>2.6792544087264999E-2</v>
      </c>
      <c r="M106">
        <f t="shared" si="9"/>
        <v>33</v>
      </c>
      <c r="N106">
        <f t="shared" si="10"/>
        <v>0</v>
      </c>
      <c r="O106">
        <f t="shared" si="11"/>
        <v>0</v>
      </c>
    </row>
    <row r="107" spans="1:15">
      <c r="A107" s="61" t="s">
        <v>134</v>
      </c>
      <c r="B107" s="41">
        <v>3100</v>
      </c>
      <c r="C107" s="43">
        <v>1.250941614</v>
      </c>
      <c r="D107" s="42">
        <v>0.3</v>
      </c>
      <c r="E107" s="42">
        <v>48.29</v>
      </c>
      <c r="F107" s="42">
        <v>1.2</v>
      </c>
      <c r="G107" s="42">
        <v>6.4000000000000001E-2</v>
      </c>
      <c r="H107" s="41">
        <v>1</v>
      </c>
      <c r="I107" s="42">
        <f t="shared" si="6"/>
        <v>1.2</v>
      </c>
      <c r="J107" s="42">
        <f t="shared" si="7"/>
        <v>6.4000000000000001E-2</v>
      </c>
      <c r="K107" s="42">
        <v>1719.9</v>
      </c>
      <c r="L107" s="41">
        <f t="shared" si="8"/>
        <v>1.5101992635014998</v>
      </c>
      <c r="M107">
        <f t="shared" si="9"/>
        <v>1863</v>
      </c>
      <c r="N107">
        <f t="shared" si="10"/>
        <v>5</v>
      </c>
      <c r="O107">
        <f t="shared" si="11"/>
        <v>0.3</v>
      </c>
    </row>
    <row r="108" spans="1:15">
      <c r="A108" s="61" t="s">
        <v>134</v>
      </c>
      <c r="B108" s="41">
        <v>3100</v>
      </c>
      <c r="C108" s="43">
        <v>0.17055414199999999</v>
      </c>
      <c r="D108" s="42">
        <v>0.3</v>
      </c>
      <c r="E108" s="42">
        <v>48.29</v>
      </c>
      <c r="F108" s="42">
        <v>1.2</v>
      </c>
      <c r="G108" s="42">
        <v>6.4000000000000001E-2</v>
      </c>
      <c r="H108" s="41">
        <v>1</v>
      </c>
      <c r="I108" s="42">
        <f t="shared" si="6"/>
        <v>1.2</v>
      </c>
      <c r="J108" s="42">
        <f t="shared" si="7"/>
        <v>6.4000000000000001E-2</v>
      </c>
      <c r="K108" s="42">
        <v>234.5</v>
      </c>
      <c r="L108" s="41">
        <f t="shared" si="8"/>
        <v>0.20590148792949994</v>
      </c>
      <c r="M108">
        <f t="shared" si="9"/>
        <v>254</v>
      </c>
      <c r="N108">
        <f t="shared" si="10"/>
        <v>1</v>
      </c>
      <c r="O108">
        <f t="shared" si="11"/>
        <v>0</v>
      </c>
    </row>
    <row r="109" spans="1:15">
      <c r="A109" s="61" t="s">
        <v>134</v>
      </c>
      <c r="B109" s="41">
        <v>4110</v>
      </c>
      <c r="C109" s="43">
        <v>1.251811E-3</v>
      </c>
      <c r="D109" s="42">
        <v>0.10199999999999999</v>
      </c>
      <c r="E109" s="42">
        <v>48.29</v>
      </c>
      <c r="F109" s="42">
        <v>0.7</v>
      </c>
      <c r="G109" s="42">
        <v>0.09</v>
      </c>
      <c r="H109" s="41">
        <v>1</v>
      </c>
      <c r="I109" s="42">
        <f t="shared" si="6"/>
        <v>0.7</v>
      </c>
      <c r="J109" s="42">
        <f t="shared" si="7"/>
        <v>0.09</v>
      </c>
      <c r="K109" s="42">
        <v>0.6</v>
      </c>
      <c r="L109" s="41">
        <f t="shared" si="8"/>
        <v>5.1382460211499986E-4</v>
      </c>
      <c r="M109">
        <f t="shared" si="9"/>
        <v>1</v>
      </c>
      <c r="N109">
        <f t="shared" si="10"/>
        <v>0</v>
      </c>
      <c r="O109">
        <f t="shared" si="11"/>
        <v>0</v>
      </c>
    </row>
    <row r="110" spans="1:15">
      <c r="A110" s="61" t="s">
        <v>134</v>
      </c>
      <c r="B110" s="41">
        <v>4110</v>
      </c>
      <c r="C110" s="43">
        <v>0.12670991200000001</v>
      </c>
      <c r="D110" s="42">
        <v>0.10199999999999999</v>
      </c>
      <c r="E110" s="42">
        <v>48.29</v>
      </c>
      <c r="F110" s="42">
        <v>0.7</v>
      </c>
      <c r="G110" s="42">
        <v>0.09</v>
      </c>
      <c r="H110" s="41">
        <v>1</v>
      </c>
      <c r="I110" s="42">
        <f t="shared" si="6"/>
        <v>0.7</v>
      </c>
      <c r="J110" s="42">
        <f t="shared" si="7"/>
        <v>0.09</v>
      </c>
      <c r="K110" s="42">
        <v>59.9</v>
      </c>
      <c r="L110" s="41">
        <f t="shared" si="8"/>
        <v>5.2009984029079998E-2</v>
      </c>
      <c r="M110">
        <f t="shared" si="9"/>
        <v>64</v>
      </c>
      <c r="N110">
        <f t="shared" si="10"/>
        <v>0</v>
      </c>
      <c r="O110">
        <f t="shared" si="11"/>
        <v>0</v>
      </c>
    </row>
    <row r="111" spans="1:15">
      <c r="A111" s="61" t="s">
        <v>134</v>
      </c>
      <c r="B111" s="41">
        <v>4110</v>
      </c>
      <c r="C111" s="43">
        <v>6.5395080000000003E-3</v>
      </c>
      <c r="D111" s="42">
        <v>0.10199999999999999</v>
      </c>
      <c r="E111" s="42">
        <v>48.29</v>
      </c>
      <c r="F111" s="42">
        <v>0.7</v>
      </c>
      <c r="G111" s="42">
        <v>0.09</v>
      </c>
      <c r="H111" s="41">
        <v>1</v>
      </c>
      <c r="I111" s="42">
        <f t="shared" si="6"/>
        <v>0.7</v>
      </c>
      <c r="J111" s="42">
        <f t="shared" si="7"/>
        <v>0.09</v>
      </c>
      <c r="K111" s="42">
        <v>11.7</v>
      </c>
      <c r="L111" s="41">
        <f t="shared" si="8"/>
        <v>2.6842391512199998E-3</v>
      </c>
      <c r="M111">
        <f t="shared" si="9"/>
        <v>3</v>
      </c>
      <c r="N111">
        <f t="shared" si="10"/>
        <v>0</v>
      </c>
      <c r="O111">
        <f t="shared" si="11"/>
        <v>0</v>
      </c>
    </row>
    <row r="112" spans="1:15">
      <c r="A112" s="61" t="s">
        <v>134</v>
      </c>
      <c r="B112" s="41">
        <v>3100</v>
      </c>
      <c r="C112" s="43">
        <v>3.6044674999999998E-2</v>
      </c>
      <c r="D112" s="42">
        <v>0.3</v>
      </c>
      <c r="E112" s="42">
        <v>48.29</v>
      </c>
      <c r="F112" s="42">
        <v>1.2</v>
      </c>
      <c r="G112" s="42">
        <v>6.4000000000000001E-2</v>
      </c>
      <c r="H112" s="41">
        <v>1</v>
      </c>
      <c r="I112" s="42">
        <f t="shared" si="6"/>
        <v>1.2</v>
      </c>
      <c r="J112" s="42">
        <f t="shared" si="7"/>
        <v>6.4000000000000001E-2</v>
      </c>
      <c r="K112" s="42">
        <v>49.6</v>
      </c>
      <c r="L112" s="41">
        <f t="shared" si="8"/>
        <v>4.3514933893749996E-2</v>
      </c>
      <c r="M112">
        <f t="shared" si="9"/>
        <v>54</v>
      </c>
      <c r="N112">
        <f t="shared" si="10"/>
        <v>0</v>
      </c>
      <c r="O112">
        <f t="shared" si="11"/>
        <v>0</v>
      </c>
    </row>
    <row r="113" spans="1:15">
      <c r="A113" s="61" t="s">
        <v>134</v>
      </c>
      <c r="B113" s="41">
        <v>4110</v>
      </c>
      <c r="C113" s="43">
        <v>7.7565197000000002E-2</v>
      </c>
      <c r="D113" s="42">
        <v>0.10199999999999999</v>
      </c>
      <c r="E113" s="42">
        <v>48.29</v>
      </c>
      <c r="F113" s="42">
        <v>0.7</v>
      </c>
      <c r="G113" s="42">
        <v>0.09</v>
      </c>
      <c r="H113" s="41">
        <v>1</v>
      </c>
      <c r="I113" s="42">
        <f t="shared" si="6"/>
        <v>0.7</v>
      </c>
      <c r="J113" s="42">
        <f t="shared" si="7"/>
        <v>0.09</v>
      </c>
      <c r="K113" s="42">
        <v>42.6</v>
      </c>
      <c r="L113" s="41">
        <f t="shared" si="8"/>
        <v>3.1837798586604994E-2</v>
      </c>
      <c r="M113">
        <f t="shared" si="9"/>
        <v>39</v>
      </c>
      <c r="N113">
        <f t="shared" si="10"/>
        <v>0</v>
      </c>
      <c r="O113">
        <f t="shared" si="11"/>
        <v>0</v>
      </c>
    </row>
    <row r="114" spans="1:15">
      <c r="A114" s="61" t="s">
        <v>134</v>
      </c>
      <c r="B114" s="41">
        <v>4110</v>
      </c>
      <c r="C114" s="43">
        <v>1.8493526999999999E-2</v>
      </c>
      <c r="D114" s="42">
        <v>0.309</v>
      </c>
      <c r="E114" s="42">
        <v>48.29</v>
      </c>
      <c r="F114" s="42">
        <v>0.7</v>
      </c>
      <c r="G114" s="42">
        <v>0.09</v>
      </c>
      <c r="H114" s="41">
        <v>1</v>
      </c>
      <c r="I114" s="42">
        <f t="shared" si="6"/>
        <v>0.7</v>
      </c>
      <c r="J114" s="42">
        <f t="shared" si="7"/>
        <v>0.09</v>
      </c>
      <c r="K114" s="42">
        <v>26.2</v>
      </c>
      <c r="L114" s="41">
        <f t="shared" si="8"/>
        <v>2.2996099784872496E-2</v>
      </c>
      <c r="M114">
        <f t="shared" si="9"/>
        <v>28</v>
      </c>
      <c r="N114">
        <f t="shared" si="10"/>
        <v>0</v>
      </c>
      <c r="O114">
        <f t="shared" si="11"/>
        <v>0</v>
      </c>
    </row>
    <row r="115" spans="1:15">
      <c r="A115" s="61" t="s">
        <v>134</v>
      </c>
      <c r="B115" s="41">
        <v>4110</v>
      </c>
      <c r="C115" s="43">
        <v>2.0409755600000001</v>
      </c>
      <c r="D115" s="42">
        <v>0.309</v>
      </c>
      <c r="E115" s="42">
        <v>48.29</v>
      </c>
      <c r="F115" s="42">
        <v>0.7</v>
      </c>
      <c r="G115" s="42">
        <v>0.09</v>
      </c>
      <c r="H115" s="41">
        <v>1</v>
      </c>
      <c r="I115" s="42">
        <f t="shared" si="6"/>
        <v>0.7</v>
      </c>
      <c r="J115" s="42">
        <f t="shared" si="7"/>
        <v>0.09</v>
      </c>
      <c r="K115" s="42">
        <v>2890.2</v>
      </c>
      <c r="L115" s="41">
        <f t="shared" si="8"/>
        <v>2.5378867771542999</v>
      </c>
      <c r="M115">
        <f t="shared" si="9"/>
        <v>3130</v>
      </c>
      <c r="N115">
        <f t="shared" si="10"/>
        <v>5</v>
      </c>
      <c r="O115">
        <f t="shared" si="11"/>
        <v>0.6</v>
      </c>
    </row>
    <row r="116" spans="1:15">
      <c r="A116" s="61" t="s">
        <v>134</v>
      </c>
      <c r="B116" s="41">
        <v>4130</v>
      </c>
      <c r="C116" s="43">
        <v>6.1959152000000003E-2</v>
      </c>
      <c r="D116" s="42">
        <v>0.309</v>
      </c>
      <c r="E116" s="42">
        <v>48.29</v>
      </c>
      <c r="F116" s="42">
        <v>0.7</v>
      </c>
      <c r="G116" s="42">
        <v>0.09</v>
      </c>
      <c r="H116" s="41">
        <v>1</v>
      </c>
      <c r="I116" s="42">
        <f t="shared" si="6"/>
        <v>0.7</v>
      </c>
      <c r="J116" s="42">
        <f t="shared" si="7"/>
        <v>0.09</v>
      </c>
      <c r="K116" s="42">
        <v>87.7</v>
      </c>
      <c r="L116" s="41">
        <f t="shared" si="8"/>
        <v>7.7044191839560003E-2</v>
      </c>
      <c r="M116">
        <f t="shared" si="9"/>
        <v>95</v>
      </c>
      <c r="N116">
        <f t="shared" si="10"/>
        <v>0</v>
      </c>
      <c r="O116">
        <f t="shared" si="11"/>
        <v>0</v>
      </c>
    </row>
    <row r="117" spans="1:15">
      <c r="A117" s="61" t="s">
        <v>134</v>
      </c>
      <c r="B117" s="41">
        <v>4130</v>
      </c>
      <c r="C117" s="43">
        <v>0.60367230500000002</v>
      </c>
      <c r="D117" s="42">
        <v>0.309</v>
      </c>
      <c r="E117" s="42">
        <v>48.29</v>
      </c>
      <c r="F117" s="42">
        <v>0.7</v>
      </c>
      <c r="G117" s="42">
        <v>0.09</v>
      </c>
      <c r="H117" s="41">
        <v>1</v>
      </c>
      <c r="I117" s="42">
        <f t="shared" si="6"/>
        <v>0.7</v>
      </c>
      <c r="J117" s="42">
        <f t="shared" si="7"/>
        <v>0.09</v>
      </c>
      <c r="K117" s="42">
        <v>854.9</v>
      </c>
      <c r="L117" s="41">
        <f t="shared" si="8"/>
        <v>0.75064689191758749</v>
      </c>
      <c r="M117">
        <f t="shared" si="9"/>
        <v>926</v>
      </c>
      <c r="N117">
        <f t="shared" si="10"/>
        <v>1</v>
      </c>
      <c r="O117">
        <f t="shared" si="11"/>
        <v>0.2</v>
      </c>
    </row>
    <row r="118" spans="1:15">
      <c r="A118" s="61" t="s">
        <v>134</v>
      </c>
      <c r="B118" s="41">
        <v>3200</v>
      </c>
      <c r="C118" s="43">
        <v>5.1064233860000003</v>
      </c>
      <c r="D118" s="42">
        <v>0.28699999999999998</v>
      </c>
      <c r="E118" s="42">
        <v>48.29</v>
      </c>
      <c r="F118" s="42">
        <v>1.2</v>
      </c>
      <c r="G118" s="42">
        <v>6.4000000000000001E-2</v>
      </c>
      <c r="H118" s="41">
        <v>1</v>
      </c>
      <c r="I118" s="42">
        <f t="shared" si="6"/>
        <v>1.2</v>
      </c>
      <c r="J118" s="42">
        <f t="shared" si="7"/>
        <v>6.4000000000000001E-2</v>
      </c>
      <c r="K118" s="42">
        <v>6716.3</v>
      </c>
      <c r="L118" s="41">
        <f t="shared" si="8"/>
        <v>5.8975913486627318</v>
      </c>
      <c r="M118">
        <f t="shared" si="9"/>
        <v>7275</v>
      </c>
      <c r="N118">
        <f t="shared" si="10"/>
        <v>19</v>
      </c>
      <c r="O118">
        <f t="shared" si="11"/>
        <v>1</v>
      </c>
    </row>
    <row r="119" spans="1:15">
      <c r="A119" s="61" t="s">
        <v>134</v>
      </c>
      <c r="B119" s="41">
        <v>1200</v>
      </c>
      <c r="C119" s="43">
        <v>1.2560521E-2</v>
      </c>
      <c r="D119" s="42">
        <v>0.30399999999999999</v>
      </c>
      <c r="E119" s="42">
        <v>48.29</v>
      </c>
      <c r="F119" s="42">
        <v>2.23</v>
      </c>
      <c r="G119" s="42">
        <v>0.316</v>
      </c>
      <c r="H119" s="41">
        <v>1</v>
      </c>
      <c r="I119" s="42">
        <f t="shared" si="6"/>
        <v>2.23</v>
      </c>
      <c r="J119" s="42">
        <f t="shared" si="7"/>
        <v>0.316</v>
      </c>
      <c r="K119" s="42">
        <v>50.1</v>
      </c>
      <c r="L119" s="41">
        <f t="shared" si="8"/>
        <v>1.5365871496946666E-2</v>
      </c>
      <c r="M119">
        <f t="shared" si="9"/>
        <v>19</v>
      </c>
      <c r="N119">
        <f t="shared" si="10"/>
        <v>0</v>
      </c>
      <c r="O119">
        <f t="shared" si="11"/>
        <v>0</v>
      </c>
    </row>
    <row r="120" spans="1:15">
      <c r="A120" s="61" t="s">
        <v>134</v>
      </c>
      <c r="B120" s="41">
        <v>3200</v>
      </c>
      <c r="C120" s="43">
        <v>38.417250627999998</v>
      </c>
      <c r="D120" s="42">
        <v>0.4</v>
      </c>
      <c r="E120" s="42">
        <v>48.29</v>
      </c>
      <c r="F120" s="42">
        <v>1.2</v>
      </c>
      <c r="G120" s="42">
        <v>6.4000000000000001E-2</v>
      </c>
      <c r="H120" s="41">
        <v>1</v>
      </c>
      <c r="I120" s="42">
        <f t="shared" si="6"/>
        <v>1.2</v>
      </c>
      <c r="J120" s="42">
        <f t="shared" si="7"/>
        <v>6.4000000000000001E-2</v>
      </c>
      <c r="K120" s="42">
        <v>70982.399999999994</v>
      </c>
      <c r="L120" s="41">
        <f t="shared" si="8"/>
        <v>61.838967760870673</v>
      </c>
      <c r="M120">
        <f t="shared" si="9"/>
        <v>76277</v>
      </c>
      <c r="N120">
        <f t="shared" si="10"/>
        <v>202</v>
      </c>
      <c r="O120">
        <f t="shared" si="11"/>
        <v>10.8</v>
      </c>
    </row>
    <row r="121" spans="1:15">
      <c r="A121" s="61" t="s">
        <v>134</v>
      </c>
      <c r="B121" s="41">
        <v>3200</v>
      </c>
      <c r="C121" s="43">
        <v>3.3434323290000001</v>
      </c>
      <c r="D121" s="42">
        <v>0.4</v>
      </c>
      <c r="E121" s="42">
        <v>48.29</v>
      </c>
      <c r="F121" s="42">
        <v>1.2</v>
      </c>
      <c r="G121" s="42">
        <v>6.4000000000000001E-2</v>
      </c>
      <c r="H121" s="41">
        <v>1</v>
      </c>
      <c r="I121" s="42">
        <f t="shared" si="6"/>
        <v>1.2</v>
      </c>
      <c r="J121" s="42">
        <f t="shared" si="7"/>
        <v>6.4000000000000001E-2</v>
      </c>
      <c r="K121" s="42">
        <v>6128.9</v>
      </c>
      <c r="L121" s="41">
        <f t="shared" si="8"/>
        <v>5.3818115722470017</v>
      </c>
      <c r="M121">
        <f t="shared" si="9"/>
        <v>6638</v>
      </c>
      <c r="N121">
        <f t="shared" si="10"/>
        <v>18</v>
      </c>
      <c r="O121">
        <f t="shared" si="11"/>
        <v>0.9</v>
      </c>
    </row>
    <row r="122" spans="1:15">
      <c r="A122" s="61" t="s">
        <v>134</v>
      </c>
      <c r="B122" s="41">
        <v>4110</v>
      </c>
      <c r="C122" s="43">
        <v>5.5309000000000002E-5</v>
      </c>
      <c r="D122" s="42">
        <v>0.10199999999999999</v>
      </c>
      <c r="E122" s="42">
        <v>48.29</v>
      </c>
      <c r="F122" s="42">
        <v>0.7</v>
      </c>
      <c r="G122" s="42">
        <v>0.09</v>
      </c>
      <c r="H122" s="41">
        <v>1</v>
      </c>
      <c r="I122" s="42">
        <f t="shared" si="6"/>
        <v>0.7</v>
      </c>
      <c r="J122" s="42">
        <f t="shared" si="7"/>
        <v>0.09</v>
      </c>
      <c r="K122" s="42">
        <v>0</v>
      </c>
      <c r="L122" s="41">
        <f t="shared" si="8"/>
        <v>2.2702408684999996E-5</v>
      </c>
      <c r="M122">
        <f t="shared" si="9"/>
        <v>0</v>
      </c>
      <c r="N122">
        <f t="shared" si="10"/>
        <v>0</v>
      </c>
      <c r="O122">
        <f t="shared" si="11"/>
        <v>0</v>
      </c>
    </row>
    <row r="123" spans="1:15">
      <c r="A123" s="61" t="s">
        <v>134</v>
      </c>
      <c r="B123" s="41">
        <v>4110</v>
      </c>
      <c r="C123" s="43">
        <v>4.6509339999999998E-3</v>
      </c>
      <c r="D123" s="42">
        <v>0.10199999999999999</v>
      </c>
      <c r="E123" s="42">
        <v>48.29</v>
      </c>
      <c r="F123" s="42">
        <v>0.7</v>
      </c>
      <c r="G123" s="42">
        <v>0.09</v>
      </c>
      <c r="H123" s="41">
        <v>1</v>
      </c>
      <c r="I123" s="42">
        <f t="shared" si="6"/>
        <v>0.7</v>
      </c>
      <c r="J123" s="42">
        <f t="shared" si="7"/>
        <v>0.09</v>
      </c>
      <c r="K123" s="42">
        <v>2.2000000000000002</v>
      </c>
      <c r="L123" s="41">
        <f t="shared" si="8"/>
        <v>1.9090456243099996E-3</v>
      </c>
      <c r="M123">
        <f t="shared" si="9"/>
        <v>2</v>
      </c>
      <c r="N123">
        <f t="shared" si="10"/>
        <v>0</v>
      </c>
      <c r="O123">
        <f t="shared" si="11"/>
        <v>0</v>
      </c>
    </row>
    <row r="124" spans="1:15">
      <c r="A124" s="61" t="s">
        <v>134</v>
      </c>
      <c r="B124" s="41">
        <v>3200</v>
      </c>
      <c r="C124" s="43">
        <v>53.258492857</v>
      </c>
      <c r="D124" s="42">
        <v>0.28699999999999998</v>
      </c>
      <c r="E124" s="42">
        <v>48.29</v>
      </c>
      <c r="F124" s="42">
        <v>1.2</v>
      </c>
      <c r="G124" s="42">
        <v>6.4000000000000001E-2</v>
      </c>
      <c r="H124" s="41">
        <v>1</v>
      </c>
      <c r="I124" s="42">
        <f t="shared" si="6"/>
        <v>1.2</v>
      </c>
      <c r="J124" s="42">
        <f t="shared" si="7"/>
        <v>6.4000000000000001E-2</v>
      </c>
      <c r="K124" s="42">
        <v>70049.5</v>
      </c>
      <c r="L124" s="41">
        <f t="shared" si="8"/>
        <v>61.510141829876666</v>
      </c>
      <c r="M124">
        <f t="shared" si="9"/>
        <v>75872</v>
      </c>
      <c r="N124">
        <f t="shared" si="10"/>
        <v>201</v>
      </c>
      <c r="O124">
        <f t="shared" si="11"/>
        <v>10.7</v>
      </c>
    </row>
    <row r="125" spans="1:15">
      <c r="A125" s="61" t="s">
        <v>134</v>
      </c>
      <c r="B125" s="41">
        <v>6460</v>
      </c>
      <c r="C125" s="43">
        <v>3.2181412E-2</v>
      </c>
      <c r="D125" s="42">
        <v>0.26600000000000001</v>
      </c>
      <c r="E125" s="42">
        <v>48.29</v>
      </c>
      <c r="F125" s="42">
        <v>0</v>
      </c>
      <c r="G125" s="42">
        <v>0</v>
      </c>
      <c r="H125" s="41">
        <v>1</v>
      </c>
      <c r="I125" s="42">
        <f t="shared" si="6"/>
        <v>0</v>
      </c>
      <c r="J125" s="42">
        <f t="shared" si="7"/>
        <v>0</v>
      </c>
      <c r="K125" s="42">
        <v>39.200000000000003</v>
      </c>
      <c r="L125" s="41">
        <f t="shared" si="8"/>
        <v>3.4447895211473338E-2</v>
      </c>
      <c r="M125">
        <f t="shared" si="9"/>
        <v>42</v>
      </c>
      <c r="N125">
        <f t="shared" si="10"/>
        <v>0</v>
      </c>
      <c r="O125">
        <f t="shared" si="11"/>
        <v>0</v>
      </c>
    </row>
    <row r="126" spans="1:15">
      <c r="A126" s="61" t="s">
        <v>134</v>
      </c>
      <c r="B126" s="41">
        <v>6460</v>
      </c>
      <c r="C126" s="43">
        <v>17.303877666999998</v>
      </c>
      <c r="D126" s="42">
        <v>0.30299999999999999</v>
      </c>
      <c r="E126" s="42">
        <v>48.29</v>
      </c>
      <c r="F126" s="42">
        <v>0</v>
      </c>
      <c r="G126" s="42">
        <v>0</v>
      </c>
      <c r="H126" s="41">
        <v>1</v>
      </c>
      <c r="I126" s="42">
        <f t="shared" si="6"/>
        <v>0</v>
      </c>
      <c r="J126" s="42">
        <f t="shared" si="7"/>
        <v>0</v>
      </c>
      <c r="K126" s="42">
        <v>24034.1</v>
      </c>
      <c r="L126" s="41">
        <f t="shared" si="8"/>
        <v>21.099007376620605</v>
      </c>
      <c r="M126">
        <f t="shared" si="9"/>
        <v>26025</v>
      </c>
      <c r="N126">
        <f t="shared" si="10"/>
        <v>0</v>
      </c>
      <c r="O126">
        <f t="shared" si="11"/>
        <v>0</v>
      </c>
    </row>
    <row r="127" spans="1:15">
      <c r="A127" s="61" t="s">
        <v>134</v>
      </c>
      <c r="B127" s="41">
        <v>6460</v>
      </c>
      <c r="C127" s="43">
        <v>1.4740049230000001</v>
      </c>
      <c r="D127" s="42">
        <v>0.26600000000000001</v>
      </c>
      <c r="E127" s="42">
        <v>48.29</v>
      </c>
      <c r="F127" s="42">
        <v>0</v>
      </c>
      <c r="G127" s="42">
        <v>0</v>
      </c>
      <c r="H127" s="41">
        <v>1</v>
      </c>
      <c r="I127" s="42">
        <f t="shared" si="6"/>
        <v>0</v>
      </c>
      <c r="J127" s="42">
        <f t="shared" si="7"/>
        <v>0</v>
      </c>
      <c r="K127" s="42">
        <v>1796.8</v>
      </c>
      <c r="L127" s="41">
        <f t="shared" si="8"/>
        <v>1.5778166330520185</v>
      </c>
      <c r="M127">
        <f t="shared" si="9"/>
        <v>1946</v>
      </c>
      <c r="N127">
        <f t="shared" si="10"/>
        <v>0</v>
      </c>
      <c r="O127">
        <f t="shared" si="11"/>
        <v>0</v>
      </c>
    </row>
    <row r="128" spans="1:15">
      <c r="A128" s="61" t="s">
        <v>134</v>
      </c>
      <c r="B128" s="41">
        <v>4110</v>
      </c>
      <c r="C128" s="43">
        <v>9.4244329999999994E-3</v>
      </c>
      <c r="D128" s="42">
        <v>0.41299999999999998</v>
      </c>
      <c r="E128" s="42">
        <v>48.29</v>
      </c>
      <c r="F128" s="42">
        <v>0.7</v>
      </c>
      <c r="G128" s="42">
        <v>0.09</v>
      </c>
      <c r="H128" s="41">
        <v>1</v>
      </c>
      <c r="I128" s="42">
        <f t="shared" si="6"/>
        <v>0.7</v>
      </c>
      <c r="J128" s="42">
        <f t="shared" si="7"/>
        <v>0.09</v>
      </c>
      <c r="K128" s="42">
        <v>22.4</v>
      </c>
      <c r="L128" s="41">
        <f t="shared" si="8"/>
        <v>1.5663227011034165E-2</v>
      </c>
      <c r="M128">
        <f t="shared" si="9"/>
        <v>19</v>
      </c>
      <c r="N128">
        <f t="shared" si="10"/>
        <v>0</v>
      </c>
      <c r="O128">
        <f t="shared" si="11"/>
        <v>0</v>
      </c>
    </row>
    <row r="129" spans="1:15">
      <c r="A129" s="61" t="s">
        <v>134</v>
      </c>
      <c r="B129" s="41">
        <v>6460</v>
      </c>
      <c r="C129" s="43">
        <v>4.8278838999999997E-2</v>
      </c>
      <c r="D129" s="42">
        <v>0.30299999999999999</v>
      </c>
      <c r="E129" s="42">
        <v>48.29</v>
      </c>
      <c r="F129" s="42">
        <v>0</v>
      </c>
      <c r="G129" s="42">
        <v>0</v>
      </c>
      <c r="H129" s="41">
        <v>1</v>
      </c>
      <c r="I129" s="42">
        <f t="shared" si="6"/>
        <v>0</v>
      </c>
      <c r="J129" s="42">
        <f t="shared" si="7"/>
        <v>0</v>
      </c>
      <c r="K129" s="42">
        <v>75.8</v>
      </c>
      <c r="L129" s="41">
        <f t="shared" si="8"/>
        <v>5.8867474666577491E-2</v>
      </c>
      <c r="M129">
        <f t="shared" si="9"/>
        <v>73</v>
      </c>
      <c r="N129">
        <f t="shared" si="10"/>
        <v>0</v>
      </c>
      <c r="O129">
        <f t="shared" si="11"/>
        <v>0</v>
      </c>
    </row>
    <row r="130" spans="1:15">
      <c r="A130" s="61" t="s">
        <v>134</v>
      </c>
      <c r="B130" s="41">
        <v>4110</v>
      </c>
      <c r="C130" s="43">
        <v>4.9584934999999997E-2</v>
      </c>
      <c r="D130" s="42">
        <v>0.309</v>
      </c>
      <c r="E130" s="42">
        <v>48.29</v>
      </c>
      <c r="F130" s="42">
        <v>0.7</v>
      </c>
      <c r="G130" s="42">
        <v>0.09</v>
      </c>
      <c r="H130" s="41">
        <v>1</v>
      </c>
      <c r="I130" s="42">
        <f t="shared" si="6"/>
        <v>0.7</v>
      </c>
      <c r="J130" s="42">
        <f t="shared" si="7"/>
        <v>0.09</v>
      </c>
      <c r="K130" s="42">
        <v>70.2</v>
      </c>
      <c r="L130" s="41">
        <f t="shared" si="8"/>
        <v>6.1657255162112491E-2</v>
      </c>
      <c r="M130">
        <f t="shared" si="9"/>
        <v>76</v>
      </c>
      <c r="N130">
        <f t="shared" si="10"/>
        <v>0</v>
      </c>
      <c r="O130">
        <f t="shared" si="11"/>
        <v>0</v>
      </c>
    </row>
    <row r="131" spans="1:15">
      <c r="A131" s="61" t="s">
        <v>134</v>
      </c>
      <c r="B131" s="41">
        <v>4130</v>
      </c>
      <c r="C131" s="43">
        <v>2.031348935</v>
      </c>
      <c r="D131" s="42">
        <v>0.309</v>
      </c>
      <c r="E131" s="42">
        <v>48.29</v>
      </c>
      <c r="F131" s="42">
        <v>0.7</v>
      </c>
      <c r="G131" s="42">
        <v>0.09</v>
      </c>
      <c r="H131" s="41">
        <v>1</v>
      </c>
      <c r="I131" s="42">
        <f t="shared" ref="I131:I194" si="12">F131</f>
        <v>0.7</v>
      </c>
      <c r="J131" s="42">
        <f t="shared" ref="J131:J194" si="13">G131</f>
        <v>0.09</v>
      </c>
      <c r="K131" s="42">
        <v>2876.6</v>
      </c>
      <c r="L131" s="41">
        <f t="shared" ref="L131:L194" si="14">E131*D131*C131/12</f>
        <v>2.5259163818321126</v>
      </c>
      <c r="M131">
        <f t="shared" ref="M131:M194" si="15">ROUND(E131*D131*C131*102.79,0)</f>
        <v>3116</v>
      </c>
      <c r="N131">
        <f t="shared" ref="N131:N194" si="16">ROUND(I131*M131*0.002205,0)</f>
        <v>5</v>
      </c>
      <c r="O131">
        <f t="shared" ref="O131:O194" si="17">ROUND(J131*M131*0.002205,1)</f>
        <v>0.6</v>
      </c>
    </row>
    <row r="132" spans="1:15">
      <c r="A132" s="61" t="s">
        <v>134</v>
      </c>
      <c r="B132" s="41">
        <v>4130</v>
      </c>
      <c r="C132" s="43">
        <v>1.1501513219999999</v>
      </c>
      <c r="D132" s="42">
        <v>0.41299999999999998</v>
      </c>
      <c r="E132" s="42">
        <v>48.29</v>
      </c>
      <c r="F132" s="42">
        <v>0.7</v>
      </c>
      <c r="G132" s="42">
        <v>0.09</v>
      </c>
      <c r="H132" s="41">
        <v>1</v>
      </c>
      <c r="I132" s="42">
        <f t="shared" si="12"/>
        <v>0.7</v>
      </c>
      <c r="J132" s="42">
        <f t="shared" si="13"/>
        <v>0.09</v>
      </c>
      <c r="K132" s="42">
        <v>2176.9</v>
      </c>
      <c r="L132" s="41">
        <f t="shared" si="14"/>
        <v>1.9115294525969946</v>
      </c>
      <c r="M132">
        <f t="shared" si="15"/>
        <v>2358</v>
      </c>
      <c r="N132">
        <f t="shared" si="16"/>
        <v>4</v>
      </c>
      <c r="O132">
        <f t="shared" si="17"/>
        <v>0.5</v>
      </c>
    </row>
    <row r="133" spans="1:15">
      <c r="A133" s="61" t="s">
        <v>134</v>
      </c>
      <c r="B133" s="41">
        <v>3200</v>
      </c>
      <c r="C133" s="43">
        <v>18.127730325999998</v>
      </c>
      <c r="D133" s="42">
        <v>0.28699999999999998</v>
      </c>
      <c r="E133" s="42">
        <v>48.29</v>
      </c>
      <c r="F133" s="42">
        <v>1.2</v>
      </c>
      <c r="G133" s="42">
        <v>6.4000000000000001E-2</v>
      </c>
      <c r="H133" s="41">
        <v>1</v>
      </c>
      <c r="I133" s="42">
        <f t="shared" si="12"/>
        <v>1.2</v>
      </c>
      <c r="J133" s="42">
        <f t="shared" si="13"/>
        <v>6.4000000000000001E-2</v>
      </c>
      <c r="K133" s="42">
        <v>23842.6</v>
      </c>
      <c r="L133" s="41">
        <f t="shared" si="14"/>
        <v>20.936365330500745</v>
      </c>
      <c r="M133">
        <f t="shared" si="15"/>
        <v>25825</v>
      </c>
      <c r="N133">
        <f t="shared" si="16"/>
        <v>68</v>
      </c>
      <c r="O133">
        <f t="shared" si="17"/>
        <v>3.6</v>
      </c>
    </row>
    <row r="134" spans="1:15">
      <c r="A134" s="61" t="s">
        <v>134</v>
      </c>
      <c r="B134" s="41">
        <v>4110</v>
      </c>
      <c r="C134" s="43">
        <v>0.84665049400000003</v>
      </c>
      <c r="D134" s="42">
        <v>0.41299999999999998</v>
      </c>
      <c r="E134" s="42">
        <v>48.29</v>
      </c>
      <c r="F134" s="42">
        <v>0.7</v>
      </c>
      <c r="G134" s="42">
        <v>0.09</v>
      </c>
      <c r="H134" s="41">
        <v>1</v>
      </c>
      <c r="I134" s="42">
        <f t="shared" si="12"/>
        <v>0.7</v>
      </c>
      <c r="J134" s="42">
        <f t="shared" si="13"/>
        <v>0.09</v>
      </c>
      <c r="K134" s="42">
        <v>1602.5</v>
      </c>
      <c r="L134" s="41">
        <f t="shared" si="14"/>
        <v>1.4071168935601983</v>
      </c>
      <c r="M134">
        <f t="shared" si="15"/>
        <v>1736</v>
      </c>
      <c r="N134">
        <f t="shared" si="16"/>
        <v>3</v>
      </c>
      <c r="O134">
        <f t="shared" si="17"/>
        <v>0.3</v>
      </c>
    </row>
    <row r="135" spans="1:15">
      <c r="A135" s="61" t="s">
        <v>134</v>
      </c>
      <c r="B135" s="41">
        <v>4110</v>
      </c>
      <c r="C135" s="43">
        <v>6.4067281469999999</v>
      </c>
      <c r="D135" s="42">
        <v>0.309</v>
      </c>
      <c r="E135" s="42">
        <v>48.29</v>
      </c>
      <c r="F135" s="42">
        <v>0.7</v>
      </c>
      <c r="G135" s="42">
        <v>0.09</v>
      </c>
      <c r="H135" s="41">
        <v>1</v>
      </c>
      <c r="I135" s="42">
        <f t="shared" si="12"/>
        <v>0.7</v>
      </c>
      <c r="J135" s="42">
        <f t="shared" si="13"/>
        <v>0.09</v>
      </c>
      <c r="K135" s="42">
        <v>9072.6</v>
      </c>
      <c r="L135" s="41">
        <f t="shared" si="14"/>
        <v>7.9665582321297217</v>
      </c>
      <c r="M135">
        <f t="shared" si="15"/>
        <v>9827</v>
      </c>
      <c r="N135">
        <f t="shared" si="16"/>
        <v>15</v>
      </c>
      <c r="O135">
        <f t="shared" si="17"/>
        <v>2</v>
      </c>
    </row>
    <row r="136" spans="1:15">
      <c r="A136" s="61" t="s">
        <v>134</v>
      </c>
      <c r="B136" s="41">
        <v>4110</v>
      </c>
      <c r="C136" s="43">
        <v>15.379718762</v>
      </c>
      <c r="D136" s="42">
        <v>0.41299999999999998</v>
      </c>
      <c r="E136" s="42">
        <v>48.29</v>
      </c>
      <c r="F136" s="42">
        <v>0.7</v>
      </c>
      <c r="G136" s="42">
        <v>0.09</v>
      </c>
      <c r="H136" s="41">
        <v>1</v>
      </c>
      <c r="I136" s="42">
        <f t="shared" si="12"/>
        <v>0.7</v>
      </c>
      <c r="J136" s="42">
        <f t="shared" si="13"/>
        <v>0.09</v>
      </c>
      <c r="K136" s="42">
        <v>29123.599999999999</v>
      </c>
      <c r="L136" s="41">
        <f t="shared" si="14"/>
        <v>25.56079780450106</v>
      </c>
      <c r="M136">
        <f t="shared" si="15"/>
        <v>31529</v>
      </c>
      <c r="N136">
        <f t="shared" si="16"/>
        <v>49</v>
      </c>
      <c r="O136">
        <f t="shared" si="17"/>
        <v>6.3</v>
      </c>
    </row>
    <row r="137" spans="1:15">
      <c r="A137" s="61" t="s">
        <v>134</v>
      </c>
      <c r="B137" s="41">
        <v>4110</v>
      </c>
      <c r="C137" s="43">
        <v>2.2334999999999999E-5</v>
      </c>
      <c r="D137" s="42">
        <v>0.10199999999999999</v>
      </c>
      <c r="E137" s="42">
        <v>48.29</v>
      </c>
      <c r="F137" s="42">
        <v>0.7</v>
      </c>
      <c r="G137" s="42">
        <v>0.09</v>
      </c>
      <c r="H137" s="41">
        <v>1</v>
      </c>
      <c r="I137" s="42">
        <f t="shared" si="12"/>
        <v>0.7</v>
      </c>
      <c r="J137" s="42">
        <f t="shared" si="13"/>
        <v>0.09</v>
      </c>
      <c r="K137" s="42">
        <v>0</v>
      </c>
      <c r="L137" s="41">
        <f t="shared" si="14"/>
        <v>9.1677357749999977E-6</v>
      </c>
      <c r="M137">
        <f t="shared" si="15"/>
        <v>0</v>
      </c>
      <c r="N137">
        <f t="shared" si="16"/>
        <v>0</v>
      </c>
      <c r="O137">
        <f t="shared" si="17"/>
        <v>0</v>
      </c>
    </row>
    <row r="138" spans="1:15">
      <c r="A138" s="61" t="s">
        <v>134</v>
      </c>
      <c r="B138" s="41">
        <v>4110</v>
      </c>
      <c r="C138" s="43">
        <v>9.1341156000000007E-2</v>
      </c>
      <c r="D138" s="42">
        <v>0.10199999999999999</v>
      </c>
      <c r="E138" s="42">
        <v>48.29</v>
      </c>
      <c r="F138" s="42">
        <v>0.7</v>
      </c>
      <c r="G138" s="42">
        <v>0.09</v>
      </c>
      <c r="H138" s="41">
        <v>1</v>
      </c>
      <c r="I138" s="42">
        <f t="shared" si="12"/>
        <v>0.7</v>
      </c>
      <c r="J138" s="42">
        <f t="shared" si="13"/>
        <v>0.09</v>
      </c>
      <c r="K138" s="42">
        <v>46.7</v>
      </c>
      <c r="L138" s="41">
        <f t="shared" si="14"/>
        <v>3.7492347597539992E-2</v>
      </c>
      <c r="M138">
        <f t="shared" si="15"/>
        <v>46</v>
      </c>
      <c r="N138">
        <f t="shared" si="16"/>
        <v>0</v>
      </c>
      <c r="O138">
        <f t="shared" si="17"/>
        <v>0</v>
      </c>
    </row>
    <row r="139" spans="1:15">
      <c r="A139" s="61" t="s">
        <v>134</v>
      </c>
      <c r="B139" s="41">
        <v>3200</v>
      </c>
      <c r="C139" s="43">
        <v>1.0602345000000001E-2</v>
      </c>
      <c r="D139" s="42">
        <v>0.4</v>
      </c>
      <c r="E139" s="42">
        <v>48.29</v>
      </c>
      <c r="F139" s="42">
        <v>1.2</v>
      </c>
      <c r="G139" s="42">
        <v>6.4000000000000001E-2</v>
      </c>
      <c r="H139" s="41">
        <v>1</v>
      </c>
      <c r="I139" s="42">
        <f t="shared" si="12"/>
        <v>1.2</v>
      </c>
      <c r="J139" s="42">
        <f t="shared" si="13"/>
        <v>6.4000000000000001E-2</v>
      </c>
      <c r="K139" s="42">
        <v>19.399999999999999</v>
      </c>
      <c r="L139" s="41">
        <f t="shared" si="14"/>
        <v>1.7066241335000003E-2</v>
      </c>
      <c r="M139">
        <f t="shared" si="15"/>
        <v>21</v>
      </c>
      <c r="N139">
        <f t="shared" si="16"/>
        <v>0</v>
      </c>
      <c r="O139">
        <f t="shared" si="17"/>
        <v>0</v>
      </c>
    </row>
    <row r="140" spans="1:15">
      <c r="A140" s="61" t="s">
        <v>134</v>
      </c>
      <c r="B140" s="41">
        <v>3200</v>
      </c>
      <c r="C140" s="43">
        <v>13.455418942</v>
      </c>
      <c r="D140" s="42">
        <v>0.4</v>
      </c>
      <c r="E140" s="42">
        <v>48.29</v>
      </c>
      <c r="F140" s="42">
        <v>1.2</v>
      </c>
      <c r="G140" s="42">
        <v>6.4000000000000001E-2</v>
      </c>
      <c r="H140" s="41">
        <v>1</v>
      </c>
      <c r="I140" s="42">
        <f t="shared" si="12"/>
        <v>1.2</v>
      </c>
      <c r="J140" s="42">
        <f t="shared" si="13"/>
        <v>6.4000000000000001E-2</v>
      </c>
      <c r="K140" s="42">
        <v>24665.5</v>
      </c>
      <c r="L140" s="41">
        <f t="shared" si="14"/>
        <v>21.658739356972671</v>
      </c>
      <c r="M140">
        <f t="shared" si="15"/>
        <v>26716</v>
      </c>
      <c r="N140">
        <f t="shared" si="16"/>
        <v>71</v>
      </c>
      <c r="O140">
        <f t="shared" si="17"/>
        <v>3.8</v>
      </c>
    </row>
    <row r="141" spans="1:15">
      <c r="A141" s="61" t="s">
        <v>134</v>
      </c>
      <c r="B141" s="41">
        <v>4110</v>
      </c>
      <c r="C141" s="43">
        <v>1.893853E-3</v>
      </c>
      <c r="D141" s="42">
        <v>0.10199999999999999</v>
      </c>
      <c r="E141" s="42">
        <v>48.29</v>
      </c>
      <c r="F141" s="42">
        <v>0.7</v>
      </c>
      <c r="G141" s="42">
        <v>0.09</v>
      </c>
      <c r="H141" s="41">
        <v>1</v>
      </c>
      <c r="I141" s="42">
        <f t="shared" si="12"/>
        <v>0.7</v>
      </c>
      <c r="J141" s="42">
        <f t="shared" si="13"/>
        <v>0.09</v>
      </c>
      <c r="K141" s="42">
        <v>4</v>
      </c>
      <c r="L141" s="41">
        <f t="shared" si="14"/>
        <v>7.7736037164499987E-4</v>
      </c>
      <c r="M141">
        <f t="shared" si="15"/>
        <v>1</v>
      </c>
      <c r="N141">
        <f t="shared" si="16"/>
        <v>0</v>
      </c>
      <c r="O141">
        <f t="shared" si="17"/>
        <v>0</v>
      </c>
    </row>
    <row r="142" spans="1:15">
      <c r="A142" s="61" t="s">
        <v>134</v>
      </c>
      <c r="B142" s="41">
        <v>4110</v>
      </c>
      <c r="C142" s="43">
        <v>0.210968614</v>
      </c>
      <c r="D142" s="42">
        <v>0.309</v>
      </c>
      <c r="E142" s="42">
        <v>48.29</v>
      </c>
      <c r="F142" s="42">
        <v>0.7</v>
      </c>
      <c r="G142" s="42">
        <v>0.09</v>
      </c>
      <c r="H142" s="41">
        <v>1</v>
      </c>
      <c r="I142" s="42">
        <f t="shared" si="12"/>
        <v>0.7</v>
      </c>
      <c r="J142" s="42">
        <f t="shared" si="13"/>
        <v>0.09</v>
      </c>
      <c r="K142" s="42">
        <v>324.10000000000002</v>
      </c>
      <c r="L142" s="41">
        <f t="shared" si="14"/>
        <v>0.26233261502904498</v>
      </c>
      <c r="M142">
        <f t="shared" si="15"/>
        <v>324</v>
      </c>
      <c r="N142">
        <f t="shared" si="16"/>
        <v>1</v>
      </c>
      <c r="O142">
        <f t="shared" si="17"/>
        <v>0.1</v>
      </c>
    </row>
    <row r="143" spans="1:15">
      <c r="A143" s="61" t="s">
        <v>134</v>
      </c>
      <c r="B143" s="41">
        <v>4110</v>
      </c>
      <c r="C143" s="43">
        <v>2.7664740000000001E-3</v>
      </c>
      <c r="D143" s="42">
        <v>0.10199999999999999</v>
      </c>
      <c r="E143" s="42">
        <v>48.29</v>
      </c>
      <c r="F143" s="42">
        <v>0.7</v>
      </c>
      <c r="G143" s="42">
        <v>0.09</v>
      </c>
      <c r="H143" s="41">
        <v>1</v>
      </c>
      <c r="I143" s="42">
        <f t="shared" si="12"/>
        <v>0.7</v>
      </c>
      <c r="J143" s="42">
        <f t="shared" si="13"/>
        <v>0.09</v>
      </c>
      <c r="K143" s="42">
        <v>21.7</v>
      </c>
      <c r="L143" s="41">
        <f t="shared" si="14"/>
        <v>1.13554075041E-3</v>
      </c>
      <c r="M143">
        <f t="shared" si="15"/>
        <v>1</v>
      </c>
      <c r="N143">
        <f t="shared" si="16"/>
        <v>0</v>
      </c>
      <c r="O143">
        <f t="shared" si="17"/>
        <v>0</v>
      </c>
    </row>
    <row r="144" spans="1:15">
      <c r="A144" s="61" t="s">
        <v>134</v>
      </c>
      <c r="B144" s="41">
        <v>3200</v>
      </c>
      <c r="C144" s="43">
        <v>22.563371688</v>
      </c>
      <c r="D144" s="42">
        <v>0.4</v>
      </c>
      <c r="E144" s="42">
        <v>48.29</v>
      </c>
      <c r="F144" s="42">
        <v>1.2</v>
      </c>
      <c r="G144" s="42">
        <v>6.4000000000000001E-2</v>
      </c>
      <c r="H144" s="41">
        <v>1</v>
      </c>
      <c r="I144" s="42">
        <f t="shared" si="12"/>
        <v>1.2</v>
      </c>
      <c r="J144" s="42">
        <f t="shared" si="13"/>
        <v>6.4000000000000001E-2</v>
      </c>
      <c r="K144" s="42">
        <v>76476.399999999994</v>
      </c>
      <c r="L144" s="41">
        <f t="shared" si="14"/>
        <v>36.319507293784007</v>
      </c>
      <c r="M144">
        <f t="shared" si="15"/>
        <v>44799</v>
      </c>
      <c r="N144">
        <f t="shared" si="16"/>
        <v>119</v>
      </c>
      <c r="O144">
        <f t="shared" si="17"/>
        <v>6.3</v>
      </c>
    </row>
    <row r="145" spans="1:15">
      <c r="A145" s="61" t="s">
        <v>134</v>
      </c>
      <c r="B145" s="41">
        <v>3200</v>
      </c>
      <c r="C145" s="43">
        <v>1.9542564140000001</v>
      </c>
      <c r="D145" s="42">
        <v>0.28699999999999998</v>
      </c>
      <c r="E145" s="42">
        <v>48.29</v>
      </c>
      <c r="F145" s="42">
        <v>1.2</v>
      </c>
      <c r="G145" s="42">
        <v>6.4000000000000001E-2</v>
      </c>
      <c r="H145" s="41">
        <v>1</v>
      </c>
      <c r="I145" s="42">
        <f t="shared" si="12"/>
        <v>1.2</v>
      </c>
      <c r="J145" s="42">
        <f t="shared" si="13"/>
        <v>6.4000000000000001E-2</v>
      </c>
      <c r="K145" s="42">
        <v>2570.4</v>
      </c>
      <c r="L145" s="41">
        <f t="shared" si="14"/>
        <v>2.2570407600501015</v>
      </c>
      <c r="M145">
        <f t="shared" si="15"/>
        <v>2784</v>
      </c>
      <c r="N145">
        <f t="shared" si="16"/>
        <v>7</v>
      </c>
      <c r="O145">
        <f t="shared" si="17"/>
        <v>0.4</v>
      </c>
    </row>
    <row r="146" spans="1:15">
      <c r="A146" s="61" t="s">
        <v>134</v>
      </c>
      <c r="B146" s="41">
        <v>3200</v>
      </c>
      <c r="C146" s="43">
        <v>0.41851724899999998</v>
      </c>
      <c r="D146" s="42">
        <v>0.4</v>
      </c>
      <c r="E146" s="42">
        <v>48.29</v>
      </c>
      <c r="F146" s="42">
        <v>1.2</v>
      </c>
      <c r="G146" s="42">
        <v>6.4000000000000001E-2</v>
      </c>
      <c r="H146" s="41">
        <v>1</v>
      </c>
      <c r="I146" s="42">
        <f t="shared" si="12"/>
        <v>1.2</v>
      </c>
      <c r="J146" s="42">
        <f t="shared" si="13"/>
        <v>6.4000000000000001E-2</v>
      </c>
      <c r="K146" s="42">
        <v>767.2</v>
      </c>
      <c r="L146" s="41">
        <f t="shared" si="14"/>
        <v>0.67367326514033332</v>
      </c>
      <c r="M146">
        <f t="shared" si="15"/>
        <v>831</v>
      </c>
      <c r="N146">
        <f t="shared" si="16"/>
        <v>2</v>
      </c>
      <c r="O146">
        <f t="shared" si="17"/>
        <v>0.1</v>
      </c>
    </row>
    <row r="147" spans="1:15">
      <c r="A147" s="61" t="s">
        <v>134</v>
      </c>
      <c r="B147" s="41">
        <v>1100</v>
      </c>
      <c r="C147" s="43">
        <v>0.33185027900000003</v>
      </c>
      <c r="D147" s="42">
        <v>0.28599999999999998</v>
      </c>
      <c r="E147" s="42">
        <v>48.29</v>
      </c>
      <c r="F147" s="42">
        <v>1.85</v>
      </c>
      <c r="G147" s="42">
        <v>0.22</v>
      </c>
      <c r="H147" s="41">
        <v>1</v>
      </c>
      <c r="I147" s="42">
        <f t="shared" si="12"/>
        <v>1.85</v>
      </c>
      <c r="J147" s="42">
        <f t="shared" si="13"/>
        <v>0.22</v>
      </c>
      <c r="K147" s="42">
        <v>434.9</v>
      </c>
      <c r="L147" s="41">
        <f t="shared" si="14"/>
        <v>0.38193035768768829</v>
      </c>
      <c r="M147">
        <f t="shared" si="15"/>
        <v>471</v>
      </c>
      <c r="N147">
        <f t="shared" si="16"/>
        <v>2</v>
      </c>
      <c r="O147">
        <f t="shared" si="17"/>
        <v>0.2</v>
      </c>
    </row>
    <row r="148" spans="1:15">
      <c r="A148" s="61" t="s">
        <v>134</v>
      </c>
      <c r="B148" s="41">
        <v>4110</v>
      </c>
      <c r="C148" s="43">
        <v>0.40355240599999997</v>
      </c>
      <c r="D148" s="42">
        <v>0.41299999999999998</v>
      </c>
      <c r="E148" s="42">
        <v>48.29</v>
      </c>
      <c r="F148" s="42">
        <v>0.7</v>
      </c>
      <c r="G148" s="42">
        <v>0.09</v>
      </c>
      <c r="H148" s="41">
        <v>1</v>
      </c>
      <c r="I148" s="42">
        <f t="shared" si="12"/>
        <v>0.7</v>
      </c>
      <c r="J148" s="42">
        <f t="shared" si="13"/>
        <v>0.09</v>
      </c>
      <c r="K148" s="42">
        <v>763.8</v>
      </c>
      <c r="L148" s="41">
        <f t="shared" si="14"/>
        <v>0.67069636401755151</v>
      </c>
      <c r="M148">
        <f t="shared" si="15"/>
        <v>827</v>
      </c>
      <c r="N148">
        <f t="shared" si="16"/>
        <v>1</v>
      </c>
      <c r="O148">
        <f t="shared" si="17"/>
        <v>0.2</v>
      </c>
    </row>
    <row r="149" spans="1:15">
      <c r="A149" s="61" t="s">
        <v>134</v>
      </c>
      <c r="B149" s="41">
        <v>3200</v>
      </c>
      <c r="C149" s="43">
        <v>2.4893200000000002E-3</v>
      </c>
      <c r="D149" s="42">
        <v>0.4</v>
      </c>
      <c r="E149" s="42">
        <v>48.29</v>
      </c>
      <c r="F149" s="42">
        <v>1.2</v>
      </c>
      <c r="G149" s="42">
        <v>6.4000000000000001E-2</v>
      </c>
      <c r="H149" s="41">
        <v>1</v>
      </c>
      <c r="I149" s="42">
        <f t="shared" si="12"/>
        <v>1.2</v>
      </c>
      <c r="J149" s="42">
        <f t="shared" si="13"/>
        <v>6.4000000000000001E-2</v>
      </c>
      <c r="K149" s="42">
        <v>4.5999999999999996</v>
      </c>
      <c r="L149" s="41">
        <f t="shared" si="14"/>
        <v>4.0069754266666676E-3</v>
      </c>
      <c r="M149">
        <f t="shared" si="15"/>
        <v>5</v>
      </c>
      <c r="N149">
        <f t="shared" si="16"/>
        <v>0</v>
      </c>
      <c r="O149">
        <f t="shared" si="17"/>
        <v>0</v>
      </c>
    </row>
    <row r="150" spans="1:15">
      <c r="A150" s="61" t="s">
        <v>134</v>
      </c>
      <c r="B150" s="41">
        <v>6410</v>
      </c>
      <c r="C150" s="43">
        <v>1.1500858380000001</v>
      </c>
      <c r="D150" s="42">
        <v>0.30299999999999999</v>
      </c>
      <c r="E150" s="42">
        <v>48.29</v>
      </c>
      <c r="F150" s="42">
        <v>0</v>
      </c>
      <c r="G150" s="42">
        <v>0</v>
      </c>
      <c r="H150" s="41">
        <v>1</v>
      </c>
      <c r="I150" s="42">
        <f t="shared" si="12"/>
        <v>0</v>
      </c>
      <c r="J150" s="42">
        <f t="shared" si="13"/>
        <v>0</v>
      </c>
      <c r="K150" s="42">
        <v>1597</v>
      </c>
      <c r="L150" s="41">
        <f t="shared" si="14"/>
        <v>1.4023255392047549</v>
      </c>
      <c r="M150">
        <f t="shared" si="15"/>
        <v>1730</v>
      </c>
      <c r="N150">
        <f t="shared" si="16"/>
        <v>0</v>
      </c>
      <c r="O150">
        <f t="shared" si="17"/>
        <v>0</v>
      </c>
    </row>
    <row r="151" spans="1:15">
      <c r="A151" s="61" t="s">
        <v>134</v>
      </c>
      <c r="B151" s="41">
        <v>6410</v>
      </c>
      <c r="C151" s="43">
        <v>0.26750580000000002</v>
      </c>
      <c r="D151" s="42">
        <v>0.30299999999999999</v>
      </c>
      <c r="E151" s="42">
        <v>48.29</v>
      </c>
      <c r="F151" s="42">
        <v>0</v>
      </c>
      <c r="G151" s="42">
        <v>0</v>
      </c>
      <c r="H151" s="41">
        <v>1</v>
      </c>
      <c r="I151" s="42">
        <f t="shared" si="12"/>
        <v>0</v>
      </c>
      <c r="J151" s="42">
        <f t="shared" si="13"/>
        <v>0</v>
      </c>
      <c r="K151" s="42">
        <v>371.5</v>
      </c>
      <c r="L151" s="41">
        <f t="shared" si="14"/>
        <v>0.3261758408205</v>
      </c>
      <c r="M151">
        <f t="shared" si="15"/>
        <v>402</v>
      </c>
      <c r="N151">
        <f t="shared" si="16"/>
        <v>0</v>
      </c>
      <c r="O151">
        <f t="shared" si="17"/>
        <v>0</v>
      </c>
    </row>
    <row r="152" spans="1:15">
      <c r="A152" s="61" t="s">
        <v>134</v>
      </c>
      <c r="B152" s="41">
        <v>6410</v>
      </c>
      <c r="C152" s="43">
        <v>1.7508598929999999</v>
      </c>
      <c r="D152" s="42">
        <v>0.30299999999999999</v>
      </c>
      <c r="E152" s="42">
        <v>48.29</v>
      </c>
      <c r="F152" s="42">
        <v>0</v>
      </c>
      <c r="G152" s="42">
        <v>0</v>
      </c>
      <c r="H152" s="41">
        <v>1</v>
      </c>
      <c r="I152" s="42">
        <f t="shared" si="12"/>
        <v>0</v>
      </c>
      <c r="J152" s="42">
        <f t="shared" si="13"/>
        <v>0</v>
      </c>
      <c r="K152" s="42">
        <v>3086.7</v>
      </c>
      <c r="L152" s="41">
        <f t="shared" si="14"/>
        <v>2.1348628618824921</v>
      </c>
      <c r="M152">
        <f t="shared" si="15"/>
        <v>2633</v>
      </c>
      <c r="N152">
        <f t="shared" si="16"/>
        <v>0</v>
      </c>
      <c r="O152">
        <f t="shared" si="17"/>
        <v>0</v>
      </c>
    </row>
    <row r="153" spans="1:15">
      <c r="A153" s="61" t="s">
        <v>134</v>
      </c>
      <c r="B153" s="41">
        <v>4110</v>
      </c>
      <c r="C153" s="43">
        <v>4.7728279999999998E-2</v>
      </c>
      <c r="D153" s="42">
        <v>0.309</v>
      </c>
      <c r="E153" s="42">
        <v>48.29</v>
      </c>
      <c r="F153" s="42">
        <v>0.7</v>
      </c>
      <c r="G153" s="42">
        <v>0.09</v>
      </c>
      <c r="H153" s="41">
        <v>1</v>
      </c>
      <c r="I153" s="42">
        <f t="shared" si="12"/>
        <v>0.7</v>
      </c>
      <c r="J153" s="42">
        <f t="shared" si="13"/>
        <v>0.09</v>
      </c>
      <c r="K153" s="42">
        <v>67.599999999999994</v>
      </c>
      <c r="L153" s="41">
        <f t="shared" si="14"/>
        <v>5.9348565010899995E-2</v>
      </c>
      <c r="M153">
        <f t="shared" si="15"/>
        <v>73</v>
      </c>
      <c r="N153">
        <f t="shared" si="16"/>
        <v>0</v>
      </c>
      <c r="O153">
        <f t="shared" si="17"/>
        <v>0</v>
      </c>
    </row>
    <row r="154" spans="1:15">
      <c r="A154" s="61" t="s">
        <v>134</v>
      </c>
      <c r="B154" s="41">
        <v>4130</v>
      </c>
      <c r="C154" s="43">
        <v>5.8886985000000003E-2</v>
      </c>
      <c r="D154" s="42">
        <v>0.309</v>
      </c>
      <c r="E154" s="42">
        <v>48.29</v>
      </c>
      <c r="F154" s="42">
        <v>0.7</v>
      </c>
      <c r="G154" s="42">
        <v>0.09</v>
      </c>
      <c r="H154" s="41">
        <v>1</v>
      </c>
      <c r="I154" s="42">
        <f t="shared" si="12"/>
        <v>0.7</v>
      </c>
      <c r="J154" s="42">
        <f t="shared" si="13"/>
        <v>0.09</v>
      </c>
      <c r="K154" s="42">
        <v>83.4</v>
      </c>
      <c r="L154" s="41">
        <f t="shared" si="14"/>
        <v>7.3224052020487498E-2</v>
      </c>
      <c r="M154">
        <f t="shared" si="15"/>
        <v>90</v>
      </c>
      <c r="N154">
        <f t="shared" si="16"/>
        <v>0</v>
      </c>
      <c r="O154">
        <f t="shared" si="17"/>
        <v>0</v>
      </c>
    </row>
    <row r="155" spans="1:15">
      <c r="A155" s="61" t="s">
        <v>134</v>
      </c>
      <c r="B155" s="41">
        <v>1100</v>
      </c>
      <c r="C155" s="43">
        <v>2.9884923000000001E-2</v>
      </c>
      <c r="D155" s="42">
        <v>0.28599999999999998</v>
      </c>
      <c r="E155" s="42">
        <v>48.29</v>
      </c>
      <c r="F155" s="42">
        <v>1.85</v>
      </c>
      <c r="G155" s="42">
        <v>0.22</v>
      </c>
      <c r="H155" s="41">
        <v>1</v>
      </c>
      <c r="I155" s="42">
        <f t="shared" si="12"/>
        <v>1.85</v>
      </c>
      <c r="J155" s="42">
        <f t="shared" si="13"/>
        <v>0.22</v>
      </c>
      <c r="K155" s="42">
        <v>39.200000000000003</v>
      </c>
      <c r="L155" s="41">
        <f t="shared" si="14"/>
        <v>3.4394906538134998E-2</v>
      </c>
      <c r="M155">
        <f t="shared" si="15"/>
        <v>42</v>
      </c>
      <c r="N155">
        <f t="shared" si="16"/>
        <v>0</v>
      </c>
      <c r="O155">
        <f t="shared" si="17"/>
        <v>0</v>
      </c>
    </row>
    <row r="156" spans="1:15">
      <c r="A156" s="61" t="s">
        <v>134</v>
      </c>
      <c r="B156" s="41">
        <v>4110</v>
      </c>
      <c r="C156" s="43">
        <v>0.15378357400000001</v>
      </c>
      <c r="D156" s="42">
        <v>0.309</v>
      </c>
      <c r="E156" s="42">
        <v>48.29</v>
      </c>
      <c r="F156" s="42">
        <v>0.7</v>
      </c>
      <c r="G156" s="42">
        <v>0.09</v>
      </c>
      <c r="H156" s="41">
        <v>1</v>
      </c>
      <c r="I156" s="42">
        <f t="shared" si="12"/>
        <v>0.7</v>
      </c>
      <c r="J156" s="42">
        <f t="shared" si="13"/>
        <v>0.09</v>
      </c>
      <c r="K156" s="42">
        <v>217.8</v>
      </c>
      <c r="L156" s="41">
        <f t="shared" si="14"/>
        <v>0.19122487630284501</v>
      </c>
      <c r="M156">
        <f t="shared" si="15"/>
        <v>236</v>
      </c>
      <c r="N156">
        <f t="shared" si="16"/>
        <v>0</v>
      </c>
      <c r="O156">
        <f t="shared" si="17"/>
        <v>0</v>
      </c>
    </row>
    <row r="157" spans="1:15">
      <c r="A157" s="61" t="s">
        <v>134</v>
      </c>
      <c r="B157" s="41">
        <v>6410</v>
      </c>
      <c r="C157" s="43">
        <v>1.1613585989999999</v>
      </c>
      <c r="D157" s="42">
        <v>0.30299999999999999</v>
      </c>
      <c r="E157" s="42">
        <v>48.29</v>
      </c>
      <c r="F157" s="42">
        <v>0</v>
      </c>
      <c r="G157" s="42">
        <v>0</v>
      </c>
      <c r="H157" s="41">
        <v>1</v>
      </c>
      <c r="I157" s="42">
        <f t="shared" si="12"/>
        <v>0</v>
      </c>
      <c r="J157" s="42">
        <f t="shared" si="13"/>
        <v>0</v>
      </c>
      <c r="K157" s="42">
        <v>1612.7</v>
      </c>
      <c r="L157" s="41">
        <f t="shared" si="14"/>
        <v>1.4160706703291774</v>
      </c>
      <c r="M157">
        <f t="shared" si="15"/>
        <v>1747</v>
      </c>
      <c r="N157">
        <f t="shared" si="16"/>
        <v>0</v>
      </c>
      <c r="O157">
        <f t="shared" si="17"/>
        <v>0</v>
      </c>
    </row>
    <row r="158" spans="1:15">
      <c r="A158" s="61" t="s">
        <v>134</v>
      </c>
      <c r="B158" s="41">
        <v>6460</v>
      </c>
      <c r="C158" s="43">
        <v>2.6738430000000001E-2</v>
      </c>
      <c r="D158" s="42">
        <v>0.30299999999999999</v>
      </c>
      <c r="E158" s="42">
        <v>48.29</v>
      </c>
      <c r="F158" s="42">
        <v>0</v>
      </c>
      <c r="G158" s="42">
        <v>0</v>
      </c>
      <c r="H158" s="41">
        <v>1</v>
      </c>
      <c r="I158" s="42">
        <f t="shared" si="12"/>
        <v>0</v>
      </c>
      <c r="J158" s="42">
        <f t="shared" si="13"/>
        <v>0</v>
      </c>
      <c r="K158" s="42">
        <v>37.1</v>
      </c>
      <c r="L158" s="41">
        <f t="shared" si="14"/>
        <v>3.2602769313674999E-2</v>
      </c>
      <c r="M158">
        <f t="shared" si="15"/>
        <v>40</v>
      </c>
      <c r="N158">
        <f t="shared" si="16"/>
        <v>0</v>
      </c>
      <c r="O158">
        <f t="shared" si="17"/>
        <v>0</v>
      </c>
    </row>
    <row r="159" spans="1:15">
      <c r="A159" s="61" t="s">
        <v>134</v>
      </c>
      <c r="B159" s="41">
        <v>4110</v>
      </c>
      <c r="C159" s="43">
        <v>1.685524E-2</v>
      </c>
      <c r="D159" s="42">
        <v>0.41299999999999998</v>
      </c>
      <c r="E159" s="42">
        <v>48.29</v>
      </c>
      <c r="F159" s="42">
        <v>0.7</v>
      </c>
      <c r="G159" s="42">
        <v>0.09</v>
      </c>
      <c r="H159" s="41">
        <v>1</v>
      </c>
      <c r="I159" s="42">
        <f t="shared" si="12"/>
        <v>0.7</v>
      </c>
      <c r="J159" s="42">
        <f t="shared" si="13"/>
        <v>0.09</v>
      </c>
      <c r="K159" s="42">
        <v>31.9</v>
      </c>
      <c r="L159" s="41">
        <f t="shared" si="14"/>
        <v>2.8013085821233328E-2</v>
      </c>
      <c r="M159">
        <f t="shared" si="15"/>
        <v>35</v>
      </c>
      <c r="N159">
        <f t="shared" si="16"/>
        <v>0</v>
      </c>
      <c r="O159">
        <f t="shared" si="17"/>
        <v>0</v>
      </c>
    </row>
    <row r="160" spans="1:15">
      <c r="A160" s="61" t="s">
        <v>134</v>
      </c>
      <c r="B160" s="41">
        <v>6170</v>
      </c>
      <c r="C160" s="43">
        <v>2.1468023939999998</v>
      </c>
      <c r="D160" s="42">
        <v>0.30299999999999999</v>
      </c>
      <c r="E160" s="42">
        <v>48.29</v>
      </c>
      <c r="F160" s="42">
        <v>0</v>
      </c>
      <c r="G160" s="42">
        <v>0</v>
      </c>
      <c r="H160" s="41">
        <v>1</v>
      </c>
      <c r="I160" s="42">
        <f t="shared" si="12"/>
        <v>0</v>
      </c>
      <c r="J160" s="42">
        <f t="shared" si="13"/>
        <v>0</v>
      </c>
      <c r="K160" s="42">
        <v>2981</v>
      </c>
      <c r="L160" s="41">
        <f t="shared" si="14"/>
        <v>2.6176444620580646</v>
      </c>
      <c r="M160">
        <f t="shared" si="15"/>
        <v>3229</v>
      </c>
      <c r="N160">
        <f t="shared" si="16"/>
        <v>0</v>
      </c>
      <c r="O160">
        <f t="shared" si="17"/>
        <v>0</v>
      </c>
    </row>
    <row r="161" spans="1:15">
      <c r="A161" s="61" t="s">
        <v>134</v>
      </c>
      <c r="B161" s="41">
        <v>1100</v>
      </c>
      <c r="C161" s="43">
        <v>5.5035769999999998E-2</v>
      </c>
      <c r="D161" s="42">
        <v>0.25800000000000001</v>
      </c>
      <c r="E161" s="42">
        <v>48.29</v>
      </c>
      <c r="F161" s="42">
        <v>1.85</v>
      </c>
      <c r="G161" s="42">
        <v>0.22</v>
      </c>
      <c r="H161" s="41">
        <v>1</v>
      </c>
      <c r="I161" s="42">
        <f t="shared" si="12"/>
        <v>1.85</v>
      </c>
      <c r="J161" s="42">
        <f t="shared" si="13"/>
        <v>0.22</v>
      </c>
      <c r="K161" s="42">
        <v>65.099999999999994</v>
      </c>
      <c r="L161" s="41">
        <f t="shared" si="14"/>
        <v>5.7140062665949988E-2</v>
      </c>
      <c r="M161">
        <f t="shared" si="15"/>
        <v>70</v>
      </c>
      <c r="N161">
        <f t="shared" si="16"/>
        <v>0</v>
      </c>
      <c r="O161">
        <f t="shared" si="17"/>
        <v>0</v>
      </c>
    </row>
    <row r="162" spans="1:15">
      <c r="A162" s="61" t="s">
        <v>134</v>
      </c>
      <c r="B162" s="41">
        <v>4110</v>
      </c>
      <c r="C162" s="43">
        <v>4.0881282999999997E-2</v>
      </c>
      <c r="D162" s="42">
        <v>0.309</v>
      </c>
      <c r="E162" s="42">
        <v>48.29</v>
      </c>
      <c r="F162" s="42">
        <v>0.7</v>
      </c>
      <c r="G162" s="42">
        <v>0.09</v>
      </c>
      <c r="H162" s="41">
        <v>1</v>
      </c>
      <c r="I162" s="42">
        <f t="shared" si="12"/>
        <v>0.7</v>
      </c>
      <c r="J162" s="42">
        <f t="shared" si="13"/>
        <v>0.09</v>
      </c>
      <c r="K162" s="42">
        <v>180.1</v>
      </c>
      <c r="L162" s="41">
        <f t="shared" si="14"/>
        <v>5.0834546768802495E-2</v>
      </c>
      <c r="M162">
        <f t="shared" si="15"/>
        <v>63</v>
      </c>
      <c r="N162">
        <f t="shared" si="16"/>
        <v>0</v>
      </c>
      <c r="O162">
        <f t="shared" si="17"/>
        <v>0</v>
      </c>
    </row>
    <row r="163" spans="1:15">
      <c r="A163" s="61" t="s">
        <v>134</v>
      </c>
      <c r="B163" s="41">
        <v>4110</v>
      </c>
      <c r="C163" s="43">
        <v>1.126244E-2</v>
      </c>
      <c r="D163" s="42">
        <v>0.25800000000000001</v>
      </c>
      <c r="E163" s="42">
        <v>48.29</v>
      </c>
      <c r="F163" s="42">
        <v>0.7</v>
      </c>
      <c r="G163" s="42">
        <v>0.09</v>
      </c>
      <c r="H163" s="41">
        <v>1</v>
      </c>
      <c r="I163" s="42">
        <f t="shared" si="12"/>
        <v>0.7</v>
      </c>
      <c r="J163" s="42">
        <f t="shared" si="13"/>
        <v>0.09</v>
      </c>
      <c r="K163" s="42">
        <v>13.3</v>
      </c>
      <c r="L163" s="41">
        <f t="shared" si="14"/>
        <v>1.1693059393399999E-2</v>
      </c>
      <c r="M163">
        <f t="shared" si="15"/>
        <v>14</v>
      </c>
      <c r="N163">
        <f t="shared" si="16"/>
        <v>0</v>
      </c>
      <c r="O163">
        <f t="shared" si="17"/>
        <v>0</v>
      </c>
    </row>
    <row r="164" spans="1:15">
      <c r="A164" s="61" t="s">
        <v>134</v>
      </c>
      <c r="B164" s="41">
        <v>6410</v>
      </c>
      <c r="C164" s="43">
        <v>0.80703807900000002</v>
      </c>
      <c r="D164" s="42">
        <v>0.30299999999999999</v>
      </c>
      <c r="E164" s="42">
        <v>48.29</v>
      </c>
      <c r="F164" s="42">
        <v>0</v>
      </c>
      <c r="G164" s="42">
        <v>0</v>
      </c>
      <c r="H164" s="41">
        <v>1</v>
      </c>
      <c r="I164" s="42">
        <f t="shared" si="12"/>
        <v>0</v>
      </c>
      <c r="J164" s="42">
        <f t="shared" si="13"/>
        <v>0</v>
      </c>
      <c r="K164" s="42">
        <v>1120.5999999999999</v>
      </c>
      <c r="L164" s="41">
        <f t="shared" si="14"/>
        <v>0.98403968808147757</v>
      </c>
      <c r="M164">
        <f t="shared" si="15"/>
        <v>1214</v>
      </c>
      <c r="N164">
        <f t="shared" si="16"/>
        <v>0</v>
      </c>
      <c r="O164">
        <f t="shared" si="17"/>
        <v>0</v>
      </c>
    </row>
    <row r="165" spans="1:15">
      <c r="A165" s="61" t="s">
        <v>134</v>
      </c>
      <c r="B165" s="41">
        <v>6410</v>
      </c>
      <c r="C165" s="43">
        <v>4.4006323E-2</v>
      </c>
      <c r="D165" s="42">
        <v>0.247</v>
      </c>
      <c r="E165" s="42">
        <v>48.29</v>
      </c>
      <c r="F165" s="42">
        <v>0</v>
      </c>
      <c r="G165" s="42">
        <v>0</v>
      </c>
      <c r="H165" s="41">
        <v>1</v>
      </c>
      <c r="I165" s="42">
        <f t="shared" si="12"/>
        <v>0</v>
      </c>
      <c r="J165" s="42">
        <f t="shared" si="13"/>
        <v>0</v>
      </c>
      <c r="K165" s="42">
        <v>49.8</v>
      </c>
      <c r="L165" s="41">
        <f t="shared" si="14"/>
        <v>4.3740928200374167E-2</v>
      </c>
      <c r="M165">
        <f t="shared" si="15"/>
        <v>54</v>
      </c>
      <c r="N165">
        <f t="shared" si="16"/>
        <v>0</v>
      </c>
      <c r="O165">
        <f t="shared" si="17"/>
        <v>0</v>
      </c>
    </row>
    <row r="166" spans="1:15">
      <c r="A166" s="61" t="s">
        <v>134</v>
      </c>
      <c r="B166" s="41">
        <v>6170</v>
      </c>
      <c r="C166" s="43">
        <v>0.106075274</v>
      </c>
      <c r="D166" s="42">
        <v>0.30299999999999999</v>
      </c>
      <c r="E166" s="42">
        <v>48.29</v>
      </c>
      <c r="F166" s="42">
        <v>0</v>
      </c>
      <c r="G166" s="42">
        <v>0</v>
      </c>
      <c r="H166" s="41">
        <v>1</v>
      </c>
      <c r="I166" s="42">
        <f t="shared" si="12"/>
        <v>0</v>
      </c>
      <c r="J166" s="42">
        <f t="shared" si="13"/>
        <v>0</v>
      </c>
      <c r="K166" s="42">
        <v>147.30000000000001</v>
      </c>
      <c r="L166" s="41">
        <f t="shared" si="14"/>
        <v>0.12933996828186498</v>
      </c>
      <c r="M166">
        <f t="shared" si="15"/>
        <v>160</v>
      </c>
      <c r="N166">
        <f t="shared" si="16"/>
        <v>0</v>
      </c>
      <c r="O166">
        <f t="shared" si="17"/>
        <v>0</v>
      </c>
    </row>
    <row r="167" spans="1:15">
      <c r="A167" s="61" t="s">
        <v>134</v>
      </c>
      <c r="B167" s="41">
        <v>6170</v>
      </c>
      <c r="C167" s="43">
        <v>0.45486936</v>
      </c>
      <c r="D167" s="42">
        <v>0.30299999999999999</v>
      </c>
      <c r="E167" s="42">
        <v>48.29</v>
      </c>
      <c r="F167" s="42">
        <v>0</v>
      </c>
      <c r="G167" s="42">
        <v>0</v>
      </c>
      <c r="H167" s="41">
        <v>1</v>
      </c>
      <c r="I167" s="42">
        <f t="shared" si="12"/>
        <v>0</v>
      </c>
      <c r="J167" s="42">
        <f t="shared" si="13"/>
        <v>0</v>
      </c>
      <c r="K167" s="42">
        <v>631.6</v>
      </c>
      <c r="L167" s="41">
        <f t="shared" si="14"/>
        <v>0.5546324452086</v>
      </c>
      <c r="M167">
        <f t="shared" si="15"/>
        <v>684</v>
      </c>
      <c r="N167">
        <f t="shared" si="16"/>
        <v>0</v>
      </c>
      <c r="O167">
        <f t="shared" si="17"/>
        <v>0</v>
      </c>
    </row>
    <row r="168" spans="1:15">
      <c r="A168" s="61" t="s">
        <v>134</v>
      </c>
      <c r="B168" s="41">
        <v>1100</v>
      </c>
      <c r="C168" s="43">
        <v>7.7998149999999999E-3</v>
      </c>
      <c r="D168" s="42">
        <v>0.28599999999999998</v>
      </c>
      <c r="E168" s="42">
        <v>48.29</v>
      </c>
      <c r="F168" s="42">
        <v>1.85</v>
      </c>
      <c r="G168" s="42">
        <v>0.22</v>
      </c>
      <c r="H168" s="41">
        <v>1</v>
      </c>
      <c r="I168" s="42">
        <f t="shared" si="12"/>
        <v>1.85</v>
      </c>
      <c r="J168" s="42">
        <f t="shared" si="13"/>
        <v>0.22</v>
      </c>
      <c r="K168" s="42">
        <v>10.199999999999999</v>
      </c>
      <c r="L168" s="41">
        <f t="shared" si="14"/>
        <v>8.9768980813416648E-3</v>
      </c>
      <c r="M168">
        <f t="shared" si="15"/>
        <v>11</v>
      </c>
      <c r="N168">
        <f t="shared" si="16"/>
        <v>0</v>
      </c>
      <c r="O168">
        <f t="shared" si="17"/>
        <v>0</v>
      </c>
    </row>
    <row r="169" spans="1:15">
      <c r="A169" s="61" t="s">
        <v>134</v>
      </c>
      <c r="B169" s="41">
        <v>1100</v>
      </c>
      <c r="C169" s="43">
        <v>8.2415853999999997E-2</v>
      </c>
      <c r="D169" s="42">
        <v>0.25800000000000001</v>
      </c>
      <c r="E169" s="42">
        <v>48.29</v>
      </c>
      <c r="F169" s="42">
        <v>1.85</v>
      </c>
      <c r="G169" s="42">
        <v>0.22</v>
      </c>
      <c r="H169" s="41">
        <v>1</v>
      </c>
      <c r="I169" s="42">
        <f t="shared" si="12"/>
        <v>1.85</v>
      </c>
      <c r="J169" s="42">
        <f t="shared" si="13"/>
        <v>0.22</v>
      </c>
      <c r="K169" s="42">
        <v>97.4</v>
      </c>
      <c r="L169" s="41">
        <f t="shared" si="14"/>
        <v>8.5567024177689979E-2</v>
      </c>
      <c r="M169">
        <f t="shared" si="15"/>
        <v>106</v>
      </c>
      <c r="N169">
        <f t="shared" si="16"/>
        <v>0</v>
      </c>
      <c r="O169">
        <f t="shared" si="17"/>
        <v>0.1</v>
      </c>
    </row>
    <row r="170" spans="1:15">
      <c r="A170" s="61" t="s">
        <v>134</v>
      </c>
      <c r="B170" s="41">
        <v>6410</v>
      </c>
      <c r="C170" s="43">
        <v>8.5482650180000004</v>
      </c>
      <c r="D170" s="42">
        <v>0.247</v>
      </c>
      <c r="E170" s="42">
        <v>48.29</v>
      </c>
      <c r="F170" s="42">
        <v>0</v>
      </c>
      <c r="G170" s="42">
        <v>0</v>
      </c>
      <c r="H170" s="41">
        <v>1</v>
      </c>
      <c r="I170" s="42">
        <f t="shared" si="12"/>
        <v>0</v>
      </c>
      <c r="J170" s="42">
        <f t="shared" si="13"/>
        <v>0</v>
      </c>
      <c r="K170" s="42">
        <v>9676.2999999999993</v>
      </c>
      <c r="L170" s="41">
        <f t="shared" si="14"/>
        <v>8.496711856387277</v>
      </c>
      <c r="M170">
        <f t="shared" si="15"/>
        <v>10481</v>
      </c>
      <c r="N170">
        <f t="shared" si="16"/>
        <v>0</v>
      </c>
      <c r="O170">
        <f t="shared" si="17"/>
        <v>0</v>
      </c>
    </row>
    <row r="171" spans="1:15">
      <c r="A171" s="61" t="s">
        <v>134</v>
      </c>
      <c r="B171" s="41">
        <v>1100</v>
      </c>
      <c r="C171" s="43">
        <v>6.1374059999999998E-3</v>
      </c>
      <c r="D171" s="42">
        <v>0.25800000000000001</v>
      </c>
      <c r="E171" s="42">
        <v>48.29</v>
      </c>
      <c r="F171" s="42">
        <v>1.85</v>
      </c>
      <c r="G171" s="42">
        <v>0.22</v>
      </c>
      <c r="H171" s="41">
        <v>1</v>
      </c>
      <c r="I171" s="42">
        <f t="shared" si="12"/>
        <v>1.85</v>
      </c>
      <c r="J171" s="42">
        <f t="shared" si="13"/>
        <v>0.22</v>
      </c>
      <c r="K171" s="42">
        <v>7.3</v>
      </c>
      <c r="L171" s="41">
        <f t="shared" si="14"/>
        <v>6.3720697184099992E-3</v>
      </c>
      <c r="M171">
        <f t="shared" si="15"/>
        <v>8</v>
      </c>
      <c r="N171">
        <f t="shared" si="16"/>
        <v>0</v>
      </c>
      <c r="O171">
        <f t="shared" si="17"/>
        <v>0</v>
      </c>
    </row>
    <row r="172" spans="1:15">
      <c r="A172" s="61" t="s">
        <v>134</v>
      </c>
      <c r="B172" s="41">
        <v>4110</v>
      </c>
      <c r="C172" s="43">
        <v>3.9487739000000001E-2</v>
      </c>
      <c r="D172" s="42">
        <v>0.25800000000000001</v>
      </c>
      <c r="E172" s="42">
        <v>48.29</v>
      </c>
      <c r="F172" s="42">
        <v>0.7</v>
      </c>
      <c r="G172" s="42">
        <v>0.09</v>
      </c>
      <c r="H172" s="41">
        <v>1</v>
      </c>
      <c r="I172" s="42">
        <f t="shared" si="12"/>
        <v>0.7</v>
      </c>
      <c r="J172" s="42">
        <f t="shared" si="13"/>
        <v>0.09</v>
      </c>
      <c r="K172" s="42">
        <v>46.7</v>
      </c>
      <c r="L172" s="41">
        <f t="shared" si="14"/>
        <v>4.0997552700664998E-2</v>
      </c>
      <c r="M172">
        <f t="shared" si="15"/>
        <v>51</v>
      </c>
      <c r="N172">
        <f t="shared" si="16"/>
        <v>0</v>
      </c>
      <c r="O172">
        <f t="shared" si="17"/>
        <v>0</v>
      </c>
    </row>
    <row r="173" spans="1:15">
      <c r="A173" s="61" t="s">
        <v>134</v>
      </c>
      <c r="B173" s="41">
        <v>3200</v>
      </c>
      <c r="C173" s="43">
        <v>0.127182978</v>
      </c>
      <c r="D173" s="42">
        <v>0.4</v>
      </c>
      <c r="E173" s="42">
        <v>48.29</v>
      </c>
      <c r="F173" s="42">
        <v>1.2</v>
      </c>
      <c r="G173" s="42">
        <v>6.4000000000000001E-2</v>
      </c>
      <c r="H173" s="41">
        <v>1</v>
      </c>
      <c r="I173" s="42">
        <f t="shared" si="12"/>
        <v>1.2</v>
      </c>
      <c r="J173" s="42">
        <f t="shared" si="13"/>
        <v>6.4000000000000001E-2</v>
      </c>
      <c r="K173" s="42">
        <v>233.2</v>
      </c>
      <c r="L173" s="41">
        <f t="shared" si="14"/>
        <v>0.20472220025400004</v>
      </c>
      <c r="M173">
        <f t="shared" si="15"/>
        <v>253</v>
      </c>
      <c r="N173">
        <f t="shared" si="16"/>
        <v>1</v>
      </c>
      <c r="O173">
        <f t="shared" si="17"/>
        <v>0</v>
      </c>
    </row>
    <row r="174" spans="1:15">
      <c r="A174" s="61" t="s">
        <v>134</v>
      </c>
      <c r="B174" s="41">
        <v>6410</v>
      </c>
      <c r="C174" s="43">
        <v>3.5000878999999999E-2</v>
      </c>
      <c r="D174" s="42">
        <v>0.247</v>
      </c>
      <c r="E174" s="42">
        <v>48.29</v>
      </c>
      <c r="F174" s="42">
        <v>0</v>
      </c>
      <c r="G174" s="42">
        <v>0</v>
      </c>
      <c r="H174" s="41">
        <v>1</v>
      </c>
      <c r="I174" s="42">
        <f t="shared" si="12"/>
        <v>0</v>
      </c>
      <c r="J174" s="42">
        <f t="shared" si="13"/>
        <v>0</v>
      </c>
      <c r="K174" s="42">
        <v>39.6</v>
      </c>
      <c r="L174" s="41">
        <f t="shared" si="14"/>
        <v>3.4789794532230828E-2</v>
      </c>
      <c r="M174">
        <f t="shared" si="15"/>
        <v>43</v>
      </c>
      <c r="N174">
        <f t="shared" si="16"/>
        <v>0</v>
      </c>
      <c r="O174">
        <f t="shared" si="17"/>
        <v>0</v>
      </c>
    </row>
    <row r="175" spans="1:15">
      <c r="A175" s="61" t="s">
        <v>134</v>
      </c>
      <c r="B175" s="41">
        <v>4130</v>
      </c>
      <c r="C175" s="43">
        <v>0.42090345899999998</v>
      </c>
      <c r="D175" s="42">
        <v>0.41299999999999998</v>
      </c>
      <c r="E175" s="42">
        <v>48.29</v>
      </c>
      <c r="F175" s="42">
        <v>0.7</v>
      </c>
      <c r="G175" s="42">
        <v>0.09</v>
      </c>
      <c r="H175" s="41">
        <v>1</v>
      </c>
      <c r="I175" s="42">
        <f t="shared" si="12"/>
        <v>0.7</v>
      </c>
      <c r="J175" s="42">
        <f t="shared" si="13"/>
        <v>0.09</v>
      </c>
      <c r="K175" s="42">
        <v>796.6</v>
      </c>
      <c r="L175" s="41">
        <f t="shared" si="14"/>
        <v>0.69953348154170236</v>
      </c>
      <c r="M175">
        <f t="shared" si="15"/>
        <v>863</v>
      </c>
      <c r="N175">
        <f t="shared" si="16"/>
        <v>1</v>
      </c>
      <c r="O175">
        <f t="shared" si="17"/>
        <v>0.2</v>
      </c>
    </row>
    <row r="176" spans="1:15">
      <c r="A176" s="61" t="s">
        <v>134</v>
      </c>
      <c r="B176" s="41">
        <v>4110</v>
      </c>
      <c r="C176" s="43">
        <v>1.58078E-4</v>
      </c>
      <c r="D176" s="42">
        <v>0.309</v>
      </c>
      <c r="E176" s="42">
        <v>48.29</v>
      </c>
      <c r="F176" s="42">
        <v>0.7</v>
      </c>
      <c r="G176" s="42">
        <v>0.09</v>
      </c>
      <c r="H176" s="41">
        <v>1</v>
      </c>
      <c r="I176" s="42">
        <f t="shared" si="12"/>
        <v>0.7</v>
      </c>
      <c r="J176" s="42">
        <f t="shared" si="13"/>
        <v>0.09</v>
      </c>
      <c r="K176" s="42">
        <v>0.2</v>
      </c>
      <c r="L176" s="41">
        <f t="shared" si="14"/>
        <v>1.9656485546500001E-4</v>
      </c>
      <c r="M176">
        <f t="shared" si="15"/>
        <v>0</v>
      </c>
      <c r="N176">
        <f t="shared" si="16"/>
        <v>0</v>
      </c>
      <c r="O176">
        <f t="shared" si="17"/>
        <v>0</v>
      </c>
    </row>
    <row r="177" spans="1:15">
      <c r="A177" s="61" t="s">
        <v>134</v>
      </c>
      <c r="B177" s="41">
        <v>4110</v>
      </c>
      <c r="C177" s="43">
        <v>1.5977453999999999E-2</v>
      </c>
      <c r="D177" s="42">
        <v>0.309</v>
      </c>
      <c r="E177" s="42">
        <v>48.29</v>
      </c>
      <c r="F177" s="42">
        <v>0.7</v>
      </c>
      <c r="G177" s="42">
        <v>0.09</v>
      </c>
      <c r="H177" s="41">
        <v>1</v>
      </c>
      <c r="I177" s="42">
        <f t="shared" si="12"/>
        <v>0.7</v>
      </c>
      <c r="J177" s="42">
        <f t="shared" si="13"/>
        <v>0.09</v>
      </c>
      <c r="K177" s="42">
        <v>22.6</v>
      </c>
      <c r="L177" s="41">
        <f t="shared" si="14"/>
        <v>1.9867444781744997E-2</v>
      </c>
      <c r="M177">
        <f t="shared" si="15"/>
        <v>25</v>
      </c>
      <c r="N177">
        <f t="shared" si="16"/>
        <v>0</v>
      </c>
      <c r="O177">
        <f t="shared" si="17"/>
        <v>0</v>
      </c>
    </row>
    <row r="178" spans="1:15">
      <c r="A178" s="61" t="s">
        <v>134</v>
      </c>
      <c r="B178" s="41">
        <v>1100</v>
      </c>
      <c r="C178" s="43">
        <v>9.8285812E-2</v>
      </c>
      <c r="D178" s="42">
        <v>0.34200000000000003</v>
      </c>
      <c r="E178" s="42">
        <v>48.29</v>
      </c>
      <c r="F178" s="42">
        <v>1.85</v>
      </c>
      <c r="G178" s="42">
        <v>0.22</v>
      </c>
      <c r="H178" s="41">
        <v>1</v>
      </c>
      <c r="I178" s="42">
        <f t="shared" si="12"/>
        <v>1.85</v>
      </c>
      <c r="J178" s="42">
        <f t="shared" si="13"/>
        <v>0.22</v>
      </c>
      <c r="K178" s="42">
        <v>154.1</v>
      </c>
      <c r="L178" s="41">
        <f t="shared" si="14"/>
        <v>0.13526732305218001</v>
      </c>
      <c r="M178">
        <f t="shared" si="15"/>
        <v>167</v>
      </c>
      <c r="N178">
        <f t="shared" si="16"/>
        <v>1</v>
      </c>
      <c r="O178">
        <f t="shared" si="17"/>
        <v>0.1</v>
      </c>
    </row>
    <row r="179" spans="1:15">
      <c r="A179" s="61" t="s">
        <v>134</v>
      </c>
      <c r="B179" s="41">
        <v>4110</v>
      </c>
      <c r="C179" s="43">
        <v>4.9920144E-2</v>
      </c>
      <c r="D179" s="42">
        <v>0.41299999999999998</v>
      </c>
      <c r="E179" s="42">
        <v>48.29</v>
      </c>
      <c r="F179" s="42">
        <v>0.7</v>
      </c>
      <c r="G179" s="42">
        <v>0.09</v>
      </c>
      <c r="H179" s="41">
        <v>1</v>
      </c>
      <c r="I179" s="42">
        <f t="shared" si="12"/>
        <v>0.7</v>
      </c>
      <c r="J179" s="42">
        <f t="shared" si="13"/>
        <v>0.09</v>
      </c>
      <c r="K179" s="42">
        <v>94.5</v>
      </c>
      <c r="L179" s="41">
        <f t="shared" si="14"/>
        <v>8.2966322525239986E-2</v>
      </c>
      <c r="M179">
        <f t="shared" si="15"/>
        <v>102</v>
      </c>
      <c r="N179">
        <f t="shared" si="16"/>
        <v>0</v>
      </c>
      <c r="O179">
        <f t="shared" si="17"/>
        <v>0</v>
      </c>
    </row>
    <row r="180" spans="1:15">
      <c r="A180" s="61" t="s">
        <v>134</v>
      </c>
      <c r="B180" s="41">
        <v>6410</v>
      </c>
      <c r="C180" s="43">
        <v>0.753944846</v>
      </c>
      <c r="D180" s="42">
        <v>0.30299999999999999</v>
      </c>
      <c r="E180" s="42">
        <v>48.29</v>
      </c>
      <c r="F180" s="42">
        <v>0</v>
      </c>
      <c r="G180" s="42">
        <v>0</v>
      </c>
      <c r="H180" s="41">
        <v>1</v>
      </c>
      <c r="I180" s="42">
        <f t="shared" si="12"/>
        <v>0</v>
      </c>
      <c r="J180" s="42">
        <f t="shared" si="13"/>
        <v>0</v>
      </c>
      <c r="K180" s="42">
        <v>1046.9000000000001</v>
      </c>
      <c r="L180" s="41">
        <f t="shared" si="14"/>
        <v>0.91930191448683496</v>
      </c>
      <c r="M180">
        <f t="shared" si="15"/>
        <v>1134</v>
      </c>
      <c r="N180">
        <f t="shared" si="16"/>
        <v>0</v>
      </c>
      <c r="O180">
        <f t="shared" si="17"/>
        <v>0</v>
      </c>
    </row>
    <row r="181" spans="1:15">
      <c r="A181" s="61" t="s">
        <v>134</v>
      </c>
      <c r="B181" s="41">
        <v>6410</v>
      </c>
      <c r="C181" s="43">
        <v>6.2067922999999997E-2</v>
      </c>
      <c r="D181" s="42">
        <v>0.247</v>
      </c>
      <c r="E181" s="42">
        <v>48.29</v>
      </c>
      <c r="F181" s="42">
        <v>0</v>
      </c>
      <c r="G181" s="42">
        <v>0</v>
      </c>
      <c r="H181" s="41">
        <v>1</v>
      </c>
      <c r="I181" s="42">
        <f t="shared" si="12"/>
        <v>0</v>
      </c>
      <c r="J181" s="42">
        <f t="shared" si="13"/>
        <v>0</v>
      </c>
      <c r="K181" s="42">
        <v>70.3</v>
      </c>
      <c r="L181" s="41">
        <f t="shared" si="14"/>
        <v>6.1693601701040823E-2</v>
      </c>
      <c r="M181">
        <f t="shared" si="15"/>
        <v>76</v>
      </c>
      <c r="N181">
        <f t="shared" si="16"/>
        <v>0</v>
      </c>
      <c r="O181">
        <f t="shared" si="17"/>
        <v>0</v>
      </c>
    </row>
    <row r="182" spans="1:15">
      <c r="A182" s="61" t="s">
        <v>134</v>
      </c>
      <c r="B182" s="41">
        <v>3200</v>
      </c>
      <c r="C182" s="43">
        <v>0.341234922</v>
      </c>
      <c r="D182" s="42">
        <v>0.4</v>
      </c>
      <c r="E182" s="42">
        <v>48.29</v>
      </c>
      <c r="F182" s="42">
        <v>1.2</v>
      </c>
      <c r="G182" s="42">
        <v>6.4000000000000001E-2</v>
      </c>
      <c r="H182" s="41">
        <v>1</v>
      </c>
      <c r="I182" s="42">
        <f t="shared" si="12"/>
        <v>1.2</v>
      </c>
      <c r="J182" s="42">
        <f t="shared" si="13"/>
        <v>6.4000000000000001E-2</v>
      </c>
      <c r="K182" s="42">
        <v>625.5</v>
      </c>
      <c r="L182" s="41">
        <f t="shared" si="14"/>
        <v>0.54927447944600005</v>
      </c>
      <c r="M182">
        <f t="shared" si="15"/>
        <v>678</v>
      </c>
      <c r="N182">
        <f t="shared" si="16"/>
        <v>2</v>
      </c>
      <c r="O182">
        <f t="shared" si="17"/>
        <v>0.1</v>
      </c>
    </row>
    <row r="183" spans="1:15">
      <c r="A183" s="61" t="s">
        <v>134</v>
      </c>
      <c r="B183" s="41">
        <v>1100</v>
      </c>
      <c r="C183" s="43">
        <v>5.9854223999999998E-2</v>
      </c>
      <c r="D183" s="42">
        <v>0.28599999999999998</v>
      </c>
      <c r="E183" s="42">
        <v>48.29</v>
      </c>
      <c r="F183" s="42">
        <v>1.85</v>
      </c>
      <c r="G183" s="42">
        <v>0.22</v>
      </c>
      <c r="H183" s="41">
        <v>1</v>
      </c>
      <c r="I183" s="42">
        <f t="shared" si="12"/>
        <v>1.85</v>
      </c>
      <c r="J183" s="42">
        <f t="shared" si="13"/>
        <v>0.22</v>
      </c>
      <c r="K183" s="42">
        <v>78.400000000000006</v>
      </c>
      <c r="L183" s="41">
        <f t="shared" si="14"/>
        <v>6.8886924700879995E-2</v>
      </c>
      <c r="M183">
        <f t="shared" si="15"/>
        <v>85</v>
      </c>
      <c r="N183">
        <f t="shared" si="16"/>
        <v>0</v>
      </c>
      <c r="O183">
        <f t="shared" si="17"/>
        <v>0</v>
      </c>
    </row>
    <row r="184" spans="1:15">
      <c r="A184" s="61" t="s">
        <v>134</v>
      </c>
      <c r="B184" s="41">
        <v>1100</v>
      </c>
      <c r="C184" s="43">
        <v>3.6476544E-2</v>
      </c>
      <c r="D184" s="42">
        <v>0.25800000000000001</v>
      </c>
      <c r="E184" s="42">
        <v>48.29</v>
      </c>
      <c r="F184" s="42">
        <v>1.85</v>
      </c>
      <c r="G184" s="42">
        <v>0.22</v>
      </c>
      <c r="H184" s="41">
        <v>1</v>
      </c>
      <c r="I184" s="42">
        <f t="shared" si="12"/>
        <v>1.85</v>
      </c>
      <c r="J184" s="42">
        <f t="shared" si="13"/>
        <v>0.22</v>
      </c>
      <c r="K184" s="42">
        <v>43.1</v>
      </c>
      <c r="L184" s="41">
        <f t="shared" si="14"/>
        <v>3.7871224659839997E-2</v>
      </c>
      <c r="M184">
        <f t="shared" si="15"/>
        <v>47</v>
      </c>
      <c r="N184">
        <f t="shared" si="16"/>
        <v>0</v>
      </c>
      <c r="O184">
        <f t="shared" si="17"/>
        <v>0</v>
      </c>
    </row>
    <row r="185" spans="1:15">
      <c r="A185" s="61" t="s">
        <v>134</v>
      </c>
      <c r="B185" s="41">
        <v>4110</v>
      </c>
      <c r="C185" s="43">
        <v>2.4340501E-2</v>
      </c>
      <c r="D185" s="42">
        <v>0.25800000000000001</v>
      </c>
      <c r="E185" s="42">
        <v>48.29</v>
      </c>
      <c r="F185" s="42">
        <v>0.7</v>
      </c>
      <c r="G185" s="42">
        <v>0.09</v>
      </c>
      <c r="H185" s="41">
        <v>1</v>
      </c>
      <c r="I185" s="42">
        <f t="shared" si="12"/>
        <v>0.7</v>
      </c>
      <c r="J185" s="42">
        <f t="shared" si="13"/>
        <v>0.09</v>
      </c>
      <c r="K185" s="42">
        <v>28.8</v>
      </c>
      <c r="L185" s="41">
        <f t="shared" si="14"/>
        <v>2.5271160055735001E-2</v>
      </c>
      <c r="M185">
        <f t="shared" si="15"/>
        <v>31</v>
      </c>
      <c r="N185">
        <f t="shared" si="16"/>
        <v>0</v>
      </c>
      <c r="O185">
        <f t="shared" si="17"/>
        <v>0</v>
      </c>
    </row>
    <row r="186" spans="1:15">
      <c r="A186" s="61" t="s">
        <v>134</v>
      </c>
      <c r="B186" s="41">
        <v>4110</v>
      </c>
      <c r="C186" s="43">
        <v>3.0774740000000002E-3</v>
      </c>
      <c r="D186" s="42">
        <v>0.309</v>
      </c>
      <c r="E186" s="42">
        <v>48.29</v>
      </c>
      <c r="F186" s="42">
        <v>0.7</v>
      </c>
      <c r="G186" s="42">
        <v>0.09</v>
      </c>
      <c r="H186" s="41">
        <v>1</v>
      </c>
      <c r="I186" s="42">
        <f t="shared" si="12"/>
        <v>0.7</v>
      </c>
      <c r="J186" s="42">
        <f t="shared" si="13"/>
        <v>0.09</v>
      </c>
      <c r="K186" s="42">
        <v>4.4000000000000004</v>
      </c>
      <c r="L186" s="41">
        <f t="shared" si="14"/>
        <v>3.8267389010949999E-3</v>
      </c>
      <c r="M186">
        <f t="shared" si="15"/>
        <v>5</v>
      </c>
      <c r="N186">
        <f t="shared" si="16"/>
        <v>0</v>
      </c>
      <c r="O186">
        <f t="shared" si="17"/>
        <v>0</v>
      </c>
    </row>
    <row r="187" spans="1:15">
      <c r="A187" s="61" t="s">
        <v>134</v>
      </c>
      <c r="B187" s="41">
        <v>4110</v>
      </c>
      <c r="C187" s="43">
        <v>5.6314099999999997E-4</v>
      </c>
      <c r="D187" s="42">
        <v>0.309</v>
      </c>
      <c r="E187" s="42">
        <v>48.29</v>
      </c>
      <c r="F187" s="42">
        <v>0.7</v>
      </c>
      <c r="G187" s="42">
        <v>0.09</v>
      </c>
      <c r="H187" s="41">
        <v>1</v>
      </c>
      <c r="I187" s="42">
        <f t="shared" si="12"/>
        <v>0.7</v>
      </c>
      <c r="J187" s="42">
        <f t="shared" si="13"/>
        <v>0.09</v>
      </c>
      <c r="K187" s="42">
        <v>0.8</v>
      </c>
      <c r="L187" s="41">
        <f t="shared" si="14"/>
        <v>7.0024753141749994E-4</v>
      </c>
      <c r="M187">
        <f t="shared" si="15"/>
        <v>1</v>
      </c>
      <c r="N187">
        <f t="shared" si="16"/>
        <v>0</v>
      </c>
      <c r="O187">
        <f t="shared" si="17"/>
        <v>0</v>
      </c>
    </row>
    <row r="188" spans="1:15">
      <c r="A188" s="61" t="s">
        <v>134</v>
      </c>
      <c r="B188" s="41">
        <v>4110</v>
      </c>
      <c r="C188" s="43">
        <v>5.3228098000000001E-2</v>
      </c>
      <c r="D188" s="42">
        <v>0.309</v>
      </c>
      <c r="E188" s="42">
        <v>48.29</v>
      </c>
      <c r="F188" s="42">
        <v>0.7</v>
      </c>
      <c r="G188" s="42">
        <v>0.09</v>
      </c>
      <c r="H188" s="41">
        <v>1</v>
      </c>
      <c r="I188" s="42">
        <f t="shared" si="12"/>
        <v>0.7</v>
      </c>
      <c r="J188" s="42">
        <f t="shared" si="13"/>
        <v>0.09</v>
      </c>
      <c r="K188" s="42">
        <v>213.8</v>
      </c>
      <c r="L188" s="41">
        <f t="shared" si="14"/>
        <v>6.6187409949814993E-2</v>
      </c>
      <c r="M188">
        <f t="shared" si="15"/>
        <v>82</v>
      </c>
      <c r="N188">
        <f t="shared" si="16"/>
        <v>0</v>
      </c>
      <c r="O188">
        <f t="shared" si="17"/>
        <v>0</v>
      </c>
    </row>
    <row r="189" spans="1:15">
      <c r="A189" s="61" t="s">
        <v>134</v>
      </c>
      <c r="B189" s="41">
        <v>3200</v>
      </c>
      <c r="C189" s="43">
        <v>9.3914167000000007E-2</v>
      </c>
      <c r="D189" s="42">
        <v>0.4</v>
      </c>
      <c r="E189" s="42">
        <v>48.29</v>
      </c>
      <c r="F189" s="42">
        <v>1.2</v>
      </c>
      <c r="G189" s="42">
        <v>6.4000000000000001E-2</v>
      </c>
      <c r="H189" s="41">
        <v>1</v>
      </c>
      <c r="I189" s="42">
        <f t="shared" si="12"/>
        <v>1.2</v>
      </c>
      <c r="J189" s="42">
        <f t="shared" si="13"/>
        <v>6.4000000000000001E-2</v>
      </c>
      <c r="K189" s="42">
        <v>172.1</v>
      </c>
      <c r="L189" s="41">
        <f t="shared" si="14"/>
        <v>0.1511705041476667</v>
      </c>
      <c r="M189">
        <f t="shared" si="15"/>
        <v>186</v>
      </c>
      <c r="N189">
        <f t="shared" si="16"/>
        <v>0</v>
      </c>
      <c r="O189">
        <f t="shared" si="17"/>
        <v>0</v>
      </c>
    </row>
    <row r="190" spans="1:15">
      <c r="A190" s="61" t="s">
        <v>134</v>
      </c>
      <c r="B190" s="41">
        <v>6410</v>
      </c>
      <c r="C190" s="43">
        <v>9.3699847000000003E-2</v>
      </c>
      <c r="D190" s="42">
        <v>0.26600000000000001</v>
      </c>
      <c r="E190" s="42">
        <v>48.29</v>
      </c>
      <c r="F190" s="42">
        <v>0</v>
      </c>
      <c r="G190" s="42">
        <v>0</v>
      </c>
      <c r="H190" s="41">
        <v>1</v>
      </c>
      <c r="I190" s="42">
        <f t="shared" si="12"/>
        <v>0</v>
      </c>
      <c r="J190" s="42">
        <f t="shared" si="13"/>
        <v>0</v>
      </c>
      <c r="K190" s="42">
        <v>114.2</v>
      </c>
      <c r="L190" s="41">
        <f t="shared" si="14"/>
        <v>0.10029897105779834</v>
      </c>
      <c r="M190">
        <f t="shared" si="15"/>
        <v>124</v>
      </c>
      <c r="N190">
        <f t="shared" si="16"/>
        <v>0</v>
      </c>
      <c r="O190">
        <f t="shared" si="17"/>
        <v>0</v>
      </c>
    </row>
    <row r="191" spans="1:15">
      <c r="A191" s="61" t="s">
        <v>134</v>
      </c>
      <c r="B191" s="41">
        <v>6410</v>
      </c>
      <c r="C191" s="43">
        <v>5.8515080000000001E-3</v>
      </c>
      <c r="D191" s="42">
        <v>0.26600000000000001</v>
      </c>
      <c r="E191" s="42">
        <v>48.29</v>
      </c>
      <c r="F191" s="42">
        <v>0</v>
      </c>
      <c r="G191" s="42">
        <v>0</v>
      </c>
      <c r="H191" s="41">
        <v>1</v>
      </c>
      <c r="I191" s="42">
        <f t="shared" si="12"/>
        <v>0</v>
      </c>
      <c r="J191" s="42">
        <f t="shared" si="13"/>
        <v>0</v>
      </c>
      <c r="K191" s="42">
        <v>7.1</v>
      </c>
      <c r="L191" s="41">
        <f t="shared" si="14"/>
        <v>6.2636199559266666E-3</v>
      </c>
      <c r="M191">
        <f t="shared" si="15"/>
        <v>8</v>
      </c>
      <c r="N191">
        <f t="shared" si="16"/>
        <v>0</v>
      </c>
      <c r="O191">
        <f t="shared" si="17"/>
        <v>0</v>
      </c>
    </row>
    <row r="192" spans="1:15">
      <c r="A192" s="61" t="s">
        <v>134</v>
      </c>
      <c r="B192" s="41">
        <v>4110</v>
      </c>
      <c r="C192" s="43">
        <v>37.961279933</v>
      </c>
      <c r="D192" s="42">
        <v>0.309</v>
      </c>
      <c r="E192" s="42">
        <v>48.29</v>
      </c>
      <c r="F192" s="42">
        <v>0.7</v>
      </c>
      <c r="G192" s="42">
        <v>0.09</v>
      </c>
      <c r="H192" s="41">
        <v>1</v>
      </c>
      <c r="I192" s="42">
        <f t="shared" si="12"/>
        <v>0.7</v>
      </c>
      <c r="J192" s="42">
        <f t="shared" si="13"/>
        <v>0.09</v>
      </c>
      <c r="K192" s="42">
        <v>53756.6</v>
      </c>
      <c r="L192" s="41">
        <f t="shared" si="14"/>
        <v>47.203617855087678</v>
      </c>
      <c r="M192">
        <f t="shared" si="15"/>
        <v>58225</v>
      </c>
      <c r="N192">
        <f t="shared" si="16"/>
        <v>90</v>
      </c>
      <c r="O192">
        <f t="shared" si="17"/>
        <v>11.6</v>
      </c>
    </row>
    <row r="193" spans="1:15">
      <c r="A193" s="61" t="s">
        <v>134</v>
      </c>
      <c r="B193" s="41">
        <v>4110</v>
      </c>
      <c r="C193" s="43">
        <v>1.5644096999999999E-2</v>
      </c>
      <c r="D193" s="42">
        <v>0.25800000000000001</v>
      </c>
      <c r="E193" s="42">
        <v>48.29</v>
      </c>
      <c r="F193" s="42">
        <v>0.7</v>
      </c>
      <c r="G193" s="42">
        <v>0.09</v>
      </c>
      <c r="H193" s="41">
        <v>1</v>
      </c>
      <c r="I193" s="42">
        <f t="shared" si="12"/>
        <v>0.7</v>
      </c>
      <c r="J193" s="42">
        <f t="shared" si="13"/>
        <v>0.09</v>
      </c>
      <c r="K193" s="42">
        <v>18.5</v>
      </c>
      <c r="L193" s="41">
        <f t="shared" si="14"/>
        <v>1.6242249048795E-2</v>
      </c>
      <c r="M193">
        <f t="shared" si="15"/>
        <v>20</v>
      </c>
      <c r="N193">
        <f t="shared" si="16"/>
        <v>0</v>
      </c>
      <c r="O193">
        <f t="shared" si="17"/>
        <v>0</v>
      </c>
    </row>
    <row r="194" spans="1:15">
      <c r="A194" s="61" t="s">
        <v>134</v>
      </c>
      <c r="B194" s="41">
        <v>6410</v>
      </c>
      <c r="C194" s="43">
        <v>3.2544020999999999E-2</v>
      </c>
      <c r="D194" s="42">
        <v>0.26600000000000001</v>
      </c>
      <c r="E194" s="42">
        <v>48.29</v>
      </c>
      <c r="F194" s="42">
        <v>0</v>
      </c>
      <c r="G194" s="42">
        <v>0</v>
      </c>
      <c r="H194" s="41">
        <v>1</v>
      </c>
      <c r="I194" s="42">
        <f t="shared" si="12"/>
        <v>0</v>
      </c>
      <c r="J194" s="42">
        <f t="shared" si="13"/>
        <v>0</v>
      </c>
      <c r="K194" s="42">
        <v>39.700000000000003</v>
      </c>
      <c r="L194" s="41">
        <f t="shared" si="14"/>
        <v>3.4836042158995002E-2</v>
      </c>
      <c r="M194">
        <f t="shared" si="15"/>
        <v>43</v>
      </c>
      <c r="N194">
        <f t="shared" si="16"/>
        <v>0</v>
      </c>
      <c r="O194">
        <f t="shared" si="17"/>
        <v>0</v>
      </c>
    </row>
    <row r="195" spans="1:15">
      <c r="A195" s="61" t="s">
        <v>134</v>
      </c>
      <c r="B195" s="41">
        <v>6410</v>
      </c>
      <c r="C195" s="43">
        <v>1.046913639</v>
      </c>
      <c r="D195" s="42">
        <v>0.30299999999999999</v>
      </c>
      <c r="E195" s="42">
        <v>48.29</v>
      </c>
      <c r="F195" s="42">
        <v>0</v>
      </c>
      <c r="G195" s="42">
        <v>0</v>
      </c>
      <c r="H195" s="41">
        <v>1</v>
      </c>
      <c r="I195" s="42">
        <f t="shared" ref="I195:I258" si="18">F195</f>
        <v>0</v>
      </c>
      <c r="J195" s="42">
        <f t="shared" ref="J195:J258" si="19">G195</f>
        <v>0</v>
      </c>
      <c r="K195" s="42">
        <v>1453.7</v>
      </c>
      <c r="L195" s="41">
        <f t="shared" ref="L195:L258" si="20">E195*D195*C195/12</f>
        <v>1.2765253555895775</v>
      </c>
      <c r="M195">
        <f t="shared" ref="M195:M258" si="21">ROUND(E195*D195*C195*102.79,0)</f>
        <v>1575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61" t="s">
        <v>134</v>
      </c>
      <c r="B196" s="41">
        <v>6410</v>
      </c>
      <c r="C196" s="43">
        <v>0.116806613</v>
      </c>
      <c r="D196" s="42">
        <v>0.247</v>
      </c>
      <c r="E196" s="42">
        <v>48.29</v>
      </c>
      <c r="F196" s="42">
        <v>0</v>
      </c>
      <c r="G196" s="42">
        <v>0</v>
      </c>
      <c r="H196" s="41">
        <v>1</v>
      </c>
      <c r="I196" s="42">
        <f t="shared" si="18"/>
        <v>0</v>
      </c>
      <c r="J196" s="42">
        <f t="shared" si="19"/>
        <v>0</v>
      </c>
      <c r="K196" s="42">
        <v>132.19999999999999</v>
      </c>
      <c r="L196" s="41">
        <f t="shared" si="20"/>
        <v>0.11610217178476583</v>
      </c>
      <c r="M196">
        <f t="shared" si="21"/>
        <v>143</v>
      </c>
      <c r="N196">
        <f t="shared" si="22"/>
        <v>0</v>
      </c>
      <c r="O196">
        <f t="shared" si="23"/>
        <v>0</v>
      </c>
    </row>
    <row r="197" spans="1:15">
      <c r="A197" s="61" t="s">
        <v>134</v>
      </c>
      <c r="B197" s="41">
        <v>4110</v>
      </c>
      <c r="C197" s="43">
        <v>10.446173738000001</v>
      </c>
      <c r="D197" s="42">
        <v>0.10199999999999999</v>
      </c>
      <c r="E197" s="42">
        <v>48.29</v>
      </c>
      <c r="F197" s="42">
        <v>0.7</v>
      </c>
      <c r="G197" s="42">
        <v>0.09</v>
      </c>
      <c r="H197" s="41">
        <v>1</v>
      </c>
      <c r="I197" s="42">
        <f t="shared" si="18"/>
        <v>0.7</v>
      </c>
      <c r="J197" s="42">
        <f t="shared" si="19"/>
        <v>0.09</v>
      </c>
      <c r="K197" s="42">
        <v>4883.1000000000004</v>
      </c>
      <c r="L197" s="41">
        <f t="shared" si="20"/>
        <v>4.287788703368169</v>
      </c>
      <c r="M197">
        <f t="shared" si="21"/>
        <v>5289</v>
      </c>
      <c r="N197">
        <f t="shared" si="22"/>
        <v>8</v>
      </c>
      <c r="O197">
        <f t="shared" si="23"/>
        <v>1</v>
      </c>
    </row>
    <row r="198" spans="1:15">
      <c r="A198" s="61" t="s">
        <v>134</v>
      </c>
      <c r="B198" s="41">
        <v>3200</v>
      </c>
      <c r="C198" s="43">
        <v>2.3999193230000002</v>
      </c>
      <c r="D198" s="42">
        <v>0.4</v>
      </c>
      <c r="E198" s="42">
        <v>48.29</v>
      </c>
      <c r="F198" s="42">
        <v>1.2</v>
      </c>
      <c r="G198" s="42">
        <v>6.4000000000000001E-2</v>
      </c>
      <c r="H198" s="41">
        <v>1</v>
      </c>
      <c r="I198" s="42">
        <f t="shared" si="18"/>
        <v>1.2</v>
      </c>
      <c r="J198" s="42">
        <f t="shared" si="19"/>
        <v>6.4000000000000001E-2</v>
      </c>
      <c r="K198" s="42">
        <v>4582.6000000000004</v>
      </c>
      <c r="L198" s="41">
        <f t="shared" si="20"/>
        <v>3.8630701369223339</v>
      </c>
      <c r="M198">
        <f t="shared" si="21"/>
        <v>4765</v>
      </c>
      <c r="N198">
        <f t="shared" si="22"/>
        <v>13</v>
      </c>
      <c r="O198">
        <f t="shared" si="23"/>
        <v>0.7</v>
      </c>
    </row>
    <row r="199" spans="1:15">
      <c r="A199" s="61" t="s">
        <v>134</v>
      </c>
      <c r="B199" s="41">
        <v>6410</v>
      </c>
      <c r="C199" s="43">
        <v>6.5182624999999994E-2</v>
      </c>
      <c r="D199" s="42">
        <v>0.30299999999999999</v>
      </c>
      <c r="E199" s="42">
        <v>48.29</v>
      </c>
      <c r="F199" s="42">
        <v>0</v>
      </c>
      <c r="G199" s="42">
        <v>0</v>
      </c>
      <c r="H199" s="41">
        <v>1</v>
      </c>
      <c r="I199" s="42">
        <f t="shared" si="18"/>
        <v>0</v>
      </c>
      <c r="J199" s="42">
        <f t="shared" si="19"/>
        <v>0</v>
      </c>
      <c r="K199" s="42">
        <v>90.5</v>
      </c>
      <c r="L199" s="41">
        <f t="shared" si="20"/>
        <v>7.9478641271562497E-2</v>
      </c>
      <c r="M199">
        <f t="shared" si="21"/>
        <v>98</v>
      </c>
      <c r="N199">
        <f t="shared" si="22"/>
        <v>0</v>
      </c>
      <c r="O199">
        <f t="shared" si="23"/>
        <v>0</v>
      </c>
    </row>
    <row r="200" spans="1:15">
      <c r="A200" s="61" t="s">
        <v>134</v>
      </c>
      <c r="B200" s="41">
        <v>4110</v>
      </c>
      <c r="C200" s="43">
        <v>4.3233229999999996E-3</v>
      </c>
      <c r="D200" s="42">
        <v>0.309</v>
      </c>
      <c r="E200" s="42">
        <v>48.29</v>
      </c>
      <c r="F200" s="42">
        <v>0.7</v>
      </c>
      <c r="G200" s="42">
        <v>0.09</v>
      </c>
      <c r="H200" s="41">
        <v>1</v>
      </c>
      <c r="I200" s="42">
        <f t="shared" si="18"/>
        <v>0.7</v>
      </c>
      <c r="J200" s="42">
        <f t="shared" si="19"/>
        <v>0.09</v>
      </c>
      <c r="K200" s="42">
        <v>140.19999999999999</v>
      </c>
      <c r="L200" s="41">
        <f t="shared" si="20"/>
        <v>5.3759116425024997E-3</v>
      </c>
      <c r="M200">
        <f t="shared" si="21"/>
        <v>7</v>
      </c>
      <c r="N200">
        <f t="shared" si="22"/>
        <v>0</v>
      </c>
      <c r="O200">
        <f t="shared" si="23"/>
        <v>0</v>
      </c>
    </row>
    <row r="201" spans="1:15">
      <c r="A201" s="61" t="s">
        <v>134</v>
      </c>
      <c r="B201" s="41">
        <v>3200</v>
      </c>
      <c r="C201" s="43">
        <v>0.91826298100000003</v>
      </c>
      <c r="D201" s="42">
        <v>0.4</v>
      </c>
      <c r="E201" s="42">
        <v>48.29</v>
      </c>
      <c r="F201" s="42">
        <v>1.2</v>
      </c>
      <c r="G201" s="42">
        <v>6.4000000000000001E-2</v>
      </c>
      <c r="H201" s="41">
        <v>1</v>
      </c>
      <c r="I201" s="42">
        <f t="shared" si="18"/>
        <v>1.2</v>
      </c>
      <c r="J201" s="42">
        <f t="shared" si="19"/>
        <v>6.4000000000000001E-2</v>
      </c>
      <c r="K201" s="42">
        <v>1683.3</v>
      </c>
      <c r="L201" s="41">
        <f t="shared" si="20"/>
        <v>1.478097311749667</v>
      </c>
      <c r="M201">
        <f t="shared" si="21"/>
        <v>1823</v>
      </c>
      <c r="N201">
        <f t="shared" si="22"/>
        <v>5</v>
      </c>
      <c r="O201">
        <f t="shared" si="23"/>
        <v>0.3</v>
      </c>
    </row>
    <row r="202" spans="1:15">
      <c r="A202" s="61" t="s">
        <v>134</v>
      </c>
      <c r="B202" s="41">
        <v>6410</v>
      </c>
      <c r="C202" s="43">
        <v>8.4596278999999996E-2</v>
      </c>
      <c r="D202" s="42">
        <v>0.30299999999999999</v>
      </c>
      <c r="E202" s="42">
        <v>48.29</v>
      </c>
      <c r="F202" s="42">
        <v>0</v>
      </c>
      <c r="G202" s="42">
        <v>0</v>
      </c>
      <c r="H202" s="41">
        <v>1</v>
      </c>
      <c r="I202" s="42">
        <f t="shared" si="18"/>
        <v>0</v>
      </c>
      <c r="J202" s="42">
        <f t="shared" si="19"/>
        <v>0</v>
      </c>
      <c r="K202" s="42">
        <v>117.5</v>
      </c>
      <c r="L202" s="41">
        <f t="shared" si="20"/>
        <v>0.10315014640097749</v>
      </c>
      <c r="M202">
        <f t="shared" si="21"/>
        <v>127</v>
      </c>
      <c r="N202">
        <f t="shared" si="22"/>
        <v>0</v>
      </c>
      <c r="O202">
        <f t="shared" si="23"/>
        <v>0</v>
      </c>
    </row>
    <row r="203" spans="1:15">
      <c r="A203" s="61" t="s">
        <v>134</v>
      </c>
      <c r="B203" s="41">
        <v>6410</v>
      </c>
      <c r="C203" s="43">
        <v>4.8193542999999998E-2</v>
      </c>
      <c r="D203" s="42">
        <v>0.247</v>
      </c>
      <c r="E203" s="42">
        <v>48.29</v>
      </c>
      <c r="F203" s="42">
        <v>0</v>
      </c>
      <c r="G203" s="42">
        <v>0</v>
      </c>
      <c r="H203" s="41">
        <v>1</v>
      </c>
      <c r="I203" s="42">
        <f t="shared" si="18"/>
        <v>0</v>
      </c>
      <c r="J203" s="42">
        <f t="shared" si="19"/>
        <v>0</v>
      </c>
      <c r="K203" s="42">
        <v>54.5</v>
      </c>
      <c r="L203" s="41">
        <f t="shared" si="20"/>
        <v>4.7902895774424165E-2</v>
      </c>
      <c r="M203">
        <f t="shared" si="21"/>
        <v>59</v>
      </c>
      <c r="N203">
        <f t="shared" si="22"/>
        <v>0</v>
      </c>
      <c r="O203">
        <f t="shared" si="23"/>
        <v>0</v>
      </c>
    </row>
    <row r="204" spans="1:15">
      <c r="A204" s="61" t="s">
        <v>134</v>
      </c>
      <c r="B204" s="41">
        <v>6410</v>
      </c>
      <c r="C204" s="43">
        <v>0.93373818500000005</v>
      </c>
      <c r="D204" s="42">
        <v>0.30299999999999999</v>
      </c>
      <c r="E204" s="42">
        <v>48.29</v>
      </c>
      <c r="F204" s="42">
        <v>0</v>
      </c>
      <c r="G204" s="42">
        <v>0</v>
      </c>
      <c r="H204" s="41">
        <v>1</v>
      </c>
      <c r="I204" s="42">
        <f t="shared" si="18"/>
        <v>0</v>
      </c>
      <c r="J204" s="42">
        <f t="shared" si="19"/>
        <v>0</v>
      </c>
      <c r="K204" s="42">
        <v>1296.5999999999999</v>
      </c>
      <c r="L204" s="41">
        <f t="shared" si="20"/>
        <v>1.1385279780796624</v>
      </c>
      <c r="M204">
        <f t="shared" si="21"/>
        <v>1404</v>
      </c>
      <c r="N204">
        <f t="shared" si="22"/>
        <v>0</v>
      </c>
      <c r="O204">
        <f t="shared" si="23"/>
        <v>0</v>
      </c>
    </row>
    <row r="205" spans="1:15">
      <c r="A205" s="61" t="s">
        <v>134</v>
      </c>
      <c r="B205" s="41">
        <v>6410</v>
      </c>
      <c r="C205" s="43">
        <v>3.0675350000000001E-3</v>
      </c>
      <c r="D205" s="42">
        <v>0.247</v>
      </c>
      <c r="E205" s="42">
        <v>48.29</v>
      </c>
      <c r="F205" s="42">
        <v>0</v>
      </c>
      <c r="G205" s="42">
        <v>0</v>
      </c>
      <c r="H205" s="41">
        <v>1</v>
      </c>
      <c r="I205" s="42">
        <f t="shared" si="18"/>
        <v>0</v>
      </c>
      <c r="J205" s="42">
        <f t="shared" si="19"/>
        <v>0</v>
      </c>
      <c r="K205" s="42">
        <v>3.5</v>
      </c>
      <c r="L205" s="41">
        <f t="shared" si="20"/>
        <v>3.0490352076708335E-3</v>
      </c>
      <c r="M205">
        <f t="shared" si="21"/>
        <v>4</v>
      </c>
      <c r="N205">
        <f t="shared" si="22"/>
        <v>0</v>
      </c>
      <c r="O205">
        <f t="shared" si="23"/>
        <v>0</v>
      </c>
    </row>
    <row r="206" spans="1:15">
      <c r="A206" s="61" t="s">
        <v>134</v>
      </c>
      <c r="B206" s="41">
        <v>1100</v>
      </c>
      <c r="C206" s="43">
        <v>8.3685900000000002E-4</v>
      </c>
      <c r="D206" s="42">
        <v>0.25800000000000001</v>
      </c>
      <c r="E206" s="42">
        <v>48.29</v>
      </c>
      <c r="F206" s="42">
        <v>1.85</v>
      </c>
      <c r="G206" s="42">
        <v>0.22</v>
      </c>
      <c r="H206" s="41">
        <v>1</v>
      </c>
      <c r="I206" s="42">
        <f t="shared" si="18"/>
        <v>1.85</v>
      </c>
      <c r="J206" s="42">
        <f t="shared" si="19"/>
        <v>0.22</v>
      </c>
      <c r="K206" s="42">
        <v>1</v>
      </c>
      <c r="L206" s="41">
        <f t="shared" si="20"/>
        <v>8.6885630386499999E-4</v>
      </c>
      <c r="M206">
        <f t="shared" si="21"/>
        <v>1</v>
      </c>
      <c r="N206">
        <f t="shared" si="22"/>
        <v>0</v>
      </c>
      <c r="O206">
        <f t="shared" si="23"/>
        <v>0</v>
      </c>
    </row>
    <row r="207" spans="1:15">
      <c r="A207" s="61" t="s">
        <v>134</v>
      </c>
      <c r="B207" s="41">
        <v>4110</v>
      </c>
      <c r="C207" s="43">
        <v>7.2393809999999996E-3</v>
      </c>
      <c r="D207" s="42">
        <v>0.25800000000000001</v>
      </c>
      <c r="E207" s="42">
        <v>48.29</v>
      </c>
      <c r="F207" s="42">
        <v>0.7</v>
      </c>
      <c r="G207" s="42">
        <v>0.09</v>
      </c>
      <c r="H207" s="41">
        <v>1</v>
      </c>
      <c r="I207" s="42">
        <f t="shared" si="18"/>
        <v>0.7</v>
      </c>
      <c r="J207" s="42">
        <f t="shared" si="19"/>
        <v>0.09</v>
      </c>
      <c r="K207" s="42">
        <v>8.6</v>
      </c>
      <c r="L207" s="41">
        <f t="shared" si="20"/>
        <v>7.5161787325349989E-3</v>
      </c>
      <c r="M207">
        <f t="shared" si="21"/>
        <v>9</v>
      </c>
      <c r="N207">
        <f t="shared" si="22"/>
        <v>0</v>
      </c>
      <c r="O207">
        <f t="shared" si="23"/>
        <v>0</v>
      </c>
    </row>
    <row r="208" spans="1:15">
      <c r="A208" s="61" t="s">
        <v>134</v>
      </c>
      <c r="B208" s="41">
        <v>4110</v>
      </c>
      <c r="C208" s="43">
        <v>6.4239817000000005E-2</v>
      </c>
      <c r="D208" s="42">
        <v>0.309</v>
      </c>
      <c r="E208" s="42">
        <v>48.29</v>
      </c>
      <c r="F208" s="42">
        <v>0.7</v>
      </c>
      <c r="G208" s="42">
        <v>0.09</v>
      </c>
      <c r="H208" s="41">
        <v>1</v>
      </c>
      <c r="I208" s="42">
        <f t="shared" si="18"/>
        <v>0.7</v>
      </c>
      <c r="J208" s="42">
        <f t="shared" si="19"/>
        <v>0.09</v>
      </c>
      <c r="K208" s="42">
        <v>91</v>
      </c>
      <c r="L208" s="41">
        <f t="shared" si="20"/>
        <v>7.9880124645447498E-2</v>
      </c>
      <c r="M208">
        <f t="shared" si="21"/>
        <v>99</v>
      </c>
      <c r="N208">
        <f t="shared" si="22"/>
        <v>0</v>
      </c>
      <c r="O208">
        <f t="shared" si="23"/>
        <v>0</v>
      </c>
    </row>
    <row r="209" spans="1:15">
      <c r="A209" s="61" t="s">
        <v>134</v>
      </c>
      <c r="B209" s="41">
        <v>4130</v>
      </c>
      <c r="C209" s="43">
        <v>0.373956648</v>
      </c>
      <c r="D209" s="42">
        <v>0.41299999999999998</v>
      </c>
      <c r="E209" s="42">
        <v>48.29</v>
      </c>
      <c r="F209" s="42">
        <v>0.7</v>
      </c>
      <c r="G209" s="42">
        <v>0.09</v>
      </c>
      <c r="H209" s="41">
        <v>1</v>
      </c>
      <c r="I209" s="42">
        <f t="shared" si="18"/>
        <v>0.7</v>
      </c>
      <c r="J209" s="42">
        <f t="shared" si="19"/>
        <v>0.09</v>
      </c>
      <c r="K209" s="42">
        <v>2461.5</v>
      </c>
      <c r="L209" s="41">
        <f t="shared" si="20"/>
        <v>0.62150878147357991</v>
      </c>
      <c r="M209">
        <f t="shared" si="21"/>
        <v>767</v>
      </c>
      <c r="N209">
        <f t="shared" si="22"/>
        <v>1</v>
      </c>
      <c r="O209">
        <f t="shared" si="23"/>
        <v>0.2</v>
      </c>
    </row>
    <row r="210" spans="1:15">
      <c r="A210" s="61" t="s">
        <v>134</v>
      </c>
      <c r="B210" s="41">
        <v>6410</v>
      </c>
      <c r="C210" s="43">
        <v>3.9688588509999998</v>
      </c>
      <c r="D210" s="42">
        <v>0.30299999999999999</v>
      </c>
      <c r="E210" s="42">
        <v>48.29</v>
      </c>
      <c r="F210" s="42">
        <v>0</v>
      </c>
      <c r="G210" s="42">
        <v>0</v>
      </c>
      <c r="H210" s="41">
        <v>1</v>
      </c>
      <c r="I210" s="42">
        <f t="shared" si="18"/>
        <v>0</v>
      </c>
      <c r="J210" s="42">
        <f t="shared" si="19"/>
        <v>0</v>
      </c>
      <c r="K210" s="42">
        <v>7050.1</v>
      </c>
      <c r="L210" s="41">
        <f t="shared" si="20"/>
        <v>4.8393188963484475</v>
      </c>
      <c r="M210">
        <f t="shared" si="21"/>
        <v>5969</v>
      </c>
      <c r="N210">
        <f t="shared" si="22"/>
        <v>0</v>
      </c>
      <c r="O210">
        <f t="shared" si="23"/>
        <v>0</v>
      </c>
    </row>
    <row r="211" spans="1:15">
      <c r="A211" s="61" t="s">
        <v>134</v>
      </c>
      <c r="B211" s="41">
        <v>6410</v>
      </c>
      <c r="C211" s="43">
        <v>2.0988006999999999E-2</v>
      </c>
      <c r="D211" s="42">
        <v>0.26600000000000001</v>
      </c>
      <c r="E211" s="42">
        <v>48.29</v>
      </c>
      <c r="F211" s="42">
        <v>0</v>
      </c>
      <c r="G211" s="42">
        <v>0</v>
      </c>
      <c r="H211" s="41">
        <v>1</v>
      </c>
      <c r="I211" s="42">
        <f t="shared" si="18"/>
        <v>0</v>
      </c>
      <c r="J211" s="42">
        <f t="shared" si="19"/>
        <v>0</v>
      </c>
      <c r="K211" s="42">
        <v>25.6</v>
      </c>
      <c r="L211" s="41">
        <f t="shared" si="20"/>
        <v>2.2466157352998336E-2</v>
      </c>
      <c r="M211">
        <f t="shared" si="21"/>
        <v>28</v>
      </c>
      <c r="N211">
        <f t="shared" si="22"/>
        <v>0</v>
      </c>
      <c r="O211">
        <f t="shared" si="23"/>
        <v>0</v>
      </c>
    </row>
    <row r="212" spans="1:15">
      <c r="A212" s="61" t="s">
        <v>134</v>
      </c>
      <c r="B212" s="41">
        <v>6410</v>
      </c>
      <c r="C212" s="43">
        <v>0.170837401</v>
      </c>
      <c r="D212" s="42">
        <v>0.26600000000000001</v>
      </c>
      <c r="E212" s="42">
        <v>48.29</v>
      </c>
      <c r="F212" s="42">
        <v>0</v>
      </c>
      <c r="G212" s="42">
        <v>0</v>
      </c>
      <c r="H212" s="41">
        <v>1</v>
      </c>
      <c r="I212" s="42">
        <f t="shared" si="18"/>
        <v>0</v>
      </c>
      <c r="J212" s="42">
        <f t="shared" si="19"/>
        <v>0</v>
      </c>
      <c r="K212" s="42">
        <v>208.2</v>
      </c>
      <c r="L212" s="41">
        <f t="shared" si="20"/>
        <v>0.18286919442342833</v>
      </c>
      <c r="M212">
        <f t="shared" si="21"/>
        <v>226</v>
      </c>
      <c r="N212">
        <f t="shared" si="22"/>
        <v>0</v>
      </c>
      <c r="O212">
        <f t="shared" si="23"/>
        <v>0</v>
      </c>
    </row>
    <row r="213" spans="1:15">
      <c r="A213" s="61" t="s">
        <v>134</v>
      </c>
      <c r="B213" s="41">
        <v>6410</v>
      </c>
      <c r="C213" s="43">
        <v>0.84985914500000004</v>
      </c>
      <c r="D213" s="42">
        <v>0.30299999999999999</v>
      </c>
      <c r="E213" s="42">
        <v>48.29</v>
      </c>
      <c r="F213" s="42">
        <v>0</v>
      </c>
      <c r="G213" s="42">
        <v>0</v>
      </c>
      <c r="H213" s="41">
        <v>1</v>
      </c>
      <c r="I213" s="42">
        <f t="shared" si="18"/>
        <v>0</v>
      </c>
      <c r="J213" s="42">
        <f t="shared" si="19"/>
        <v>0</v>
      </c>
      <c r="K213" s="42">
        <v>1180.0999999999999</v>
      </c>
      <c r="L213" s="41">
        <f t="shared" si="20"/>
        <v>1.0362523773292625</v>
      </c>
      <c r="M213">
        <f t="shared" si="21"/>
        <v>1278</v>
      </c>
      <c r="N213">
        <f t="shared" si="22"/>
        <v>0</v>
      </c>
      <c r="O213">
        <f t="shared" si="23"/>
        <v>0</v>
      </c>
    </row>
    <row r="214" spans="1:15">
      <c r="A214" s="61" t="s">
        <v>134</v>
      </c>
      <c r="B214" s="41">
        <v>4110</v>
      </c>
      <c r="C214" s="43">
        <v>5.9123999999999998E-5</v>
      </c>
      <c r="D214" s="42">
        <v>0.309</v>
      </c>
      <c r="E214" s="42">
        <v>48.29</v>
      </c>
      <c r="F214" s="42">
        <v>0.7</v>
      </c>
      <c r="G214" s="42">
        <v>0.09</v>
      </c>
      <c r="H214" s="41">
        <v>1</v>
      </c>
      <c r="I214" s="42">
        <f t="shared" si="18"/>
        <v>0.7</v>
      </c>
      <c r="J214" s="42">
        <f t="shared" si="19"/>
        <v>0.09</v>
      </c>
      <c r="K214" s="42">
        <v>0.1</v>
      </c>
      <c r="L214" s="41">
        <f t="shared" si="20"/>
        <v>7.351877246999999E-5</v>
      </c>
      <c r="M214">
        <f t="shared" si="21"/>
        <v>0</v>
      </c>
      <c r="N214">
        <f t="shared" si="22"/>
        <v>0</v>
      </c>
      <c r="O214">
        <f t="shared" si="23"/>
        <v>0</v>
      </c>
    </row>
    <row r="215" spans="1:15">
      <c r="A215" s="61" t="s">
        <v>134</v>
      </c>
      <c r="B215" s="41">
        <v>3200</v>
      </c>
      <c r="C215" s="43">
        <v>0.343027001</v>
      </c>
      <c r="D215" s="42">
        <v>0.4</v>
      </c>
      <c r="E215" s="42">
        <v>48.29</v>
      </c>
      <c r="F215" s="42">
        <v>1.2</v>
      </c>
      <c r="G215" s="42">
        <v>6.4000000000000001E-2</v>
      </c>
      <c r="H215" s="41">
        <v>1</v>
      </c>
      <c r="I215" s="42">
        <f t="shared" si="18"/>
        <v>1.2</v>
      </c>
      <c r="J215" s="42">
        <f t="shared" si="19"/>
        <v>6.4000000000000001E-2</v>
      </c>
      <c r="K215" s="42">
        <v>628.79999999999995</v>
      </c>
      <c r="L215" s="41">
        <f t="shared" si="20"/>
        <v>0.55215912927633337</v>
      </c>
      <c r="M215">
        <f t="shared" si="21"/>
        <v>681</v>
      </c>
      <c r="N215">
        <f t="shared" si="22"/>
        <v>2</v>
      </c>
      <c r="O215">
        <f t="shared" si="23"/>
        <v>0.1</v>
      </c>
    </row>
    <row r="216" spans="1:15">
      <c r="A216" s="61" t="s">
        <v>134</v>
      </c>
      <c r="B216" s="41">
        <v>4110</v>
      </c>
      <c r="C216" s="43">
        <v>1.6291700000000001E-3</v>
      </c>
      <c r="D216" s="42">
        <v>0.309</v>
      </c>
      <c r="E216" s="42">
        <v>48.29</v>
      </c>
      <c r="F216" s="42">
        <v>0.7</v>
      </c>
      <c r="G216" s="42">
        <v>0.09</v>
      </c>
      <c r="H216" s="41">
        <v>1</v>
      </c>
      <c r="I216" s="42">
        <f t="shared" si="18"/>
        <v>0.7</v>
      </c>
      <c r="J216" s="42">
        <f t="shared" si="19"/>
        <v>0.09</v>
      </c>
      <c r="K216" s="42">
        <v>2.2999999999999998</v>
      </c>
      <c r="L216" s="41">
        <f t="shared" si="20"/>
        <v>2.025819946975E-3</v>
      </c>
      <c r="M216">
        <f t="shared" si="21"/>
        <v>2</v>
      </c>
      <c r="N216">
        <f t="shared" si="22"/>
        <v>0</v>
      </c>
      <c r="O216">
        <f t="shared" si="23"/>
        <v>0</v>
      </c>
    </row>
    <row r="217" spans="1:15">
      <c r="A217" s="61" t="s">
        <v>134</v>
      </c>
      <c r="B217" s="41">
        <v>6410</v>
      </c>
      <c r="C217" s="43">
        <v>5.8483776000000001E-2</v>
      </c>
      <c r="D217" s="42">
        <v>0.247</v>
      </c>
      <c r="E217" s="42">
        <v>48.29</v>
      </c>
      <c r="F217" s="42">
        <v>0</v>
      </c>
      <c r="G217" s="42">
        <v>0</v>
      </c>
      <c r="H217" s="41">
        <v>1</v>
      </c>
      <c r="I217" s="42">
        <f t="shared" si="18"/>
        <v>0</v>
      </c>
      <c r="J217" s="42">
        <f t="shared" si="19"/>
        <v>0</v>
      </c>
      <c r="K217" s="42">
        <v>66.2</v>
      </c>
      <c r="L217" s="41">
        <f t="shared" si="20"/>
        <v>5.8131070094239991E-2</v>
      </c>
      <c r="M217">
        <f t="shared" si="21"/>
        <v>72</v>
      </c>
      <c r="N217">
        <f t="shared" si="22"/>
        <v>0</v>
      </c>
      <c r="O217">
        <f t="shared" si="23"/>
        <v>0</v>
      </c>
    </row>
    <row r="218" spans="1:15">
      <c r="A218" s="61" t="s">
        <v>134</v>
      </c>
      <c r="B218" s="41">
        <v>4110</v>
      </c>
      <c r="C218" s="43">
        <v>3.4001600000000001E-4</v>
      </c>
      <c r="D218" s="42">
        <v>0.309</v>
      </c>
      <c r="E218" s="42">
        <v>48.29</v>
      </c>
      <c r="F218" s="42">
        <v>0.7</v>
      </c>
      <c r="G218" s="42">
        <v>0.09</v>
      </c>
      <c r="H218" s="41">
        <v>1</v>
      </c>
      <c r="I218" s="42">
        <f t="shared" si="18"/>
        <v>0.7</v>
      </c>
      <c r="J218" s="42">
        <f t="shared" si="19"/>
        <v>0.09</v>
      </c>
      <c r="K218" s="42">
        <v>1.1000000000000001</v>
      </c>
      <c r="L218" s="41">
        <f t="shared" si="20"/>
        <v>4.2279884548000003E-4</v>
      </c>
      <c r="M218">
        <f t="shared" si="21"/>
        <v>1</v>
      </c>
      <c r="N218">
        <f t="shared" si="22"/>
        <v>0</v>
      </c>
      <c r="O218">
        <f t="shared" si="23"/>
        <v>0</v>
      </c>
    </row>
    <row r="219" spans="1:15">
      <c r="A219" s="61" t="s">
        <v>134</v>
      </c>
      <c r="B219" s="41">
        <v>4110</v>
      </c>
      <c r="C219" s="43">
        <v>6.8641500000000003E-3</v>
      </c>
      <c r="D219" s="42">
        <v>0.309</v>
      </c>
      <c r="E219" s="42">
        <v>48.29</v>
      </c>
      <c r="F219" s="42">
        <v>0.7</v>
      </c>
      <c r="G219" s="42">
        <v>0.09</v>
      </c>
      <c r="H219" s="41">
        <v>1</v>
      </c>
      <c r="I219" s="42">
        <f t="shared" si="18"/>
        <v>0.7</v>
      </c>
      <c r="J219" s="42">
        <f t="shared" si="19"/>
        <v>0.09</v>
      </c>
      <c r="K219" s="42">
        <v>412.6</v>
      </c>
      <c r="L219" s="41">
        <f t="shared" si="20"/>
        <v>8.5353474401249994E-3</v>
      </c>
      <c r="M219">
        <f t="shared" si="21"/>
        <v>11</v>
      </c>
      <c r="N219">
        <f t="shared" si="22"/>
        <v>0</v>
      </c>
      <c r="O219">
        <f t="shared" si="23"/>
        <v>0</v>
      </c>
    </row>
    <row r="220" spans="1:15">
      <c r="A220" s="61" t="s">
        <v>134</v>
      </c>
      <c r="B220" s="41">
        <v>3200</v>
      </c>
      <c r="C220" s="43">
        <v>10.497597275</v>
      </c>
      <c r="D220" s="42">
        <v>0.4</v>
      </c>
      <c r="E220" s="42">
        <v>48.29</v>
      </c>
      <c r="F220" s="42">
        <v>1.2</v>
      </c>
      <c r="G220" s="42">
        <v>6.4000000000000001E-2</v>
      </c>
      <c r="H220" s="41">
        <v>1</v>
      </c>
      <c r="I220" s="42">
        <f t="shared" si="18"/>
        <v>1.2</v>
      </c>
      <c r="J220" s="42">
        <f t="shared" si="19"/>
        <v>6.4000000000000001E-2</v>
      </c>
      <c r="K220" s="42">
        <v>19243.5</v>
      </c>
      <c r="L220" s="41">
        <f t="shared" si="20"/>
        <v>16.897632413658336</v>
      </c>
      <c r="M220">
        <f t="shared" si="21"/>
        <v>20843</v>
      </c>
      <c r="N220">
        <f t="shared" si="22"/>
        <v>55</v>
      </c>
      <c r="O220">
        <f t="shared" si="23"/>
        <v>2.9</v>
      </c>
    </row>
    <row r="221" spans="1:15">
      <c r="A221" s="61" t="s">
        <v>134</v>
      </c>
      <c r="B221" s="41">
        <v>3200</v>
      </c>
      <c r="C221" s="43">
        <v>4.7057276159999999</v>
      </c>
      <c r="D221" s="42">
        <v>0.28699999999999998</v>
      </c>
      <c r="E221" s="42">
        <v>48.29</v>
      </c>
      <c r="F221" s="42">
        <v>1.2</v>
      </c>
      <c r="G221" s="42">
        <v>6.4000000000000001E-2</v>
      </c>
      <c r="H221" s="41">
        <v>1</v>
      </c>
      <c r="I221" s="42">
        <f t="shared" si="18"/>
        <v>1.2</v>
      </c>
      <c r="J221" s="42">
        <f t="shared" si="19"/>
        <v>6.4000000000000001E-2</v>
      </c>
      <c r="K221" s="42">
        <v>6189.3</v>
      </c>
      <c r="L221" s="41">
        <f t="shared" si="20"/>
        <v>5.4348134456246386</v>
      </c>
      <c r="M221">
        <f t="shared" si="21"/>
        <v>6704</v>
      </c>
      <c r="N221">
        <f t="shared" si="22"/>
        <v>18</v>
      </c>
      <c r="O221">
        <f t="shared" si="23"/>
        <v>0.9</v>
      </c>
    </row>
    <row r="222" spans="1:15">
      <c r="A222" s="61" t="s">
        <v>134</v>
      </c>
      <c r="B222" s="41">
        <v>6460</v>
      </c>
      <c r="C222" s="43">
        <v>0.482661652</v>
      </c>
      <c r="D222" s="42">
        <v>0.30299999999999999</v>
      </c>
      <c r="E222" s="42">
        <v>48.29</v>
      </c>
      <c r="F222" s="42">
        <v>0</v>
      </c>
      <c r="G222" s="42">
        <v>0</v>
      </c>
      <c r="H222" s="41">
        <v>1</v>
      </c>
      <c r="I222" s="42">
        <f t="shared" si="18"/>
        <v>0</v>
      </c>
      <c r="J222" s="42">
        <f t="shared" si="19"/>
        <v>0</v>
      </c>
      <c r="K222" s="42">
        <v>670.2</v>
      </c>
      <c r="L222" s="41">
        <f t="shared" si="20"/>
        <v>0.58852021217077</v>
      </c>
      <c r="M222">
        <f t="shared" si="21"/>
        <v>726</v>
      </c>
      <c r="N222">
        <f t="shared" si="22"/>
        <v>0</v>
      </c>
      <c r="O222">
        <f t="shared" si="23"/>
        <v>0</v>
      </c>
    </row>
    <row r="223" spans="1:15">
      <c r="A223" s="61" t="s">
        <v>134</v>
      </c>
      <c r="B223" s="41">
        <v>1100</v>
      </c>
      <c r="C223" s="43">
        <v>1.648149E-3</v>
      </c>
      <c r="D223" s="42">
        <v>0.17399999999999999</v>
      </c>
      <c r="E223" s="42">
        <v>48.29</v>
      </c>
      <c r="F223" s="42">
        <v>1.85</v>
      </c>
      <c r="G223" s="42">
        <v>0.22</v>
      </c>
      <c r="H223" s="41">
        <v>1</v>
      </c>
      <c r="I223" s="42">
        <f t="shared" si="18"/>
        <v>1.85</v>
      </c>
      <c r="J223" s="42">
        <f t="shared" si="19"/>
        <v>0.22</v>
      </c>
      <c r="K223" s="42">
        <v>1.3</v>
      </c>
      <c r="L223" s="41">
        <f t="shared" si="20"/>
        <v>1.1540421705449999E-3</v>
      </c>
      <c r="M223">
        <f t="shared" si="21"/>
        <v>1</v>
      </c>
      <c r="N223">
        <f t="shared" si="22"/>
        <v>0</v>
      </c>
      <c r="O223">
        <f t="shared" si="23"/>
        <v>0</v>
      </c>
    </row>
    <row r="224" spans="1:15">
      <c r="A224" s="61" t="s">
        <v>134</v>
      </c>
      <c r="B224" s="41">
        <v>6410</v>
      </c>
      <c r="C224" s="43">
        <v>0.461460655</v>
      </c>
      <c r="D224" s="42">
        <v>0.30299999999999999</v>
      </c>
      <c r="E224" s="42">
        <v>48.29</v>
      </c>
      <c r="F224" s="42">
        <v>0</v>
      </c>
      <c r="G224" s="42">
        <v>0</v>
      </c>
      <c r="H224" s="41">
        <v>1</v>
      </c>
      <c r="I224" s="42">
        <f t="shared" si="18"/>
        <v>0</v>
      </c>
      <c r="J224" s="42">
        <f t="shared" si="19"/>
        <v>0</v>
      </c>
      <c r="K224" s="42">
        <v>640.79999999999995</v>
      </c>
      <c r="L224" s="41">
        <f t="shared" si="20"/>
        <v>0.56266935950623742</v>
      </c>
      <c r="M224">
        <f t="shared" si="21"/>
        <v>694</v>
      </c>
      <c r="N224">
        <f t="shared" si="22"/>
        <v>0</v>
      </c>
      <c r="O224">
        <f t="shared" si="23"/>
        <v>0</v>
      </c>
    </row>
    <row r="225" spans="1:15">
      <c r="A225" s="61" t="s">
        <v>134</v>
      </c>
      <c r="B225" s="41">
        <v>1100</v>
      </c>
      <c r="C225" s="43">
        <v>9.4797700000000002E-4</v>
      </c>
      <c r="D225" s="42">
        <v>0.25800000000000001</v>
      </c>
      <c r="E225" s="42">
        <v>48.29</v>
      </c>
      <c r="F225" s="42">
        <v>1.85</v>
      </c>
      <c r="G225" s="42">
        <v>0.22</v>
      </c>
      <c r="H225" s="41">
        <v>1</v>
      </c>
      <c r="I225" s="42">
        <f t="shared" si="18"/>
        <v>1.85</v>
      </c>
      <c r="J225" s="42">
        <f t="shared" si="19"/>
        <v>0.22</v>
      </c>
      <c r="K225" s="42">
        <v>1.1000000000000001</v>
      </c>
      <c r="L225" s="41">
        <f t="shared" si="20"/>
        <v>9.8422290059499993E-4</v>
      </c>
      <c r="M225">
        <f t="shared" si="21"/>
        <v>1</v>
      </c>
      <c r="N225">
        <f t="shared" si="22"/>
        <v>0</v>
      </c>
      <c r="O225">
        <f t="shared" si="23"/>
        <v>0</v>
      </c>
    </row>
    <row r="226" spans="1:15">
      <c r="A226" s="61" t="s">
        <v>134</v>
      </c>
      <c r="B226" s="41">
        <v>4110</v>
      </c>
      <c r="C226" s="43">
        <v>0.44461340599999999</v>
      </c>
      <c r="D226" s="42">
        <v>0.25800000000000001</v>
      </c>
      <c r="E226" s="42">
        <v>48.29</v>
      </c>
      <c r="F226" s="42">
        <v>0.7</v>
      </c>
      <c r="G226" s="42">
        <v>0.09</v>
      </c>
      <c r="H226" s="41">
        <v>1</v>
      </c>
      <c r="I226" s="42">
        <f t="shared" si="18"/>
        <v>0.7</v>
      </c>
      <c r="J226" s="42">
        <f t="shared" si="19"/>
        <v>0.09</v>
      </c>
      <c r="K226" s="42">
        <v>525.70000000000005</v>
      </c>
      <c r="L226" s="41">
        <f t="shared" si="20"/>
        <v>0.46161319957841002</v>
      </c>
      <c r="M226">
        <f t="shared" si="21"/>
        <v>569</v>
      </c>
      <c r="N226">
        <f t="shared" si="22"/>
        <v>1</v>
      </c>
      <c r="O226">
        <f t="shared" si="23"/>
        <v>0.1</v>
      </c>
    </row>
    <row r="227" spans="1:15">
      <c r="A227" s="61" t="s">
        <v>134</v>
      </c>
      <c r="B227" s="41">
        <v>4110</v>
      </c>
      <c r="C227" s="43">
        <v>1.694554E-3</v>
      </c>
      <c r="D227" s="42">
        <v>0.25800000000000001</v>
      </c>
      <c r="E227" s="42">
        <v>48.29</v>
      </c>
      <c r="F227" s="42">
        <v>0.7</v>
      </c>
      <c r="G227" s="42">
        <v>0.09</v>
      </c>
      <c r="H227" s="41">
        <v>1</v>
      </c>
      <c r="I227" s="42">
        <f t="shared" si="18"/>
        <v>0.7</v>
      </c>
      <c r="J227" s="42">
        <f t="shared" si="19"/>
        <v>0.09</v>
      </c>
      <c r="K227" s="42">
        <v>2</v>
      </c>
      <c r="L227" s="41">
        <f t="shared" si="20"/>
        <v>1.7593452721899998E-3</v>
      </c>
      <c r="M227">
        <f t="shared" si="21"/>
        <v>2</v>
      </c>
      <c r="N227">
        <f t="shared" si="22"/>
        <v>0</v>
      </c>
      <c r="O227">
        <f t="shared" si="23"/>
        <v>0</v>
      </c>
    </row>
    <row r="228" spans="1:15">
      <c r="A228" s="61" t="s">
        <v>134</v>
      </c>
      <c r="B228" s="41">
        <v>4110</v>
      </c>
      <c r="C228" s="43">
        <v>7.6018917000000005E-2</v>
      </c>
      <c r="D228" s="42">
        <v>0.41299999999999998</v>
      </c>
      <c r="E228" s="42">
        <v>48.29</v>
      </c>
      <c r="F228" s="42">
        <v>0.7</v>
      </c>
      <c r="G228" s="42">
        <v>0.09</v>
      </c>
      <c r="H228" s="41">
        <v>1</v>
      </c>
      <c r="I228" s="42">
        <f t="shared" si="18"/>
        <v>0.7</v>
      </c>
      <c r="J228" s="42">
        <f t="shared" si="19"/>
        <v>0.09</v>
      </c>
      <c r="K228" s="42">
        <v>143.9</v>
      </c>
      <c r="L228" s="41">
        <f t="shared" si="20"/>
        <v>0.12634198302475749</v>
      </c>
      <c r="M228">
        <f t="shared" si="21"/>
        <v>156</v>
      </c>
      <c r="N228">
        <f t="shared" si="22"/>
        <v>0</v>
      </c>
      <c r="O228">
        <f t="shared" si="23"/>
        <v>0</v>
      </c>
    </row>
    <row r="229" spans="1:15">
      <c r="A229" s="61" t="s">
        <v>134</v>
      </c>
      <c r="B229" s="41">
        <v>4110</v>
      </c>
      <c r="C229" s="43">
        <v>4.9263896000000001E-2</v>
      </c>
      <c r="D229" s="42">
        <v>0.10199999999999999</v>
      </c>
      <c r="E229" s="42">
        <v>48.29</v>
      </c>
      <c r="F229" s="42">
        <v>0.7</v>
      </c>
      <c r="G229" s="42">
        <v>0.09</v>
      </c>
      <c r="H229" s="41">
        <v>1</v>
      </c>
      <c r="I229" s="42">
        <f t="shared" si="18"/>
        <v>0.7</v>
      </c>
      <c r="J229" s="42">
        <f t="shared" si="19"/>
        <v>0.09</v>
      </c>
      <c r="K229" s="42">
        <v>23</v>
      </c>
      <c r="L229" s="41">
        <f t="shared" si="20"/>
        <v>2.0221105071639999E-2</v>
      </c>
      <c r="M229">
        <f t="shared" si="21"/>
        <v>25</v>
      </c>
      <c r="N229">
        <f t="shared" si="22"/>
        <v>0</v>
      </c>
      <c r="O229">
        <f t="shared" si="23"/>
        <v>0</v>
      </c>
    </row>
    <row r="230" spans="1:15">
      <c r="A230" s="61" t="s">
        <v>134</v>
      </c>
      <c r="B230" s="41">
        <v>4110</v>
      </c>
      <c r="C230" s="43">
        <v>2.300837E-2</v>
      </c>
      <c r="D230" s="42">
        <v>0.10199999999999999</v>
      </c>
      <c r="E230" s="42">
        <v>48.29</v>
      </c>
      <c r="F230" s="42">
        <v>0.7</v>
      </c>
      <c r="G230" s="42">
        <v>0.09</v>
      </c>
      <c r="H230" s="41">
        <v>1</v>
      </c>
      <c r="I230" s="42">
        <f t="shared" si="18"/>
        <v>0.7</v>
      </c>
      <c r="J230" s="42">
        <f t="shared" si="19"/>
        <v>0.09</v>
      </c>
      <c r="K230" s="42">
        <v>10.8</v>
      </c>
      <c r="L230" s="41">
        <f t="shared" si="20"/>
        <v>9.4441305920499995E-3</v>
      </c>
      <c r="M230">
        <f t="shared" si="21"/>
        <v>12</v>
      </c>
      <c r="N230">
        <f t="shared" si="22"/>
        <v>0</v>
      </c>
      <c r="O230">
        <f t="shared" si="23"/>
        <v>0</v>
      </c>
    </row>
    <row r="231" spans="1:15">
      <c r="A231" s="61" t="s">
        <v>134</v>
      </c>
      <c r="B231" s="41">
        <v>6410</v>
      </c>
      <c r="C231" s="43">
        <v>0.14786722199999999</v>
      </c>
      <c r="D231" s="42">
        <v>0.30299999999999999</v>
      </c>
      <c r="E231" s="42">
        <v>48.29</v>
      </c>
      <c r="F231" s="42">
        <v>0</v>
      </c>
      <c r="G231" s="42">
        <v>0</v>
      </c>
      <c r="H231" s="41">
        <v>1</v>
      </c>
      <c r="I231" s="42">
        <f t="shared" si="18"/>
        <v>0</v>
      </c>
      <c r="J231" s="42">
        <f t="shared" si="19"/>
        <v>0</v>
      </c>
      <c r="K231" s="42">
        <v>205.3</v>
      </c>
      <c r="L231" s="41">
        <f t="shared" si="20"/>
        <v>0.18029783079709497</v>
      </c>
      <c r="M231">
        <f t="shared" si="21"/>
        <v>222</v>
      </c>
      <c r="N231">
        <f t="shared" si="22"/>
        <v>0</v>
      </c>
      <c r="O231">
        <f t="shared" si="23"/>
        <v>0</v>
      </c>
    </row>
    <row r="232" spans="1:15">
      <c r="A232" s="61" t="s">
        <v>134</v>
      </c>
      <c r="B232" s="41">
        <v>4110</v>
      </c>
      <c r="C232" s="43">
        <v>75.468256019999998</v>
      </c>
      <c r="D232" s="42">
        <v>0.41299999999999998</v>
      </c>
      <c r="E232" s="42">
        <v>48.29</v>
      </c>
      <c r="F232" s="42">
        <v>0.7</v>
      </c>
      <c r="G232" s="42">
        <v>0.09</v>
      </c>
      <c r="H232" s="41">
        <v>1</v>
      </c>
      <c r="I232" s="42">
        <f t="shared" si="18"/>
        <v>0.7</v>
      </c>
      <c r="J232" s="42">
        <f t="shared" si="19"/>
        <v>0.09</v>
      </c>
      <c r="K232" s="42">
        <v>150968.6</v>
      </c>
      <c r="L232" s="41">
        <f t="shared" si="20"/>
        <v>125.42679503033293</v>
      </c>
      <c r="M232">
        <f t="shared" si="21"/>
        <v>154711</v>
      </c>
      <c r="N232">
        <f t="shared" si="22"/>
        <v>239</v>
      </c>
      <c r="O232">
        <f t="shared" si="23"/>
        <v>30.7</v>
      </c>
    </row>
    <row r="233" spans="1:15">
      <c r="A233" s="61" t="s">
        <v>134</v>
      </c>
      <c r="B233" s="41">
        <v>6410</v>
      </c>
      <c r="C233" s="43">
        <v>0.55267751600000004</v>
      </c>
      <c r="D233" s="42">
        <v>0.26600000000000001</v>
      </c>
      <c r="E233" s="42">
        <v>48.29</v>
      </c>
      <c r="F233" s="42">
        <v>0</v>
      </c>
      <c r="G233" s="42">
        <v>0</v>
      </c>
      <c r="H233" s="41">
        <v>1</v>
      </c>
      <c r="I233" s="42">
        <f t="shared" si="18"/>
        <v>0</v>
      </c>
      <c r="J233" s="42">
        <f t="shared" si="19"/>
        <v>0</v>
      </c>
      <c r="K233" s="42">
        <v>673.7</v>
      </c>
      <c r="L233" s="41">
        <f t="shared" si="20"/>
        <v>0.59160167232268679</v>
      </c>
      <c r="M233">
        <f t="shared" si="21"/>
        <v>730</v>
      </c>
      <c r="N233">
        <f t="shared" si="22"/>
        <v>0</v>
      </c>
      <c r="O233">
        <f t="shared" si="23"/>
        <v>0</v>
      </c>
    </row>
    <row r="234" spans="1:15">
      <c r="A234" s="61" t="s">
        <v>134</v>
      </c>
      <c r="B234" s="41">
        <v>4130</v>
      </c>
      <c r="C234" s="43">
        <v>0.13847976100000001</v>
      </c>
      <c r="D234" s="42">
        <v>0.41299999999999998</v>
      </c>
      <c r="E234" s="42">
        <v>48.29</v>
      </c>
      <c r="F234" s="42">
        <v>0.7</v>
      </c>
      <c r="G234" s="42">
        <v>0.09</v>
      </c>
      <c r="H234" s="41">
        <v>1</v>
      </c>
      <c r="I234" s="42">
        <f t="shared" si="18"/>
        <v>0.7</v>
      </c>
      <c r="J234" s="42">
        <f t="shared" si="19"/>
        <v>0.09</v>
      </c>
      <c r="K234" s="42">
        <v>371.3</v>
      </c>
      <c r="L234" s="41">
        <f t="shared" si="20"/>
        <v>0.23015070858658082</v>
      </c>
      <c r="M234">
        <f t="shared" si="21"/>
        <v>284</v>
      </c>
      <c r="N234">
        <f t="shared" si="22"/>
        <v>0</v>
      </c>
      <c r="O234">
        <f t="shared" si="23"/>
        <v>0.1</v>
      </c>
    </row>
    <row r="235" spans="1:15">
      <c r="A235" s="61" t="s">
        <v>134</v>
      </c>
      <c r="B235" s="41">
        <v>4110</v>
      </c>
      <c r="C235" s="43">
        <v>1.318056E-3</v>
      </c>
      <c r="D235" s="42">
        <v>0.41299999999999998</v>
      </c>
      <c r="E235" s="42">
        <v>48.29</v>
      </c>
      <c r="F235" s="42">
        <v>0.7</v>
      </c>
      <c r="G235" s="42">
        <v>0.09</v>
      </c>
      <c r="H235" s="41">
        <v>1</v>
      </c>
      <c r="I235" s="42">
        <f t="shared" si="18"/>
        <v>0.7</v>
      </c>
      <c r="J235" s="42">
        <f t="shared" si="19"/>
        <v>0.09</v>
      </c>
      <c r="K235" s="42">
        <v>2.5</v>
      </c>
      <c r="L235" s="41">
        <f t="shared" si="20"/>
        <v>2.1905838092599996E-3</v>
      </c>
      <c r="M235">
        <f t="shared" si="21"/>
        <v>3</v>
      </c>
      <c r="N235">
        <f t="shared" si="22"/>
        <v>0</v>
      </c>
      <c r="O235">
        <f t="shared" si="23"/>
        <v>0</v>
      </c>
    </row>
    <row r="236" spans="1:15">
      <c r="A236" s="61" t="s">
        <v>134</v>
      </c>
      <c r="B236" s="41">
        <v>4110</v>
      </c>
      <c r="C236" s="43">
        <v>9.7484700000000004E-3</v>
      </c>
      <c r="D236" s="42">
        <v>0.309</v>
      </c>
      <c r="E236" s="42">
        <v>48.29</v>
      </c>
      <c r="F236" s="42">
        <v>0.7</v>
      </c>
      <c r="G236" s="42">
        <v>0.09</v>
      </c>
      <c r="H236" s="41">
        <v>1</v>
      </c>
      <c r="I236" s="42">
        <f t="shared" si="18"/>
        <v>0.7</v>
      </c>
      <c r="J236" s="42">
        <f t="shared" si="19"/>
        <v>0.09</v>
      </c>
      <c r="K236" s="42">
        <v>13.8</v>
      </c>
      <c r="L236" s="41">
        <f t="shared" si="20"/>
        <v>1.2121905619725001E-2</v>
      </c>
      <c r="M236">
        <f t="shared" si="21"/>
        <v>15</v>
      </c>
      <c r="N236">
        <f t="shared" si="22"/>
        <v>0</v>
      </c>
      <c r="O236">
        <f t="shared" si="23"/>
        <v>0</v>
      </c>
    </row>
    <row r="237" spans="1:15">
      <c r="A237" s="61" t="s">
        <v>134</v>
      </c>
      <c r="B237" s="41">
        <v>6410</v>
      </c>
      <c r="C237" s="43">
        <v>6.5859082999999999E-2</v>
      </c>
      <c r="D237" s="42">
        <v>0.26600000000000001</v>
      </c>
      <c r="E237" s="42">
        <v>48.29</v>
      </c>
      <c r="F237" s="42">
        <v>0</v>
      </c>
      <c r="G237" s="42">
        <v>0</v>
      </c>
      <c r="H237" s="41">
        <v>1</v>
      </c>
      <c r="I237" s="42">
        <f t="shared" si="18"/>
        <v>0</v>
      </c>
      <c r="J237" s="42">
        <f t="shared" si="19"/>
        <v>0</v>
      </c>
      <c r="K237" s="42">
        <v>80.3</v>
      </c>
      <c r="L237" s="41">
        <f t="shared" si="20"/>
        <v>7.0497428450551666E-2</v>
      </c>
      <c r="M237">
        <f t="shared" si="21"/>
        <v>87</v>
      </c>
      <c r="N237">
        <f t="shared" si="22"/>
        <v>0</v>
      </c>
      <c r="O237">
        <f t="shared" si="23"/>
        <v>0</v>
      </c>
    </row>
    <row r="238" spans="1:15">
      <c r="A238" s="61" t="s">
        <v>134</v>
      </c>
      <c r="B238" s="41">
        <v>3200</v>
      </c>
      <c r="C238" s="43">
        <v>4.4157416999999997E-2</v>
      </c>
      <c r="D238" s="42">
        <v>0.4</v>
      </c>
      <c r="E238" s="42">
        <v>48.29</v>
      </c>
      <c r="F238" s="42">
        <v>1.2</v>
      </c>
      <c r="G238" s="42">
        <v>6.4000000000000001E-2</v>
      </c>
      <c r="H238" s="41">
        <v>1</v>
      </c>
      <c r="I238" s="42">
        <f t="shared" si="18"/>
        <v>1.2</v>
      </c>
      <c r="J238" s="42">
        <f t="shared" si="19"/>
        <v>6.4000000000000001E-2</v>
      </c>
      <c r="K238" s="42">
        <v>80.900000000000006</v>
      </c>
      <c r="L238" s="41">
        <f t="shared" si="20"/>
        <v>7.1078722231000008E-2</v>
      </c>
      <c r="M238">
        <f t="shared" si="21"/>
        <v>88</v>
      </c>
      <c r="N238">
        <f t="shared" si="22"/>
        <v>0</v>
      </c>
      <c r="O238">
        <f t="shared" si="23"/>
        <v>0</v>
      </c>
    </row>
    <row r="239" spans="1:15">
      <c r="A239" s="61" t="s">
        <v>134</v>
      </c>
      <c r="B239" s="41">
        <v>6410</v>
      </c>
      <c r="C239" s="43">
        <v>0.120881506</v>
      </c>
      <c r="D239" s="42">
        <v>0.30299999999999999</v>
      </c>
      <c r="E239" s="42">
        <v>48.29</v>
      </c>
      <c r="F239" s="42">
        <v>0</v>
      </c>
      <c r="G239" s="42">
        <v>0</v>
      </c>
      <c r="H239" s="41">
        <v>1</v>
      </c>
      <c r="I239" s="42">
        <f t="shared" si="18"/>
        <v>0</v>
      </c>
      <c r="J239" s="42">
        <f t="shared" si="19"/>
        <v>0</v>
      </c>
      <c r="K239" s="42">
        <v>167.9</v>
      </c>
      <c r="L239" s="41">
        <f t="shared" si="20"/>
        <v>0.147393540099685</v>
      </c>
      <c r="M239">
        <f t="shared" si="21"/>
        <v>182</v>
      </c>
      <c r="N239">
        <f t="shared" si="22"/>
        <v>0</v>
      </c>
      <c r="O239">
        <f t="shared" si="23"/>
        <v>0</v>
      </c>
    </row>
    <row r="240" spans="1:15">
      <c r="A240" s="61" t="s">
        <v>134</v>
      </c>
      <c r="B240" s="41">
        <v>4110</v>
      </c>
      <c r="C240" s="43">
        <v>1.7194879320000001</v>
      </c>
      <c r="D240" s="42">
        <v>0.309</v>
      </c>
      <c r="E240" s="42">
        <v>48.29</v>
      </c>
      <c r="F240" s="42">
        <v>0.7</v>
      </c>
      <c r="G240" s="42">
        <v>0.09</v>
      </c>
      <c r="H240" s="41">
        <v>1</v>
      </c>
      <c r="I240" s="42">
        <f t="shared" si="18"/>
        <v>0.7</v>
      </c>
      <c r="J240" s="42">
        <f t="shared" si="19"/>
        <v>0.09</v>
      </c>
      <c r="K240" s="42">
        <v>2434.9</v>
      </c>
      <c r="L240" s="41">
        <f t="shared" si="20"/>
        <v>2.1381273600842099</v>
      </c>
      <c r="M240">
        <f t="shared" si="21"/>
        <v>2637</v>
      </c>
      <c r="N240">
        <f t="shared" si="22"/>
        <v>4</v>
      </c>
      <c r="O240">
        <f t="shared" si="23"/>
        <v>0.5</v>
      </c>
    </row>
    <row r="241" spans="1:15">
      <c r="A241" s="61" t="s">
        <v>134</v>
      </c>
      <c r="B241" s="41">
        <v>6410</v>
      </c>
      <c r="C241" s="43">
        <v>1.171137273</v>
      </c>
      <c r="D241" s="42">
        <v>0.30299999999999999</v>
      </c>
      <c r="E241" s="42">
        <v>48.29</v>
      </c>
      <c r="F241" s="42">
        <v>0</v>
      </c>
      <c r="G241" s="42">
        <v>0</v>
      </c>
      <c r="H241" s="41">
        <v>1</v>
      </c>
      <c r="I241" s="42">
        <f t="shared" si="18"/>
        <v>0</v>
      </c>
      <c r="J241" s="42">
        <f t="shared" si="19"/>
        <v>0</v>
      </c>
      <c r="K241" s="42">
        <v>1633.6</v>
      </c>
      <c r="L241" s="41">
        <f t="shared" si="20"/>
        <v>1.4279940275575427</v>
      </c>
      <c r="M241">
        <f t="shared" si="21"/>
        <v>1761</v>
      </c>
      <c r="N241">
        <f t="shared" si="22"/>
        <v>0</v>
      </c>
      <c r="O241">
        <f t="shared" si="23"/>
        <v>0</v>
      </c>
    </row>
    <row r="242" spans="1:15">
      <c r="A242" s="61" t="s">
        <v>134</v>
      </c>
      <c r="B242" s="41">
        <v>6410</v>
      </c>
      <c r="C242" s="43">
        <v>7.2571171000000004E-2</v>
      </c>
      <c r="D242" s="42">
        <v>0.26600000000000001</v>
      </c>
      <c r="E242" s="42">
        <v>48.29</v>
      </c>
      <c r="F242" s="42">
        <v>0</v>
      </c>
      <c r="G242" s="42">
        <v>0</v>
      </c>
      <c r="H242" s="41">
        <v>1</v>
      </c>
      <c r="I242" s="42">
        <f t="shared" si="18"/>
        <v>0</v>
      </c>
      <c r="J242" s="42">
        <f t="shared" si="19"/>
        <v>0</v>
      </c>
      <c r="K242" s="42">
        <v>88.5</v>
      </c>
      <c r="L242" s="41">
        <f t="shared" si="20"/>
        <v>7.7682237621578346E-2</v>
      </c>
      <c r="M242">
        <f t="shared" si="21"/>
        <v>96</v>
      </c>
      <c r="N242">
        <f t="shared" si="22"/>
        <v>0</v>
      </c>
      <c r="O242">
        <f t="shared" si="23"/>
        <v>0</v>
      </c>
    </row>
    <row r="243" spans="1:15">
      <c r="A243" s="61" t="s">
        <v>134</v>
      </c>
      <c r="B243" s="41">
        <v>4110</v>
      </c>
      <c r="C243" s="43">
        <v>0.116969058</v>
      </c>
      <c r="D243" s="42">
        <v>0.309</v>
      </c>
      <c r="E243" s="42">
        <v>48.29</v>
      </c>
      <c r="F243" s="42">
        <v>0.7</v>
      </c>
      <c r="G243" s="42">
        <v>0.09</v>
      </c>
      <c r="H243" s="41">
        <v>1</v>
      </c>
      <c r="I243" s="42">
        <f t="shared" si="18"/>
        <v>0.7</v>
      </c>
      <c r="J243" s="42">
        <f t="shared" si="19"/>
        <v>0.09</v>
      </c>
      <c r="K243" s="42">
        <v>231.7</v>
      </c>
      <c r="L243" s="41">
        <f t="shared" si="20"/>
        <v>0.14544722212861499</v>
      </c>
      <c r="M243">
        <f t="shared" si="21"/>
        <v>179</v>
      </c>
      <c r="N243">
        <f t="shared" si="22"/>
        <v>0</v>
      </c>
      <c r="O243">
        <f t="shared" si="23"/>
        <v>0</v>
      </c>
    </row>
    <row r="244" spans="1:15">
      <c r="A244" s="61" t="s">
        <v>134</v>
      </c>
      <c r="B244" s="41">
        <v>6410</v>
      </c>
      <c r="C244" s="43">
        <v>4.9674028000000002E-2</v>
      </c>
      <c r="D244" s="42">
        <v>0.30299999999999999</v>
      </c>
      <c r="E244" s="42">
        <v>48.29</v>
      </c>
      <c r="F244" s="42">
        <v>0</v>
      </c>
      <c r="G244" s="42">
        <v>0</v>
      </c>
      <c r="H244" s="41">
        <v>1</v>
      </c>
      <c r="I244" s="42">
        <f t="shared" si="18"/>
        <v>0</v>
      </c>
      <c r="J244" s="42">
        <f t="shared" si="19"/>
        <v>0</v>
      </c>
      <c r="K244" s="42">
        <v>100.8</v>
      </c>
      <c r="L244" s="41">
        <f t="shared" si="20"/>
        <v>6.0568660006029999E-2</v>
      </c>
      <c r="M244">
        <f t="shared" si="21"/>
        <v>75</v>
      </c>
      <c r="N244">
        <f t="shared" si="22"/>
        <v>0</v>
      </c>
      <c r="O244">
        <f t="shared" si="23"/>
        <v>0</v>
      </c>
    </row>
    <row r="245" spans="1:15">
      <c r="A245" s="61" t="s">
        <v>134</v>
      </c>
      <c r="B245" s="41">
        <v>4110</v>
      </c>
      <c r="C245" s="43">
        <v>19.473219683</v>
      </c>
      <c r="D245" s="42">
        <v>0.309</v>
      </c>
      <c r="E245" s="42">
        <v>48.29</v>
      </c>
      <c r="F245" s="42">
        <v>0.7</v>
      </c>
      <c r="G245" s="42">
        <v>0.09</v>
      </c>
      <c r="H245" s="41">
        <v>1</v>
      </c>
      <c r="I245" s="42">
        <f t="shared" si="18"/>
        <v>0.7</v>
      </c>
      <c r="J245" s="42">
        <f t="shared" si="19"/>
        <v>0.09</v>
      </c>
      <c r="K245" s="42">
        <v>29098.7</v>
      </c>
      <c r="L245" s="41">
        <f t="shared" si="20"/>
        <v>24.214315796170805</v>
      </c>
      <c r="M245">
        <f t="shared" si="21"/>
        <v>29868</v>
      </c>
      <c r="N245">
        <f t="shared" si="22"/>
        <v>46</v>
      </c>
      <c r="O245">
        <f t="shared" si="23"/>
        <v>5.9</v>
      </c>
    </row>
    <row r="246" spans="1:15">
      <c r="A246" s="61" t="s">
        <v>134</v>
      </c>
      <c r="B246" s="41">
        <v>4110</v>
      </c>
      <c r="C246" s="43">
        <v>1.252513151</v>
      </c>
      <c r="D246" s="42">
        <v>0.25800000000000001</v>
      </c>
      <c r="E246" s="42">
        <v>48.29</v>
      </c>
      <c r="F246" s="42">
        <v>0.7</v>
      </c>
      <c r="G246" s="42">
        <v>0.09</v>
      </c>
      <c r="H246" s="41">
        <v>1</v>
      </c>
      <c r="I246" s="42">
        <f t="shared" si="18"/>
        <v>0.7</v>
      </c>
      <c r="J246" s="42">
        <f t="shared" si="19"/>
        <v>0.09</v>
      </c>
      <c r="K246" s="42">
        <v>1480.9</v>
      </c>
      <c r="L246" s="41">
        <f t="shared" si="20"/>
        <v>1.3004029913284849</v>
      </c>
      <c r="M246">
        <f t="shared" si="21"/>
        <v>1604</v>
      </c>
      <c r="N246">
        <f t="shared" si="22"/>
        <v>2</v>
      </c>
      <c r="O246">
        <f t="shared" si="23"/>
        <v>0.3</v>
      </c>
    </row>
    <row r="247" spans="1:15">
      <c r="A247" s="61" t="s">
        <v>134</v>
      </c>
      <c r="B247" s="41">
        <v>3200</v>
      </c>
      <c r="C247" s="43">
        <v>0.155501272</v>
      </c>
      <c r="D247" s="42">
        <v>0.28699999999999998</v>
      </c>
      <c r="E247" s="42">
        <v>48.29</v>
      </c>
      <c r="F247" s="42">
        <v>1.2</v>
      </c>
      <c r="G247" s="42">
        <v>6.4000000000000001E-2</v>
      </c>
      <c r="H247" s="41">
        <v>1</v>
      </c>
      <c r="I247" s="42">
        <f t="shared" si="18"/>
        <v>1.2</v>
      </c>
      <c r="J247" s="42">
        <f t="shared" si="19"/>
        <v>6.4000000000000001E-2</v>
      </c>
      <c r="K247" s="42">
        <v>204.5</v>
      </c>
      <c r="L247" s="41">
        <f t="shared" si="20"/>
        <v>0.17959399116171329</v>
      </c>
      <c r="M247">
        <f t="shared" si="21"/>
        <v>222</v>
      </c>
      <c r="N247">
        <f t="shared" si="22"/>
        <v>1</v>
      </c>
      <c r="O247">
        <f t="shared" si="23"/>
        <v>0</v>
      </c>
    </row>
    <row r="248" spans="1:15">
      <c r="A248" s="61" t="s">
        <v>134</v>
      </c>
      <c r="B248" s="41">
        <v>3200</v>
      </c>
      <c r="C248" s="43">
        <v>3.5259736E-2</v>
      </c>
      <c r="D248" s="42">
        <v>0.4</v>
      </c>
      <c r="E248" s="42">
        <v>48.29</v>
      </c>
      <c r="F248" s="42">
        <v>1.2</v>
      </c>
      <c r="G248" s="42">
        <v>6.4000000000000001E-2</v>
      </c>
      <c r="H248" s="41">
        <v>1</v>
      </c>
      <c r="I248" s="42">
        <f t="shared" si="18"/>
        <v>1.2</v>
      </c>
      <c r="J248" s="42">
        <f t="shared" si="19"/>
        <v>6.4000000000000001E-2</v>
      </c>
      <c r="K248" s="42">
        <v>64.599999999999994</v>
      </c>
      <c r="L248" s="41">
        <f t="shared" si="20"/>
        <v>5.6756421714666667E-2</v>
      </c>
      <c r="M248">
        <f t="shared" si="21"/>
        <v>70</v>
      </c>
      <c r="N248">
        <f t="shared" si="22"/>
        <v>0</v>
      </c>
      <c r="O248">
        <f t="shared" si="23"/>
        <v>0</v>
      </c>
    </row>
    <row r="249" spans="1:15">
      <c r="A249" s="61" t="s">
        <v>134</v>
      </c>
      <c r="B249" s="41">
        <v>1100</v>
      </c>
      <c r="C249" s="43">
        <v>4.2632053000000003E-2</v>
      </c>
      <c r="D249" s="42">
        <v>0.28599999999999998</v>
      </c>
      <c r="E249" s="42">
        <v>48.29</v>
      </c>
      <c r="F249" s="42">
        <v>1.85</v>
      </c>
      <c r="G249" s="42">
        <v>0.22</v>
      </c>
      <c r="H249" s="41">
        <v>1</v>
      </c>
      <c r="I249" s="42">
        <f t="shared" si="18"/>
        <v>1.85</v>
      </c>
      <c r="J249" s="42">
        <f t="shared" si="19"/>
        <v>0.22</v>
      </c>
      <c r="K249" s="42">
        <v>55.9</v>
      </c>
      <c r="L249" s="41">
        <f t="shared" si="20"/>
        <v>4.9065727171651669E-2</v>
      </c>
      <c r="M249">
        <f t="shared" si="21"/>
        <v>61</v>
      </c>
      <c r="N249">
        <f t="shared" si="22"/>
        <v>0</v>
      </c>
      <c r="O249">
        <f t="shared" si="23"/>
        <v>0</v>
      </c>
    </row>
    <row r="250" spans="1:15">
      <c r="A250" s="61" t="s">
        <v>134</v>
      </c>
      <c r="B250" s="41">
        <v>4110</v>
      </c>
      <c r="C250" s="43">
        <v>8.0500999999999994E-5</v>
      </c>
      <c r="D250" s="42">
        <v>0.10199999999999999</v>
      </c>
      <c r="E250" s="42">
        <v>48.29</v>
      </c>
      <c r="F250" s="42">
        <v>0.7</v>
      </c>
      <c r="G250" s="42">
        <v>0.09</v>
      </c>
      <c r="H250" s="41">
        <v>1</v>
      </c>
      <c r="I250" s="42">
        <f t="shared" si="18"/>
        <v>0.7</v>
      </c>
      <c r="J250" s="42">
        <f t="shared" si="19"/>
        <v>0.09</v>
      </c>
      <c r="K250" s="42">
        <v>3.3</v>
      </c>
      <c r="L250" s="41">
        <f t="shared" si="20"/>
        <v>3.3042842964999988E-5</v>
      </c>
      <c r="M250">
        <f t="shared" si="21"/>
        <v>0</v>
      </c>
      <c r="N250">
        <f t="shared" si="22"/>
        <v>0</v>
      </c>
      <c r="O250">
        <f t="shared" si="23"/>
        <v>0</v>
      </c>
    </row>
    <row r="251" spans="1:15">
      <c r="A251" s="61" t="s">
        <v>134</v>
      </c>
      <c r="B251" s="41">
        <v>1100</v>
      </c>
      <c r="C251" s="43">
        <v>2.4587963000000001E-2</v>
      </c>
      <c r="D251" s="42">
        <v>0.34200000000000003</v>
      </c>
      <c r="E251" s="42">
        <v>48.29</v>
      </c>
      <c r="F251" s="42">
        <v>1.85</v>
      </c>
      <c r="G251" s="42">
        <v>0.22</v>
      </c>
      <c r="H251" s="41">
        <v>1</v>
      </c>
      <c r="I251" s="42">
        <f t="shared" si="18"/>
        <v>1.85</v>
      </c>
      <c r="J251" s="42">
        <f t="shared" si="19"/>
        <v>0.22</v>
      </c>
      <c r="K251" s="42">
        <v>38.5</v>
      </c>
      <c r="L251" s="41">
        <f t="shared" si="20"/>
        <v>3.3839552898195006E-2</v>
      </c>
      <c r="M251">
        <f t="shared" si="21"/>
        <v>42</v>
      </c>
      <c r="N251">
        <f t="shared" si="22"/>
        <v>0</v>
      </c>
      <c r="O251">
        <f t="shared" si="23"/>
        <v>0</v>
      </c>
    </row>
    <row r="252" spans="1:15">
      <c r="A252" s="61" t="s">
        <v>134</v>
      </c>
      <c r="B252" s="41">
        <v>4110</v>
      </c>
      <c r="C252" s="43">
        <v>1.1985012909999999</v>
      </c>
      <c r="D252" s="42">
        <v>0.41299999999999998</v>
      </c>
      <c r="E252" s="42">
        <v>48.29</v>
      </c>
      <c r="F252" s="42">
        <v>0.7</v>
      </c>
      <c r="G252" s="42">
        <v>0.09</v>
      </c>
      <c r="H252" s="41">
        <v>1</v>
      </c>
      <c r="I252" s="42">
        <f t="shared" si="18"/>
        <v>0.7</v>
      </c>
      <c r="J252" s="42">
        <f t="shared" si="19"/>
        <v>0.09</v>
      </c>
      <c r="K252" s="42">
        <v>2268.4</v>
      </c>
      <c r="L252" s="41">
        <f t="shared" si="20"/>
        <v>1.9918861743672556</v>
      </c>
      <c r="M252">
        <f t="shared" si="21"/>
        <v>2457</v>
      </c>
      <c r="N252">
        <f t="shared" si="22"/>
        <v>4</v>
      </c>
      <c r="O252">
        <f t="shared" si="23"/>
        <v>0.5</v>
      </c>
    </row>
    <row r="253" spans="1:15">
      <c r="A253" s="61" t="s">
        <v>134</v>
      </c>
      <c r="B253" s="41">
        <v>3200</v>
      </c>
      <c r="C253" s="43">
        <v>5.9751637000000003E-2</v>
      </c>
      <c r="D253" s="42">
        <v>0.4</v>
      </c>
      <c r="E253" s="42">
        <v>48.29</v>
      </c>
      <c r="F253" s="42">
        <v>1.2</v>
      </c>
      <c r="G253" s="42">
        <v>6.4000000000000001E-2</v>
      </c>
      <c r="H253" s="41">
        <v>1</v>
      </c>
      <c r="I253" s="42">
        <f t="shared" si="18"/>
        <v>1.2</v>
      </c>
      <c r="J253" s="42">
        <f t="shared" si="19"/>
        <v>6.4000000000000001E-2</v>
      </c>
      <c r="K253" s="42">
        <v>109.5</v>
      </c>
      <c r="L253" s="41">
        <f t="shared" si="20"/>
        <v>9.6180218357666672E-2</v>
      </c>
      <c r="M253">
        <f t="shared" si="21"/>
        <v>119</v>
      </c>
      <c r="N253">
        <f t="shared" si="22"/>
        <v>0</v>
      </c>
      <c r="O253">
        <f t="shared" si="23"/>
        <v>0</v>
      </c>
    </row>
    <row r="254" spans="1:15">
      <c r="A254" s="61" t="s">
        <v>134</v>
      </c>
      <c r="B254" s="41">
        <v>3200</v>
      </c>
      <c r="C254" s="43">
        <v>1.2424300000000001E-3</v>
      </c>
      <c r="D254" s="42">
        <v>0.28699999999999998</v>
      </c>
      <c r="E254" s="42">
        <v>48.29</v>
      </c>
      <c r="F254" s="42">
        <v>1.2</v>
      </c>
      <c r="G254" s="42">
        <v>6.4000000000000001E-2</v>
      </c>
      <c r="H254" s="41">
        <v>1</v>
      </c>
      <c r="I254" s="42">
        <f t="shared" si="18"/>
        <v>1.2</v>
      </c>
      <c r="J254" s="42">
        <f t="shared" si="19"/>
        <v>6.4000000000000001E-2</v>
      </c>
      <c r="K254" s="42">
        <v>1.6</v>
      </c>
      <c r="L254" s="41">
        <f t="shared" si="20"/>
        <v>1.4349269274083331E-3</v>
      </c>
      <c r="M254">
        <f t="shared" si="21"/>
        <v>2</v>
      </c>
      <c r="N254">
        <f t="shared" si="22"/>
        <v>0</v>
      </c>
      <c r="O254">
        <f t="shared" si="23"/>
        <v>0</v>
      </c>
    </row>
    <row r="255" spans="1:15">
      <c r="A255" s="61" t="s">
        <v>134</v>
      </c>
      <c r="B255" s="41">
        <v>3200</v>
      </c>
      <c r="C255" s="43">
        <v>5.0592668E-2</v>
      </c>
      <c r="D255" s="42">
        <v>0.4</v>
      </c>
      <c r="E255" s="42">
        <v>48.29</v>
      </c>
      <c r="F255" s="42">
        <v>1.2</v>
      </c>
      <c r="G255" s="42">
        <v>6.4000000000000001E-2</v>
      </c>
      <c r="H255" s="41">
        <v>1</v>
      </c>
      <c r="I255" s="42">
        <f t="shared" si="18"/>
        <v>1.2</v>
      </c>
      <c r="J255" s="42">
        <f t="shared" si="19"/>
        <v>6.4000000000000001E-2</v>
      </c>
      <c r="K255" s="42">
        <v>92.7</v>
      </c>
      <c r="L255" s="41">
        <f t="shared" si="20"/>
        <v>8.1437331257333337E-2</v>
      </c>
      <c r="M255">
        <f t="shared" si="21"/>
        <v>100</v>
      </c>
      <c r="N255">
        <f t="shared" si="22"/>
        <v>0</v>
      </c>
      <c r="O255">
        <f t="shared" si="23"/>
        <v>0</v>
      </c>
    </row>
    <row r="256" spans="1:15">
      <c r="A256" s="61" t="s">
        <v>134</v>
      </c>
      <c r="B256" s="41">
        <v>4110</v>
      </c>
      <c r="C256" s="43">
        <v>0.179933919</v>
      </c>
      <c r="D256" s="42">
        <v>0.309</v>
      </c>
      <c r="E256" s="42">
        <v>48.29</v>
      </c>
      <c r="F256" s="42">
        <v>0.7</v>
      </c>
      <c r="G256" s="42">
        <v>0.09</v>
      </c>
      <c r="H256" s="41">
        <v>1</v>
      </c>
      <c r="I256" s="42">
        <f t="shared" si="18"/>
        <v>0.7</v>
      </c>
      <c r="J256" s="42">
        <f t="shared" si="19"/>
        <v>0.09</v>
      </c>
      <c r="K256" s="42">
        <v>254.8</v>
      </c>
      <c r="L256" s="41">
        <f t="shared" si="20"/>
        <v>0.22374198042413249</v>
      </c>
      <c r="M256">
        <f t="shared" si="21"/>
        <v>276</v>
      </c>
      <c r="N256">
        <f t="shared" si="22"/>
        <v>0</v>
      </c>
      <c r="O256">
        <f t="shared" si="23"/>
        <v>0.1</v>
      </c>
    </row>
    <row r="257" spans="1:15">
      <c r="A257" s="61" t="s">
        <v>134</v>
      </c>
      <c r="B257" s="41">
        <v>4110</v>
      </c>
      <c r="C257" s="43">
        <v>0.26001675099999999</v>
      </c>
      <c r="D257" s="42">
        <v>0.10199999999999999</v>
      </c>
      <c r="E257" s="42">
        <v>48.29</v>
      </c>
      <c r="F257" s="42">
        <v>0.7</v>
      </c>
      <c r="G257" s="42">
        <v>0.09</v>
      </c>
      <c r="H257" s="41">
        <v>1</v>
      </c>
      <c r="I257" s="42">
        <f t="shared" si="18"/>
        <v>0.7</v>
      </c>
      <c r="J257" s="42">
        <f t="shared" si="19"/>
        <v>0.09</v>
      </c>
      <c r="K257" s="42">
        <v>141.5</v>
      </c>
      <c r="L257" s="41">
        <f t="shared" si="20"/>
        <v>0.10672777569921497</v>
      </c>
      <c r="M257">
        <f t="shared" si="21"/>
        <v>132</v>
      </c>
      <c r="N257">
        <f t="shared" si="22"/>
        <v>0</v>
      </c>
      <c r="O257">
        <f t="shared" si="23"/>
        <v>0</v>
      </c>
    </row>
    <row r="258" spans="1:15">
      <c r="A258" s="61" t="s">
        <v>134</v>
      </c>
      <c r="B258" s="41">
        <v>6410</v>
      </c>
      <c r="C258" s="43">
        <v>4.9408906430000004</v>
      </c>
      <c r="D258" s="42">
        <v>0.30299999999999999</v>
      </c>
      <c r="E258" s="42">
        <v>48.29</v>
      </c>
      <c r="F258" s="42">
        <v>0</v>
      </c>
      <c r="G258" s="42">
        <v>0</v>
      </c>
      <c r="H258" s="41">
        <v>1</v>
      </c>
      <c r="I258" s="42">
        <f t="shared" si="18"/>
        <v>0</v>
      </c>
      <c r="J258" s="42">
        <f t="shared" si="19"/>
        <v>0</v>
      </c>
      <c r="K258" s="42">
        <v>6860.9</v>
      </c>
      <c r="L258" s="41">
        <f t="shared" si="20"/>
        <v>6.0245391310493668</v>
      </c>
      <c r="M258">
        <f t="shared" si="21"/>
        <v>7431</v>
      </c>
      <c r="N258">
        <f t="shared" si="22"/>
        <v>0</v>
      </c>
      <c r="O258">
        <f t="shared" si="23"/>
        <v>0</v>
      </c>
    </row>
    <row r="259" spans="1:15">
      <c r="A259" s="61" t="s">
        <v>134</v>
      </c>
      <c r="B259" s="41">
        <v>1100</v>
      </c>
      <c r="C259" s="43">
        <v>5.738584E-2</v>
      </c>
      <c r="D259" s="42">
        <v>0.34200000000000003</v>
      </c>
      <c r="E259" s="42">
        <v>48.29</v>
      </c>
      <c r="F259" s="42">
        <v>1.85</v>
      </c>
      <c r="G259" s="42">
        <v>0.22</v>
      </c>
      <c r="H259" s="41">
        <v>1</v>
      </c>
      <c r="I259" s="42">
        <f t="shared" ref="I259:I322" si="24">F259</f>
        <v>1.85</v>
      </c>
      <c r="J259" s="42">
        <f t="shared" ref="J259:J322" si="25">G259</f>
        <v>0.22</v>
      </c>
      <c r="K259" s="42">
        <v>89.9</v>
      </c>
      <c r="L259" s="41">
        <f t="shared" ref="L259:L322" si="26">E259*D259*C259/12</f>
        <v>7.8978123087600008E-2</v>
      </c>
      <c r="M259">
        <f t="shared" ref="M259:M322" si="27">ROUND(E259*D259*C259*102.79,0)</f>
        <v>97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61" t="s">
        <v>134</v>
      </c>
      <c r="B260" s="41">
        <v>3200</v>
      </c>
      <c r="C260" s="43">
        <v>3.3493900000000003E-4</v>
      </c>
      <c r="D260" s="42">
        <v>0.23100000000000001</v>
      </c>
      <c r="E260" s="42">
        <v>48.29</v>
      </c>
      <c r="F260" s="42">
        <v>1.2</v>
      </c>
      <c r="G260" s="42">
        <v>6.4000000000000001E-2</v>
      </c>
      <c r="H260" s="41">
        <v>1</v>
      </c>
      <c r="I260" s="42">
        <f t="shared" si="24"/>
        <v>1.2</v>
      </c>
      <c r="J260" s="42">
        <f t="shared" si="25"/>
        <v>6.4000000000000001E-2</v>
      </c>
      <c r="K260" s="42">
        <v>0.4</v>
      </c>
      <c r="L260" s="41">
        <f t="shared" si="26"/>
        <v>3.1135343296750001E-4</v>
      </c>
      <c r="M260">
        <f t="shared" si="27"/>
        <v>0</v>
      </c>
      <c r="N260">
        <f t="shared" si="28"/>
        <v>0</v>
      </c>
      <c r="O260">
        <f t="shared" si="29"/>
        <v>0</v>
      </c>
    </row>
    <row r="261" spans="1:15">
      <c r="A261" s="61" t="s">
        <v>134</v>
      </c>
      <c r="B261" s="41">
        <v>3200</v>
      </c>
      <c r="C261" s="43">
        <v>2.326435E-3</v>
      </c>
      <c r="D261" s="42">
        <v>0.23100000000000001</v>
      </c>
      <c r="E261" s="42">
        <v>48.29</v>
      </c>
      <c r="F261" s="42">
        <v>1.2</v>
      </c>
      <c r="G261" s="42">
        <v>6.4000000000000001E-2</v>
      </c>
      <c r="H261" s="41">
        <v>1</v>
      </c>
      <c r="I261" s="42">
        <f t="shared" si="24"/>
        <v>1.2</v>
      </c>
      <c r="J261" s="42">
        <f t="shared" si="25"/>
        <v>6.4000000000000001E-2</v>
      </c>
      <c r="K261" s="42">
        <v>2.5</v>
      </c>
      <c r="L261" s="41">
        <f t="shared" si="26"/>
        <v>2.1626132633875E-3</v>
      </c>
      <c r="M261">
        <f t="shared" si="27"/>
        <v>3</v>
      </c>
      <c r="N261">
        <f t="shared" si="28"/>
        <v>0</v>
      </c>
      <c r="O261">
        <f t="shared" si="29"/>
        <v>0</v>
      </c>
    </row>
    <row r="262" spans="1:15">
      <c r="A262" s="61" t="s">
        <v>134</v>
      </c>
      <c r="B262" s="41">
        <v>6410</v>
      </c>
      <c r="C262" s="43">
        <v>0.29800347999999999</v>
      </c>
      <c r="D262" s="42">
        <v>0.30299999999999999</v>
      </c>
      <c r="E262" s="42">
        <v>48.29</v>
      </c>
      <c r="F262" s="42">
        <v>0</v>
      </c>
      <c r="G262" s="42">
        <v>0</v>
      </c>
      <c r="H262" s="41">
        <v>1</v>
      </c>
      <c r="I262" s="42">
        <f t="shared" si="24"/>
        <v>0</v>
      </c>
      <c r="J262" s="42">
        <f t="shared" si="25"/>
        <v>0</v>
      </c>
      <c r="K262" s="42">
        <v>413.8</v>
      </c>
      <c r="L262" s="41">
        <f t="shared" si="26"/>
        <v>0.36336234824230002</v>
      </c>
      <c r="M262">
        <f t="shared" si="27"/>
        <v>448</v>
      </c>
      <c r="N262">
        <f t="shared" si="28"/>
        <v>0</v>
      </c>
      <c r="O262">
        <f t="shared" si="29"/>
        <v>0</v>
      </c>
    </row>
    <row r="263" spans="1:15">
      <c r="A263" s="61" t="s">
        <v>134</v>
      </c>
      <c r="B263" s="41">
        <v>1100</v>
      </c>
      <c r="C263" s="43">
        <v>9.2925412999999998E-2</v>
      </c>
      <c r="D263" s="42">
        <v>0.25800000000000001</v>
      </c>
      <c r="E263" s="42">
        <v>48.29</v>
      </c>
      <c r="F263" s="42">
        <v>1.85</v>
      </c>
      <c r="G263" s="42">
        <v>0.22</v>
      </c>
      <c r="H263" s="41">
        <v>1</v>
      </c>
      <c r="I263" s="42">
        <f t="shared" si="24"/>
        <v>1.85</v>
      </c>
      <c r="J263" s="42">
        <f t="shared" si="25"/>
        <v>0.22</v>
      </c>
      <c r="K263" s="42">
        <v>397</v>
      </c>
      <c r="L263" s="41">
        <f t="shared" si="26"/>
        <v>9.6478416166055E-2</v>
      </c>
      <c r="M263">
        <f t="shared" si="27"/>
        <v>119</v>
      </c>
      <c r="N263">
        <f t="shared" si="28"/>
        <v>0</v>
      </c>
      <c r="O263">
        <f t="shared" si="29"/>
        <v>0.1</v>
      </c>
    </row>
    <row r="264" spans="1:15">
      <c r="A264" s="61" t="s">
        <v>134</v>
      </c>
      <c r="B264" s="41">
        <v>1100</v>
      </c>
      <c r="C264" s="43">
        <v>0.12180450600000001</v>
      </c>
      <c r="D264" s="42">
        <v>0.34200000000000003</v>
      </c>
      <c r="E264" s="42">
        <v>48.29</v>
      </c>
      <c r="F264" s="42">
        <v>1.85</v>
      </c>
      <c r="G264" s="42">
        <v>0.22</v>
      </c>
      <c r="H264" s="41">
        <v>1</v>
      </c>
      <c r="I264" s="42">
        <f t="shared" si="24"/>
        <v>1.85</v>
      </c>
      <c r="J264" s="42">
        <f t="shared" si="25"/>
        <v>0.22</v>
      </c>
      <c r="K264" s="42">
        <v>13515.1</v>
      </c>
      <c r="L264" s="41">
        <f t="shared" si="26"/>
        <v>0.16763527845008999</v>
      </c>
      <c r="M264">
        <f t="shared" si="27"/>
        <v>207</v>
      </c>
      <c r="N264">
        <f t="shared" si="28"/>
        <v>1</v>
      </c>
      <c r="O264">
        <f t="shared" si="29"/>
        <v>0.1</v>
      </c>
    </row>
    <row r="265" spans="1:15">
      <c r="A265" s="61" t="s">
        <v>134</v>
      </c>
      <c r="B265" s="41">
        <v>4110</v>
      </c>
      <c r="C265" s="43">
        <v>3.2723272999999997E-2</v>
      </c>
      <c r="D265" s="42">
        <v>0.10199999999999999</v>
      </c>
      <c r="E265" s="42">
        <v>48.29</v>
      </c>
      <c r="F265" s="42">
        <v>0.7</v>
      </c>
      <c r="G265" s="42">
        <v>0.09</v>
      </c>
      <c r="H265" s="41">
        <v>1</v>
      </c>
      <c r="I265" s="42">
        <f t="shared" si="24"/>
        <v>0.7</v>
      </c>
      <c r="J265" s="42">
        <f t="shared" si="25"/>
        <v>0.09</v>
      </c>
      <c r="K265" s="42">
        <v>50</v>
      </c>
      <c r="L265" s="41">
        <f t="shared" si="26"/>
        <v>1.3431758251944996E-2</v>
      </c>
      <c r="M265">
        <f t="shared" si="27"/>
        <v>17</v>
      </c>
      <c r="N265">
        <f t="shared" si="28"/>
        <v>0</v>
      </c>
      <c r="O265">
        <f t="shared" si="29"/>
        <v>0</v>
      </c>
    </row>
    <row r="266" spans="1:15">
      <c r="A266" s="61" t="s">
        <v>134</v>
      </c>
      <c r="B266" s="41">
        <v>1100</v>
      </c>
      <c r="C266" s="43">
        <v>3.3503692000000002E-2</v>
      </c>
      <c r="D266" s="42">
        <v>0.34200000000000003</v>
      </c>
      <c r="E266" s="42">
        <v>48.29</v>
      </c>
      <c r="F266" s="42">
        <v>1.85</v>
      </c>
      <c r="G266" s="42">
        <v>0.22</v>
      </c>
      <c r="H266" s="41">
        <v>1</v>
      </c>
      <c r="I266" s="42">
        <f t="shared" si="24"/>
        <v>1.85</v>
      </c>
      <c r="J266" s="42">
        <f t="shared" si="25"/>
        <v>0.22</v>
      </c>
      <c r="K266" s="42">
        <v>777.1</v>
      </c>
      <c r="L266" s="41">
        <f t="shared" si="26"/>
        <v>4.6109958670380008E-2</v>
      </c>
      <c r="M266">
        <f t="shared" si="27"/>
        <v>57</v>
      </c>
      <c r="N266">
        <f t="shared" si="28"/>
        <v>0</v>
      </c>
      <c r="O266">
        <f t="shared" si="29"/>
        <v>0</v>
      </c>
    </row>
    <row r="267" spans="1:15">
      <c r="A267" s="61" t="s">
        <v>134</v>
      </c>
      <c r="B267" s="41">
        <v>1100</v>
      </c>
      <c r="C267" s="43">
        <v>0.106287431</v>
      </c>
      <c r="D267" s="42">
        <v>0.34200000000000003</v>
      </c>
      <c r="E267" s="42">
        <v>48.29</v>
      </c>
      <c r="F267" s="42">
        <v>1.85</v>
      </c>
      <c r="G267" s="42">
        <v>0.22</v>
      </c>
      <c r="H267" s="41">
        <v>1</v>
      </c>
      <c r="I267" s="42">
        <f t="shared" si="24"/>
        <v>1.85</v>
      </c>
      <c r="J267" s="42">
        <f t="shared" si="25"/>
        <v>0.22</v>
      </c>
      <c r="K267" s="42">
        <v>13425.3</v>
      </c>
      <c r="L267" s="41">
        <f t="shared" si="26"/>
        <v>0.14627967122521501</v>
      </c>
      <c r="M267">
        <f t="shared" si="27"/>
        <v>180</v>
      </c>
      <c r="N267">
        <f t="shared" si="28"/>
        <v>1</v>
      </c>
      <c r="O267">
        <f t="shared" si="29"/>
        <v>0.1</v>
      </c>
    </row>
    <row r="268" spans="1:15">
      <c r="A268" s="61" t="s">
        <v>134</v>
      </c>
      <c r="B268" s="41">
        <v>1100</v>
      </c>
      <c r="C268" s="43">
        <v>4.1119798999999999E-2</v>
      </c>
      <c r="D268" s="42">
        <v>0.34200000000000003</v>
      </c>
      <c r="E268" s="42">
        <v>48.29</v>
      </c>
      <c r="F268" s="42">
        <v>1.85</v>
      </c>
      <c r="G268" s="42">
        <v>0.22</v>
      </c>
      <c r="H268" s="41">
        <v>1</v>
      </c>
      <c r="I268" s="42">
        <f t="shared" si="24"/>
        <v>1.85</v>
      </c>
      <c r="J268" s="42">
        <f t="shared" si="25"/>
        <v>0.22</v>
      </c>
      <c r="K268" s="42">
        <v>1407.1</v>
      </c>
      <c r="L268" s="41">
        <f t="shared" si="26"/>
        <v>5.6591740170735004E-2</v>
      </c>
      <c r="M268">
        <f t="shared" si="27"/>
        <v>70</v>
      </c>
      <c r="N268">
        <f t="shared" si="28"/>
        <v>0</v>
      </c>
      <c r="O268">
        <f t="shared" si="29"/>
        <v>0</v>
      </c>
    </row>
    <row r="269" spans="1:15">
      <c r="A269" s="61" t="s">
        <v>134</v>
      </c>
      <c r="B269" s="41">
        <v>1100</v>
      </c>
      <c r="C269" s="43">
        <v>4.9632069000000001E-2</v>
      </c>
      <c r="D269" s="42">
        <v>0.28599999999999998</v>
      </c>
      <c r="E269" s="42">
        <v>48.29</v>
      </c>
      <c r="F269" s="42">
        <v>1.85</v>
      </c>
      <c r="G269" s="42">
        <v>0.22</v>
      </c>
      <c r="H269" s="41">
        <v>1</v>
      </c>
      <c r="I269" s="42">
        <f t="shared" si="24"/>
        <v>1.85</v>
      </c>
      <c r="J269" s="42">
        <f t="shared" si="25"/>
        <v>0.22</v>
      </c>
      <c r="K269" s="42">
        <v>11240.2</v>
      </c>
      <c r="L269" s="41">
        <f t="shared" si="26"/>
        <v>5.7122127252904997E-2</v>
      </c>
      <c r="M269">
        <f t="shared" si="27"/>
        <v>70</v>
      </c>
      <c r="N269">
        <f t="shared" si="28"/>
        <v>0</v>
      </c>
      <c r="O269">
        <f t="shared" si="29"/>
        <v>0</v>
      </c>
    </row>
    <row r="270" spans="1:15">
      <c r="A270" s="61" t="s">
        <v>134</v>
      </c>
      <c r="B270" s="41">
        <v>1100</v>
      </c>
      <c r="C270" s="43">
        <v>7.3365293999999998E-2</v>
      </c>
      <c r="D270" s="42">
        <v>0.34200000000000003</v>
      </c>
      <c r="E270" s="42">
        <v>48.29</v>
      </c>
      <c r="F270" s="42">
        <v>1.85</v>
      </c>
      <c r="G270" s="42">
        <v>0.22</v>
      </c>
      <c r="H270" s="41">
        <v>1</v>
      </c>
      <c r="I270" s="42">
        <f t="shared" si="24"/>
        <v>1.85</v>
      </c>
      <c r="J270" s="42">
        <f t="shared" si="25"/>
        <v>0.22</v>
      </c>
      <c r="K270" s="42">
        <v>432.8</v>
      </c>
      <c r="L270" s="41">
        <f t="shared" si="26"/>
        <v>0.10097008634691</v>
      </c>
      <c r="M270">
        <f t="shared" si="27"/>
        <v>125</v>
      </c>
      <c r="N270">
        <f t="shared" si="28"/>
        <v>1</v>
      </c>
      <c r="O270">
        <f t="shared" si="29"/>
        <v>0.1</v>
      </c>
    </row>
    <row r="271" spans="1:15">
      <c r="A271" s="61" t="s">
        <v>134</v>
      </c>
      <c r="B271" s="41">
        <v>6410</v>
      </c>
      <c r="C271" s="43">
        <v>7.5280030000000001E-3</v>
      </c>
      <c r="D271" s="42">
        <v>0.30299999999999999</v>
      </c>
      <c r="E271" s="42">
        <v>48.29</v>
      </c>
      <c r="F271" s="42">
        <v>0</v>
      </c>
      <c r="G271" s="42">
        <v>0</v>
      </c>
      <c r="H271" s="41">
        <v>1</v>
      </c>
      <c r="I271" s="42">
        <f t="shared" si="24"/>
        <v>0</v>
      </c>
      <c r="J271" s="42">
        <f t="shared" si="25"/>
        <v>0</v>
      </c>
      <c r="K271" s="42">
        <v>47</v>
      </c>
      <c r="L271" s="41">
        <f t="shared" si="26"/>
        <v>9.1790634379675003E-3</v>
      </c>
      <c r="M271">
        <f t="shared" si="27"/>
        <v>11</v>
      </c>
      <c r="N271">
        <f t="shared" si="28"/>
        <v>0</v>
      </c>
      <c r="O271">
        <f t="shared" si="29"/>
        <v>0</v>
      </c>
    </row>
    <row r="272" spans="1:15">
      <c r="A272" s="61" t="s">
        <v>134</v>
      </c>
      <c r="B272" s="41">
        <v>6410</v>
      </c>
      <c r="C272" s="43">
        <v>9.3776756000000003E-2</v>
      </c>
      <c r="D272" s="42">
        <v>0.30299999999999999</v>
      </c>
      <c r="E272" s="42">
        <v>48.29</v>
      </c>
      <c r="F272" s="42">
        <v>0</v>
      </c>
      <c r="G272" s="42">
        <v>0</v>
      </c>
      <c r="H272" s="41">
        <v>1</v>
      </c>
      <c r="I272" s="42">
        <f t="shared" si="24"/>
        <v>0</v>
      </c>
      <c r="J272" s="42">
        <f t="shared" si="25"/>
        <v>0</v>
      </c>
      <c r="K272" s="42">
        <v>416.2</v>
      </c>
      <c r="L272" s="41">
        <f t="shared" si="26"/>
        <v>0.11434410856781001</v>
      </c>
      <c r="M272">
        <f t="shared" si="27"/>
        <v>141</v>
      </c>
      <c r="N272">
        <f t="shared" si="28"/>
        <v>0</v>
      </c>
      <c r="O272">
        <f t="shared" si="29"/>
        <v>0</v>
      </c>
    </row>
    <row r="273" spans="1:15">
      <c r="A273" s="61" t="s">
        <v>134</v>
      </c>
      <c r="B273" s="41">
        <v>3200</v>
      </c>
      <c r="C273" s="43">
        <v>7.7952793000000006E-2</v>
      </c>
      <c r="D273" s="42">
        <v>0.4</v>
      </c>
      <c r="E273" s="42">
        <v>48.29</v>
      </c>
      <c r="F273" s="42">
        <v>1.2</v>
      </c>
      <c r="G273" s="42">
        <v>6.4000000000000001E-2</v>
      </c>
      <c r="H273" s="41">
        <v>1</v>
      </c>
      <c r="I273" s="42">
        <f t="shared" si="24"/>
        <v>1.2</v>
      </c>
      <c r="J273" s="42">
        <f t="shared" si="25"/>
        <v>6.4000000000000001E-2</v>
      </c>
      <c r="K273" s="42">
        <v>786.5</v>
      </c>
      <c r="L273" s="41">
        <f t="shared" si="26"/>
        <v>0.1254780124656667</v>
      </c>
      <c r="M273">
        <f t="shared" si="27"/>
        <v>155</v>
      </c>
      <c r="N273">
        <f t="shared" si="28"/>
        <v>0</v>
      </c>
      <c r="O273">
        <f t="shared" si="29"/>
        <v>0</v>
      </c>
    </row>
    <row r="274" spans="1:15">
      <c r="A274" s="61" t="s">
        <v>134</v>
      </c>
      <c r="B274" s="41">
        <v>4110</v>
      </c>
      <c r="C274" s="43">
        <v>0.75916280999999997</v>
      </c>
      <c r="D274" s="42">
        <v>0.10199999999999999</v>
      </c>
      <c r="E274" s="42">
        <v>48.29</v>
      </c>
      <c r="F274" s="42">
        <v>0.7</v>
      </c>
      <c r="G274" s="42">
        <v>0.09</v>
      </c>
      <c r="H274" s="41">
        <v>1</v>
      </c>
      <c r="I274" s="42">
        <f t="shared" si="24"/>
        <v>0.7</v>
      </c>
      <c r="J274" s="42">
        <f t="shared" si="25"/>
        <v>0.09</v>
      </c>
      <c r="K274" s="42">
        <v>354.9</v>
      </c>
      <c r="L274" s="41">
        <f t="shared" si="26"/>
        <v>0.31160976280664993</v>
      </c>
      <c r="M274">
        <f t="shared" si="27"/>
        <v>384</v>
      </c>
      <c r="N274">
        <f t="shared" si="28"/>
        <v>1</v>
      </c>
      <c r="O274">
        <f t="shared" si="29"/>
        <v>0.1</v>
      </c>
    </row>
    <row r="275" spans="1:15">
      <c r="A275" s="61" t="s">
        <v>134</v>
      </c>
      <c r="B275" s="41">
        <v>4110</v>
      </c>
      <c r="C275" s="43">
        <v>3.6892069999999999E-3</v>
      </c>
      <c r="D275" s="42">
        <v>0.309</v>
      </c>
      <c r="E275" s="42">
        <v>48.29</v>
      </c>
      <c r="F275" s="42">
        <v>0.7</v>
      </c>
      <c r="G275" s="42">
        <v>0.09</v>
      </c>
      <c r="H275" s="41">
        <v>1</v>
      </c>
      <c r="I275" s="42">
        <f t="shared" si="24"/>
        <v>0.7</v>
      </c>
      <c r="J275" s="42">
        <f t="shared" si="25"/>
        <v>0.09</v>
      </c>
      <c r="K275" s="42">
        <v>5.2</v>
      </c>
      <c r="L275" s="41">
        <f t="shared" si="26"/>
        <v>4.5874090052724992E-3</v>
      </c>
      <c r="M275">
        <f t="shared" si="27"/>
        <v>6</v>
      </c>
      <c r="N275">
        <f t="shared" si="28"/>
        <v>0</v>
      </c>
      <c r="O275">
        <f t="shared" si="29"/>
        <v>0</v>
      </c>
    </row>
    <row r="276" spans="1:15">
      <c r="A276" s="61" t="s">
        <v>134</v>
      </c>
      <c r="B276" s="41">
        <v>6410</v>
      </c>
      <c r="C276" s="43">
        <v>0.58601763500000004</v>
      </c>
      <c r="D276" s="42">
        <v>0.30299999999999999</v>
      </c>
      <c r="E276" s="42">
        <v>48.29</v>
      </c>
      <c r="F276" s="42">
        <v>0</v>
      </c>
      <c r="G276" s="42">
        <v>0</v>
      </c>
      <c r="H276" s="41">
        <v>1</v>
      </c>
      <c r="I276" s="42">
        <f t="shared" si="24"/>
        <v>0</v>
      </c>
      <c r="J276" s="42">
        <f t="shared" si="25"/>
        <v>0</v>
      </c>
      <c r="K276" s="42">
        <v>813.7</v>
      </c>
      <c r="L276" s="41">
        <f t="shared" si="26"/>
        <v>0.71454448775228752</v>
      </c>
      <c r="M276">
        <f t="shared" si="27"/>
        <v>881</v>
      </c>
      <c r="N276">
        <f t="shared" si="28"/>
        <v>0</v>
      </c>
      <c r="O276">
        <f t="shared" si="29"/>
        <v>0</v>
      </c>
    </row>
    <row r="277" spans="1:15">
      <c r="A277" s="61" t="s">
        <v>134</v>
      </c>
      <c r="B277" s="41">
        <v>6410</v>
      </c>
      <c r="C277" s="43">
        <v>0.30121774800000001</v>
      </c>
      <c r="D277" s="42">
        <v>0.247</v>
      </c>
      <c r="E277" s="42">
        <v>48.29</v>
      </c>
      <c r="F277" s="42">
        <v>0</v>
      </c>
      <c r="G277" s="42">
        <v>0</v>
      </c>
      <c r="H277" s="41">
        <v>1</v>
      </c>
      <c r="I277" s="42">
        <f t="shared" si="24"/>
        <v>0</v>
      </c>
      <c r="J277" s="42">
        <f t="shared" si="25"/>
        <v>0</v>
      </c>
      <c r="K277" s="42">
        <v>341</v>
      </c>
      <c r="L277" s="41">
        <f t="shared" si="26"/>
        <v>0.29940115396476996</v>
      </c>
      <c r="M277">
        <f t="shared" si="27"/>
        <v>369</v>
      </c>
      <c r="N277">
        <f t="shared" si="28"/>
        <v>0</v>
      </c>
      <c r="O277">
        <f t="shared" si="29"/>
        <v>0</v>
      </c>
    </row>
    <row r="278" spans="1:15">
      <c r="A278" s="61" t="s">
        <v>134</v>
      </c>
      <c r="B278" s="41">
        <v>2430</v>
      </c>
      <c r="C278" s="43">
        <v>4.4337367780000001</v>
      </c>
      <c r="D278" s="42">
        <v>0.251</v>
      </c>
      <c r="E278" s="42">
        <v>48.29</v>
      </c>
      <c r="F278" s="42">
        <v>2.2999999999999998</v>
      </c>
      <c r="G278" s="42">
        <v>0.56499999999999995</v>
      </c>
      <c r="H278" s="41">
        <v>1</v>
      </c>
      <c r="I278" s="42">
        <f t="shared" si="24"/>
        <v>2.2999999999999998</v>
      </c>
      <c r="J278" s="42">
        <f t="shared" si="25"/>
        <v>0.56499999999999995</v>
      </c>
      <c r="K278" s="42">
        <v>5100.1000000000004</v>
      </c>
      <c r="L278" s="41">
        <f t="shared" si="26"/>
        <v>4.4783660334512181</v>
      </c>
      <c r="M278">
        <f t="shared" si="27"/>
        <v>5524</v>
      </c>
      <c r="N278">
        <f t="shared" si="28"/>
        <v>28</v>
      </c>
      <c r="O278">
        <f t="shared" si="29"/>
        <v>6.9</v>
      </c>
    </row>
    <row r="279" spans="1:15">
      <c r="A279" s="61" t="s">
        <v>134</v>
      </c>
      <c r="B279" s="41">
        <v>4110</v>
      </c>
      <c r="C279" s="43">
        <v>1.3028612E-2</v>
      </c>
      <c r="D279" s="42">
        <v>0.10199999999999999</v>
      </c>
      <c r="E279" s="42">
        <v>48.29</v>
      </c>
      <c r="F279" s="42">
        <v>0.7</v>
      </c>
      <c r="G279" s="42">
        <v>0.09</v>
      </c>
      <c r="H279" s="41">
        <v>1</v>
      </c>
      <c r="I279" s="42">
        <f t="shared" si="24"/>
        <v>0.7</v>
      </c>
      <c r="J279" s="42">
        <f t="shared" si="25"/>
        <v>0.09</v>
      </c>
      <c r="K279" s="42">
        <v>6.1</v>
      </c>
      <c r="L279" s="41">
        <f t="shared" si="26"/>
        <v>5.3477892245799991E-3</v>
      </c>
      <c r="M279">
        <f t="shared" si="27"/>
        <v>7</v>
      </c>
      <c r="N279">
        <f t="shared" si="28"/>
        <v>0</v>
      </c>
      <c r="O279">
        <f t="shared" si="29"/>
        <v>0</v>
      </c>
    </row>
    <row r="280" spans="1:15">
      <c r="A280" s="61" t="s">
        <v>134</v>
      </c>
      <c r="B280" s="41">
        <v>4110</v>
      </c>
      <c r="C280" s="43">
        <v>1.6784770389999999</v>
      </c>
      <c r="D280" s="42">
        <v>0.41299999999999998</v>
      </c>
      <c r="E280" s="42">
        <v>48.29</v>
      </c>
      <c r="F280" s="42">
        <v>0.7</v>
      </c>
      <c r="G280" s="42">
        <v>0.09</v>
      </c>
      <c r="H280" s="41">
        <v>1</v>
      </c>
      <c r="I280" s="42">
        <f t="shared" si="24"/>
        <v>0.7</v>
      </c>
      <c r="J280" s="42">
        <f t="shared" si="25"/>
        <v>0.09</v>
      </c>
      <c r="K280" s="42">
        <v>3176.8</v>
      </c>
      <c r="L280" s="41">
        <f t="shared" si="26"/>
        <v>2.7895966680080853</v>
      </c>
      <c r="M280">
        <f t="shared" si="27"/>
        <v>3441</v>
      </c>
      <c r="N280">
        <f t="shared" si="28"/>
        <v>5</v>
      </c>
      <c r="O280">
        <f t="shared" si="29"/>
        <v>0.7</v>
      </c>
    </row>
    <row r="281" spans="1:15">
      <c r="A281" s="61" t="s">
        <v>134</v>
      </c>
      <c r="B281" s="41">
        <v>2430</v>
      </c>
      <c r="C281" s="43">
        <v>1.3016890459999999</v>
      </c>
      <c r="D281" s="42">
        <v>0.251</v>
      </c>
      <c r="E281" s="42">
        <v>48.29</v>
      </c>
      <c r="F281" s="42">
        <v>2.2999999999999998</v>
      </c>
      <c r="G281" s="42">
        <v>0.56499999999999995</v>
      </c>
      <c r="H281" s="41">
        <v>1</v>
      </c>
      <c r="I281" s="42">
        <f t="shared" si="24"/>
        <v>2.2999999999999998</v>
      </c>
      <c r="J281" s="42">
        <f t="shared" si="25"/>
        <v>0.56499999999999995</v>
      </c>
      <c r="K281" s="42">
        <v>1497.3</v>
      </c>
      <c r="L281" s="41">
        <f t="shared" si="26"/>
        <v>1.3147916309888614</v>
      </c>
      <c r="M281">
        <f t="shared" si="27"/>
        <v>1622</v>
      </c>
      <c r="N281">
        <f t="shared" si="28"/>
        <v>8</v>
      </c>
      <c r="O281">
        <f t="shared" si="29"/>
        <v>2</v>
      </c>
    </row>
    <row r="282" spans="1:15">
      <c r="A282" s="61" t="s">
        <v>134</v>
      </c>
      <c r="B282" s="41">
        <v>2430</v>
      </c>
      <c r="C282" s="43">
        <v>0.78848838099999996</v>
      </c>
      <c r="D282" s="42">
        <v>0.28499999999999998</v>
      </c>
      <c r="E282" s="42">
        <v>48.29</v>
      </c>
      <c r="F282" s="42">
        <v>2.2999999999999998</v>
      </c>
      <c r="G282" s="42">
        <v>0.56499999999999995</v>
      </c>
      <c r="H282" s="41">
        <v>1</v>
      </c>
      <c r="I282" s="42">
        <f t="shared" si="24"/>
        <v>2.2999999999999998</v>
      </c>
      <c r="J282" s="42">
        <f t="shared" si="25"/>
        <v>0.56499999999999995</v>
      </c>
      <c r="K282" s="42">
        <v>1029.8</v>
      </c>
      <c r="L282" s="41">
        <f t="shared" si="26"/>
        <v>0.90430746806413742</v>
      </c>
      <c r="M282">
        <f t="shared" si="27"/>
        <v>1115</v>
      </c>
      <c r="N282">
        <f t="shared" si="28"/>
        <v>6</v>
      </c>
      <c r="O282">
        <f t="shared" si="29"/>
        <v>1.4</v>
      </c>
    </row>
    <row r="283" spans="1:15">
      <c r="A283" s="61" t="s">
        <v>134</v>
      </c>
      <c r="B283" s="41">
        <v>6410</v>
      </c>
      <c r="C283" s="43">
        <v>3.3698129E-2</v>
      </c>
      <c r="D283" s="42">
        <v>0.26600000000000001</v>
      </c>
      <c r="E283" s="42">
        <v>48.29</v>
      </c>
      <c r="F283" s="42">
        <v>0</v>
      </c>
      <c r="G283" s="42">
        <v>0</v>
      </c>
      <c r="H283" s="41">
        <v>1</v>
      </c>
      <c r="I283" s="42">
        <f t="shared" si="24"/>
        <v>0</v>
      </c>
      <c r="J283" s="42">
        <f t="shared" si="25"/>
        <v>0</v>
      </c>
      <c r="K283" s="42">
        <v>41.1</v>
      </c>
      <c r="L283" s="41">
        <f t="shared" si="26"/>
        <v>3.607143206192167E-2</v>
      </c>
      <c r="M283">
        <f t="shared" si="27"/>
        <v>44</v>
      </c>
      <c r="N283">
        <f t="shared" si="28"/>
        <v>0</v>
      </c>
      <c r="O283">
        <f t="shared" si="29"/>
        <v>0</v>
      </c>
    </row>
    <row r="284" spans="1:15">
      <c r="A284" s="61" t="s">
        <v>134</v>
      </c>
      <c r="B284" s="41">
        <v>4110</v>
      </c>
      <c r="C284" s="43">
        <v>2.1165359970000002</v>
      </c>
      <c r="D284" s="42">
        <v>0.10199999999999999</v>
      </c>
      <c r="E284" s="42">
        <v>48.29</v>
      </c>
      <c r="F284" s="42">
        <v>0.7</v>
      </c>
      <c r="G284" s="42">
        <v>0.09</v>
      </c>
      <c r="H284" s="41">
        <v>1</v>
      </c>
      <c r="I284" s="42">
        <f t="shared" si="24"/>
        <v>0.7</v>
      </c>
      <c r="J284" s="42">
        <f t="shared" si="25"/>
        <v>0.09</v>
      </c>
      <c r="K284" s="42">
        <v>1142.8</v>
      </c>
      <c r="L284" s="41">
        <f t="shared" si="26"/>
        <v>0.8687639480086049</v>
      </c>
      <c r="M284">
        <f t="shared" si="27"/>
        <v>1072</v>
      </c>
      <c r="N284">
        <f t="shared" si="28"/>
        <v>2</v>
      </c>
      <c r="O284">
        <f t="shared" si="29"/>
        <v>0.2</v>
      </c>
    </row>
    <row r="285" spans="1:15">
      <c r="A285" s="61" t="s">
        <v>134</v>
      </c>
      <c r="B285" s="41">
        <v>4110</v>
      </c>
      <c r="C285" s="43">
        <v>0.33499325699999999</v>
      </c>
      <c r="D285" s="42">
        <v>0.10199999999999999</v>
      </c>
      <c r="E285" s="42">
        <v>48.29</v>
      </c>
      <c r="F285" s="42">
        <v>0.7</v>
      </c>
      <c r="G285" s="42">
        <v>0.09</v>
      </c>
      <c r="H285" s="41">
        <v>1</v>
      </c>
      <c r="I285" s="42">
        <f t="shared" si="24"/>
        <v>0.7</v>
      </c>
      <c r="J285" s="42">
        <f t="shared" si="25"/>
        <v>0.09</v>
      </c>
      <c r="K285" s="42">
        <v>211.5</v>
      </c>
      <c r="L285" s="41">
        <f t="shared" si="26"/>
        <v>0.13750300723450498</v>
      </c>
      <c r="M285">
        <f t="shared" si="27"/>
        <v>170</v>
      </c>
      <c r="N285">
        <f t="shared" si="28"/>
        <v>0</v>
      </c>
      <c r="O285">
        <f t="shared" si="29"/>
        <v>0</v>
      </c>
    </row>
    <row r="286" spans="1:15">
      <c r="A286" s="61" t="s">
        <v>134</v>
      </c>
      <c r="B286" s="41">
        <v>2430</v>
      </c>
      <c r="C286" s="43">
        <v>0.64527984100000002</v>
      </c>
      <c r="D286" s="42">
        <v>0.28499999999999998</v>
      </c>
      <c r="E286" s="42">
        <v>48.29</v>
      </c>
      <c r="F286" s="42">
        <v>2.2999999999999998</v>
      </c>
      <c r="G286" s="42">
        <v>0.56499999999999995</v>
      </c>
      <c r="H286" s="41">
        <v>1</v>
      </c>
      <c r="I286" s="42">
        <f t="shared" si="24"/>
        <v>2.2999999999999998</v>
      </c>
      <c r="J286" s="42">
        <f t="shared" si="25"/>
        <v>0.56499999999999995</v>
      </c>
      <c r="K286" s="42">
        <v>842.8</v>
      </c>
      <c r="L286" s="41">
        <f t="shared" si="26"/>
        <v>0.74006338364488744</v>
      </c>
      <c r="M286">
        <f t="shared" si="27"/>
        <v>913</v>
      </c>
      <c r="N286">
        <f t="shared" si="28"/>
        <v>5</v>
      </c>
      <c r="O286">
        <f t="shared" si="29"/>
        <v>1.1000000000000001</v>
      </c>
    </row>
    <row r="287" spans="1:15">
      <c r="A287" s="61" t="s">
        <v>134</v>
      </c>
      <c r="B287" s="41">
        <v>2430</v>
      </c>
      <c r="C287" s="43">
        <v>1.9556991999999999E-2</v>
      </c>
      <c r="D287" s="42">
        <v>0.251</v>
      </c>
      <c r="E287" s="42">
        <v>48.29</v>
      </c>
      <c r="F287" s="42">
        <v>2.2999999999999998</v>
      </c>
      <c r="G287" s="42">
        <v>0.56499999999999995</v>
      </c>
      <c r="H287" s="41">
        <v>1</v>
      </c>
      <c r="I287" s="42">
        <f t="shared" si="24"/>
        <v>2.2999999999999998</v>
      </c>
      <c r="J287" s="42">
        <f t="shared" si="25"/>
        <v>0.56499999999999995</v>
      </c>
      <c r="K287" s="42">
        <v>22.5</v>
      </c>
      <c r="L287" s="41">
        <f t="shared" si="26"/>
        <v>1.9753849421973332E-2</v>
      </c>
      <c r="M287">
        <f t="shared" si="27"/>
        <v>24</v>
      </c>
      <c r="N287">
        <f t="shared" si="28"/>
        <v>0</v>
      </c>
      <c r="O287">
        <f t="shared" si="29"/>
        <v>0</v>
      </c>
    </row>
    <row r="288" spans="1:15">
      <c r="A288" s="61" t="s">
        <v>134</v>
      </c>
      <c r="B288" s="41">
        <v>2430</v>
      </c>
      <c r="C288" s="43">
        <v>0.73876107999999996</v>
      </c>
      <c r="D288" s="42">
        <v>0.28499999999999998</v>
      </c>
      <c r="E288" s="42">
        <v>48.29</v>
      </c>
      <c r="F288" s="42">
        <v>2.2999999999999998</v>
      </c>
      <c r="G288" s="42">
        <v>0.56499999999999995</v>
      </c>
      <c r="H288" s="41">
        <v>1</v>
      </c>
      <c r="I288" s="42">
        <f t="shared" si="24"/>
        <v>2.2999999999999998</v>
      </c>
      <c r="J288" s="42">
        <f t="shared" si="25"/>
        <v>0.56499999999999995</v>
      </c>
      <c r="K288" s="42">
        <v>964.9</v>
      </c>
      <c r="L288" s="41">
        <f t="shared" si="26"/>
        <v>0.84727584813849999</v>
      </c>
      <c r="M288">
        <f t="shared" si="27"/>
        <v>1045</v>
      </c>
      <c r="N288">
        <f t="shared" si="28"/>
        <v>5</v>
      </c>
      <c r="O288">
        <f t="shared" si="29"/>
        <v>1.3</v>
      </c>
    </row>
    <row r="289" spans="1:15">
      <c r="A289" s="61" t="s">
        <v>134</v>
      </c>
      <c r="B289" s="41">
        <v>2430</v>
      </c>
      <c r="C289" s="43">
        <v>6.6758313659999997</v>
      </c>
      <c r="D289" s="42">
        <v>0.28499999999999998</v>
      </c>
      <c r="E289" s="42">
        <v>48.29</v>
      </c>
      <c r="F289" s="42">
        <v>2.2999999999999998</v>
      </c>
      <c r="G289" s="42">
        <v>0.56499999999999995</v>
      </c>
      <c r="H289" s="41">
        <v>1</v>
      </c>
      <c r="I289" s="42">
        <f t="shared" si="24"/>
        <v>2.2999999999999998</v>
      </c>
      <c r="J289" s="42">
        <f t="shared" si="25"/>
        <v>0.56499999999999995</v>
      </c>
      <c r="K289" s="42">
        <v>8719.4</v>
      </c>
      <c r="L289" s="41">
        <f t="shared" si="26"/>
        <v>7.6564275457733233</v>
      </c>
      <c r="M289">
        <f t="shared" si="27"/>
        <v>9444</v>
      </c>
      <c r="N289">
        <f t="shared" si="28"/>
        <v>48</v>
      </c>
      <c r="O289">
        <f t="shared" si="29"/>
        <v>11.8</v>
      </c>
    </row>
    <row r="290" spans="1:15">
      <c r="A290" s="61" t="s">
        <v>134</v>
      </c>
      <c r="B290" s="41">
        <v>2430</v>
      </c>
      <c r="C290" s="43">
        <v>0.105816703</v>
      </c>
      <c r="D290" s="42">
        <v>0.27700000000000002</v>
      </c>
      <c r="E290" s="42">
        <v>48.29</v>
      </c>
      <c r="F290" s="42">
        <v>2.2999999999999998</v>
      </c>
      <c r="G290" s="42">
        <v>0.56499999999999995</v>
      </c>
      <c r="H290" s="41">
        <v>1</v>
      </c>
      <c r="I290" s="42">
        <f t="shared" si="24"/>
        <v>2.2999999999999998</v>
      </c>
      <c r="J290" s="42">
        <f t="shared" si="25"/>
        <v>0.56499999999999995</v>
      </c>
      <c r="K290" s="42">
        <v>134.30000000000001</v>
      </c>
      <c r="L290" s="41">
        <f t="shared" si="26"/>
        <v>0.11795326156999918</v>
      </c>
      <c r="M290">
        <f t="shared" si="27"/>
        <v>145</v>
      </c>
      <c r="N290">
        <f t="shared" si="28"/>
        <v>1</v>
      </c>
      <c r="O290">
        <f t="shared" si="29"/>
        <v>0.2</v>
      </c>
    </row>
    <row r="291" spans="1:15">
      <c r="A291" s="61" t="s">
        <v>134</v>
      </c>
      <c r="B291" s="41">
        <v>2430</v>
      </c>
      <c r="C291" s="43">
        <v>2.2217951999999999E-2</v>
      </c>
      <c r="D291" s="42">
        <v>0.30199999999999999</v>
      </c>
      <c r="E291" s="42">
        <v>48.29</v>
      </c>
      <c r="F291" s="42">
        <v>2.2999999999999998</v>
      </c>
      <c r="G291" s="42">
        <v>0.56499999999999995</v>
      </c>
      <c r="H291" s="41">
        <v>1</v>
      </c>
      <c r="I291" s="42">
        <f t="shared" si="24"/>
        <v>2.2999999999999998</v>
      </c>
      <c r="J291" s="42">
        <f t="shared" si="25"/>
        <v>0.56499999999999995</v>
      </c>
      <c r="K291" s="42">
        <v>30.7</v>
      </c>
      <c r="L291" s="41">
        <f t="shared" si="26"/>
        <v>2.7001440035679999E-2</v>
      </c>
      <c r="M291">
        <f t="shared" si="27"/>
        <v>33</v>
      </c>
      <c r="N291">
        <f t="shared" si="28"/>
        <v>0</v>
      </c>
      <c r="O291">
        <f t="shared" si="29"/>
        <v>0</v>
      </c>
    </row>
    <row r="292" spans="1:15">
      <c r="A292" s="61" t="s">
        <v>134</v>
      </c>
      <c r="B292" s="41">
        <v>4110</v>
      </c>
      <c r="C292" s="43">
        <v>3.8717200000000003E-4</v>
      </c>
      <c r="D292" s="42">
        <v>0.10199999999999999</v>
      </c>
      <c r="E292" s="42">
        <v>48.29</v>
      </c>
      <c r="F292" s="42">
        <v>0.7</v>
      </c>
      <c r="G292" s="42">
        <v>0.09</v>
      </c>
      <c r="H292" s="41">
        <v>1</v>
      </c>
      <c r="I292" s="42">
        <f t="shared" si="24"/>
        <v>0.7</v>
      </c>
      <c r="J292" s="42">
        <f t="shared" si="25"/>
        <v>0.09</v>
      </c>
      <c r="K292" s="42">
        <v>27.2</v>
      </c>
      <c r="L292" s="41">
        <f t="shared" si="26"/>
        <v>1.5892055497999997E-4</v>
      </c>
      <c r="M292">
        <f t="shared" si="27"/>
        <v>0</v>
      </c>
      <c r="N292">
        <f t="shared" si="28"/>
        <v>0</v>
      </c>
      <c r="O292">
        <f t="shared" si="29"/>
        <v>0</v>
      </c>
    </row>
    <row r="293" spans="1:15">
      <c r="A293" s="61" t="s">
        <v>134</v>
      </c>
      <c r="B293" s="41">
        <v>6410</v>
      </c>
      <c r="C293" s="43">
        <v>0.17675064600000001</v>
      </c>
      <c r="D293" s="42">
        <v>0.30299999999999999</v>
      </c>
      <c r="E293" s="42">
        <v>48.29</v>
      </c>
      <c r="F293" s="42">
        <v>0</v>
      </c>
      <c r="G293" s="42">
        <v>0</v>
      </c>
      <c r="H293" s="41">
        <v>1</v>
      </c>
      <c r="I293" s="42">
        <f t="shared" si="24"/>
        <v>0</v>
      </c>
      <c r="J293" s="42">
        <f t="shared" si="25"/>
        <v>0</v>
      </c>
      <c r="K293" s="42">
        <v>552.79999999999995</v>
      </c>
      <c r="L293" s="41">
        <f t="shared" si="26"/>
        <v>0.215516039557335</v>
      </c>
      <c r="M293">
        <f t="shared" si="27"/>
        <v>266</v>
      </c>
      <c r="N293">
        <f t="shared" si="28"/>
        <v>0</v>
      </c>
      <c r="O293">
        <f t="shared" si="29"/>
        <v>0</v>
      </c>
    </row>
    <row r="294" spans="1:15">
      <c r="A294" s="61" t="s">
        <v>134</v>
      </c>
      <c r="B294" s="41">
        <v>3200</v>
      </c>
      <c r="C294" s="43">
        <v>0.265047908</v>
      </c>
      <c r="D294" s="42">
        <v>0.28699999999999998</v>
      </c>
      <c r="E294" s="42">
        <v>48.29</v>
      </c>
      <c r="F294" s="42">
        <v>1.2</v>
      </c>
      <c r="G294" s="42">
        <v>6.4000000000000001E-2</v>
      </c>
      <c r="H294" s="41">
        <v>1</v>
      </c>
      <c r="I294" s="42">
        <f t="shared" si="24"/>
        <v>1.2</v>
      </c>
      <c r="J294" s="42">
        <f t="shared" si="25"/>
        <v>6.4000000000000001E-2</v>
      </c>
      <c r="K294" s="42">
        <v>348.6</v>
      </c>
      <c r="L294" s="41">
        <f t="shared" si="26"/>
        <v>0.30611332649923662</v>
      </c>
      <c r="M294">
        <f t="shared" si="27"/>
        <v>378</v>
      </c>
      <c r="N294">
        <f t="shared" si="28"/>
        <v>1</v>
      </c>
      <c r="O294">
        <f t="shared" si="29"/>
        <v>0.1</v>
      </c>
    </row>
    <row r="295" spans="1:15">
      <c r="A295" s="61" t="s">
        <v>134</v>
      </c>
      <c r="B295" s="41">
        <v>6410</v>
      </c>
      <c r="C295" s="43">
        <v>0.108750605</v>
      </c>
      <c r="D295" s="42">
        <v>0.26600000000000001</v>
      </c>
      <c r="E295" s="42">
        <v>48.29</v>
      </c>
      <c r="F295" s="42">
        <v>0</v>
      </c>
      <c r="G295" s="42">
        <v>0</v>
      </c>
      <c r="H295" s="41">
        <v>1</v>
      </c>
      <c r="I295" s="42">
        <f t="shared" si="24"/>
        <v>0</v>
      </c>
      <c r="J295" s="42">
        <f t="shared" si="25"/>
        <v>0</v>
      </c>
      <c r="K295" s="42">
        <v>132.6</v>
      </c>
      <c r="L295" s="41">
        <f t="shared" si="26"/>
        <v>0.11640972885914168</v>
      </c>
      <c r="M295">
        <f t="shared" si="27"/>
        <v>144</v>
      </c>
      <c r="N295">
        <f t="shared" si="28"/>
        <v>0</v>
      </c>
      <c r="O295">
        <f t="shared" si="29"/>
        <v>0</v>
      </c>
    </row>
    <row r="296" spans="1:15">
      <c r="A296" s="61" t="s">
        <v>134</v>
      </c>
      <c r="B296" s="41">
        <v>6410</v>
      </c>
      <c r="C296" s="43">
        <v>5.8217536E-2</v>
      </c>
      <c r="D296" s="42">
        <v>0.26600000000000001</v>
      </c>
      <c r="E296" s="42">
        <v>48.29</v>
      </c>
      <c r="F296" s="42">
        <v>0</v>
      </c>
      <c r="G296" s="42">
        <v>0</v>
      </c>
      <c r="H296" s="41">
        <v>1</v>
      </c>
      <c r="I296" s="42">
        <f t="shared" si="24"/>
        <v>0</v>
      </c>
      <c r="J296" s="42">
        <f t="shared" si="25"/>
        <v>0</v>
      </c>
      <c r="K296" s="42">
        <v>71</v>
      </c>
      <c r="L296" s="41">
        <f t="shared" si="26"/>
        <v>6.2317700031253337E-2</v>
      </c>
      <c r="M296">
        <f t="shared" si="27"/>
        <v>77</v>
      </c>
      <c r="N296">
        <f t="shared" si="28"/>
        <v>0</v>
      </c>
      <c r="O296">
        <f t="shared" si="29"/>
        <v>0</v>
      </c>
    </row>
    <row r="297" spans="1:15">
      <c r="A297" s="61" t="s">
        <v>134</v>
      </c>
      <c r="B297" s="41">
        <v>6410</v>
      </c>
      <c r="C297" s="43">
        <v>0.39056265499999998</v>
      </c>
      <c r="D297" s="42">
        <v>0.30299999999999999</v>
      </c>
      <c r="E297" s="42">
        <v>48.29</v>
      </c>
      <c r="F297" s="42">
        <v>0</v>
      </c>
      <c r="G297" s="42">
        <v>0</v>
      </c>
      <c r="H297" s="41">
        <v>1</v>
      </c>
      <c r="I297" s="42">
        <f t="shared" si="24"/>
        <v>0</v>
      </c>
      <c r="J297" s="42">
        <f t="shared" si="25"/>
        <v>0</v>
      </c>
      <c r="K297" s="42">
        <v>542.29999999999995</v>
      </c>
      <c r="L297" s="41">
        <f t="shared" si="26"/>
        <v>0.47622183290123749</v>
      </c>
      <c r="M297">
        <f t="shared" si="27"/>
        <v>587</v>
      </c>
      <c r="N297">
        <f t="shared" si="28"/>
        <v>0</v>
      </c>
      <c r="O297">
        <f t="shared" si="29"/>
        <v>0</v>
      </c>
    </row>
    <row r="298" spans="1:15">
      <c r="A298" s="61" t="s">
        <v>134</v>
      </c>
      <c r="B298" s="41">
        <v>4110</v>
      </c>
      <c r="C298" s="43">
        <v>0.64942334099999999</v>
      </c>
      <c r="D298" s="42">
        <v>0.309</v>
      </c>
      <c r="E298" s="42">
        <v>48.29</v>
      </c>
      <c r="F298" s="42">
        <v>0.7</v>
      </c>
      <c r="G298" s="42">
        <v>0.09</v>
      </c>
      <c r="H298" s="41">
        <v>1</v>
      </c>
      <c r="I298" s="42">
        <f t="shared" si="24"/>
        <v>0.7</v>
      </c>
      <c r="J298" s="42">
        <f t="shared" si="25"/>
        <v>0.09</v>
      </c>
      <c r="K298" s="42">
        <v>919.6</v>
      </c>
      <c r="L298" s="41">
        <f t="shared" si="26"/>
        <v>0.80753681827491741</v>
      </c>
      <c r="M298">
        <f t="shared" si="27"/>
        <v>996</v>
      </c>
      <c r="N298">
        <f t="shared" si="28"/>
        <v>2</v>
      </c>
      <c r="O298">
        <f t="shared" si="29"/>
        <v>0.2</v>
      </c>
    </row>
    <row r="299" spans="1:15">
      <c r="A299" s="61" t="s">
        <v>134</v>
      </c>
      <c r="B299" s="41">
        <v>4110</v>
      </c>
      <c r="C299" s="43">
        <v>0.198079904</v>
      </c>
      <c r="D299" s="42">
        <v>0.10199999999999999</v>
      </c>
      <c r="E299" s="42">
        <v>48.29</v>
      </c>
      <c r="F299" s="42">
        <v>0.7</v>
      </c>
      <c r="G299" s="42">
        <v>0.09</v>
      </c>
      <c r="H299" s="41">
        <v>1</v>
      </c>
      <c r="I299" s="42">
        <f t="shared" si="24"/>
        <v>0.7</v>
      </c>
      <c r="J299" s="42">
        <f t="shared" si="25"/>
        <v>0.09</v>
      </c>
      <c r="K299" s="42">
        <v>190.6</v>
      </c>
      <c r="L299" s="41">
        <f t="shared" si="26"/>
        <v>8.1304867795359989E-2</v>
      </c>
      <c r="M299">
        <f t="shared" si="27"/>
        <v>100</v>
      </c>
      <c r="N299">
        <f t="shared" si="28"/>
        <v>0</v>
      </c>
      <c r="O299">
        <f t="shared" si="29"/>
        <v>0</v>
      </c>
    </row>
    <row r="300" spans="1:15">
      <c r="A300" s="61" t="s">
        <v>134</v>
      </c>
      <c r="B300" s="41">
        <v>3200</v>
      </c>
      <c r="C300" s="43">
        <v>0.43018021899999997</v>
      </c>
      <c r="D300" s="42">
        <v>0.4</v>
      </c>
      <c r="E300" s="42">
        <v>48.29</v>
      </c>
      <c r="F300" s="42">
        <v>1.2</v>
      </c>
      <c r="G300" s="42">
        <v>6.4000000000000001E-2</v>
      </c>
      <c r="H300" s="41">
        <v>1</v>
      </c>
      <c r="I300" s="42">
        <f t="shared" si="24"/>
        <v>1.2</v>
      </c>
      <c r="J300" s="42">
        <f t="shared" si="25"/>
        <v>6.4000000000000001E-2</v>
      </c>
      <c r="K300" s="42">
        <v>788.6</v>
      </c>
      <c r="L300" s="41">
        <f t="shared" si="26"/>
        <v>0.69244675918366683</v>
      </c>
      <c r="M300">
        <f t="shared" si="27"/>
        <v>854</v>
      </c>
      <c r="N300">
        <f t="shared" si="28"/>
        <v>2</v>
      </c>
      <c r="O300">
        <f t="shared" si="29"/>
        <v>0.1</v>
      </c>
    </row>
    <row r="301" spans="1:15">
      <c r="A301" s="61" t="s">
        <v>134</v>
      </c>
      <c r="B301" s="41">
        <v>3200</v>
      </c>
      <c r="C301" s="43">
        <v>7.2576760000000004E-2</v>
      </c>
      <c r="D301" s="42">
        <v>0.4</v>
      </c>
      <c r="E301" s="42">
        <v>48.29</v>
      </c>
      <c r="F301" s="42">
        <v>1.2</v>
      </c>
      <c r="G301" s="42">
        <v>6.4000000000000001E-2</v>
      </c>
      <c r="H301" s="41">
        <v>1</v>
      </c>
      <c r="I301" s="42">
        <f t="shared" si="24"/>
        <v>1.2</v>
      </c>
      <c r="J301" s="42">
        <f t="shared" si="25"/>
        <v>6.4000000000000001E-2</v>
      </c>
      <c r="K301" s="42">
        <v>133</v>
      </c>
      <c r="L301" s="41">
        <f t="shared" si="26"/>
        <v>0.11682439134666668</v>
      </c>
      <c r="M301">
        <f t="shared" si="27"/>
        <v>144</v>
      </c>
      <c r="N301">
        <f t="shared" si="28"/>
        <v>0</v>
      </c>
      <c r="O301">
        <f t="shared" si="29"/>
        <v>0</v>
      </c>
    </row>
    <row r="302" spans="1:15">
      <c r="A302" s="61" t="s">
        <v>134</v>
      </c>
      <c r="B302" s="41">
        <v>6410</v>
      </c>
      <c r="C302" s="43">
        <v>4.7297850000000002E-3</v>
      </c>
      <c r="D302" s="42">
        <v>0.30299999999999999</v>
      </c>
      <c r="E302" s="42">
        <v>48.29</v>
      </c>
      <c r="F302" s="42">
        <v>0</v>
      </c>
      <c r="G302" s="42">
        <v>0</v>
      </c>
      <c r="H302" s="41">
        <v>1</v>
      </c>
      <c r="I302" s="42">
        <f t="shared" si="24"/>
        <v>0</v>
      </c>
      <c r="J302" s="42">
        <f t="shared" si="25"/>
        <v>0</v>
      </c>
      <c r="K302" s="42">
        <v>6.6</v>
      </c>
      <c r="L302" s="41">
        <f t="shared" si="26"/>
        <v>5.7671332706625E-3</v>
      </c>
      <c r="M302">
        <f t="shared" si="27"/>
        <v>7</v>
      </c>
      <c r="N302">
        <f t="shared" si="28"/>
        <v>0</v>
      </c>
      <c r="O302">
        <f t="shared" si="29"/>
        <v>0</v>
      </c>
    </row>
    <row r="303" spans="1:15">
      <c r="A303" s="61" t="s">
        <v>134</v>
      </c>
      <c r="B303" s="41">
        <v>4110</v>
      </c>
      <c r="C303" s="43">
        <v>6.7578133999999998E-2</v>
      </c>
      <c r="D303" s="42">
        <v>0.309</v>
      </c>
      <c r="E303" s="42">
        <v>48.29</v>
      </c>
      <c r="F303" s="42">
        <v>0.7</v>
      </c>
      <c r="G303" s="42">
        <v>0.09</v>
      </c>
      <c r="H303" s="41">
        <v>1</v>
      </c>
      <c r="I303" s="42">
        <f t="shared" si="24"/>
        <v>0.7</v>
      </c>
      <c r="J303" s="42">
        <f t="shared" si="25"/>
        <v>0.09</v>
      </c>
      <c r="K303" s="42">
        <v>95.7</v>
      </c>
      <c r="L303" s="41">
        <f t="shared" si="26"/>
        <v>8.4031213339644986E-2</v>
      </c>
      <c r="M303">
        <f t="shared" si="27"/>
        <v>104</v>
      </c>
      <c r="N303">
        <f t="shared" si="28"/>
        <v>0</v>
      </c>
      <c r="O303">
        <f t="shared" si="29"/>
        <v>0</v>
      </c>
    </row>
    <row r="304" spans="1:15">
      <c r="A304" s="61" t="s">
        <v>134</v>
      </c>
      <c r="B304" s="41">
        <v>6410</v>
      </c>
      <c r="C304" s="43">
        <v>0.72509587799999997</v>
      </c>
      <c r="D304" s="42">
        <v>0.30299999999999999</v>
      </c>
      <c r="E304" s="42">
        <v>48.29</v>
      </c>
      <c r="F304" s="42">
        <v>0</v>
      </c>
      <c r="G304" s="42">
        <v>0</v>
      </c>
      <c r="H304" s="41">
        <v>1</v>
      </c>
      <c r="I304" s="42">
        <f t="shared" si="24"/>
        <v>0</v>
      </c>
      <c r="J304" s="42">
        <f t="shared" si="25"/>
        <v>0</v>
      </c>
      <c r="K304" s="42">
        <v>1006.9</v>
      </c>
      <c r="L304" s="41">
        <f t="shared" si="26"/>
        <v>0.88412571870265488</v>
      </c>
      <c r="M304">
        <f t="shared" si="27"/>
        <v>1091</v>
      </c>
      <c r="N304">
        <f t="shared" si="28"/>
        <v>0</v>
      </c>
      <c r="O304">
        <f t="shared" si="29"/>
        <v>0</v>
      </c>
    </row>
    <row r="305" spans="1:15">
      <c r="A305" s="61" t="s">
        <v>134</v>
      </c>
      <c r="B305" s="41">
        <v>2430</v>
      </c>
      <c r="C305" s="43">
        <v>3.383807097</v>
      </c>
      <c r="D305" s="42">
        <v>0.28499999999999998</v>
      </c>
      <c r="E305" s="42">
        <v>48.29</v>
      </c>
      <c r="F305" s="42">
        <v>2.2999999999999998</v>
      </c>
      <c r="G305" s="42">
        <v>0.56499999999999995</v>
      </c>
      <c r="H305" s="41">
        <v>1</v>
      </c>
      <c r="I305" s="42">
        <f t="shared" si="24"/>
        <v>2.2999999999999998</v>
      </c>
      <c r="J305" s="42">
        <f t="shared" si="25"/>
        <v>0.56499999999999995</v>
      </c>
      <c r="K305" s="42">
        <v>4419.6000000000004</v>
      </c>
      <c r="L305" s="41">
        <f t="shared" si="26"/>
        <v>3.8808460619605873</v>
      </c>
      <c r="M305">
        <f t="shared" si="27"/>
        <v>4787</v>
      </c>
      <c r="N305">
        <f t="shared" si="28"/>
        <v>24</v>
      </c>
      <c r="O305">
        <f t="shared" si="29"/>
        <v>6</v>
      </c>
    </row>
    <row r="306" spans="1:15">
      <c r="A306" s="61" t="s">
        <v>134</v>
      </c>
      <c r="B306" s="41">
        <v>6410</v>
      </c>
      <c r="C306" s="43">
        <v>0.22086519600000001</v>
      </c>
      <c r="D306" s="42">
        <v>0.30299999999999999</v>
      </c>
      <c r="E306" s="42">
        <v>48.29</v>
      </c>
      <c r="F306" s="42">
        <v>0</v>
      </c>
      <c r="G306" s="42">
        <v>0</v>
      </c>
      <c r="H306" s="41">
        <v>1</v>
      </c>
      <c r="I306" s="42">
        <f t="shared" si="24"/>
        <v>0</v>
      </c>
      <c r="J306" s="42">
        <f t="shared" si="25"/>
        <v>0</v>
      </c>
      <c r="K306" s="42">
        <v>306.7</v>
      </c>
      <c r="L306" s="41">
        <f t="shared" si="26"/>
        <v>0.26930590294971002</v>
      </c>
      <c r="M306">
        <f t="shared" si="27"/>
        <v>332</v>
      </c>
      <c r="N306">
        <f t="shared" si="28"/>
        <v>0</v>
      </c>
      <c r="O306">
        <f t="shared" si="29"/>
        <v>0</v>
      </c>
    </row>
    <row r="307" spans="1:15">
      <c r="A307" s="61" t="s">
        <v>134</v>
      </c>
      <c r="B307" s="41">
        <v>2430</v>
      </c>
      <c r="C307" s="43">
        <v>5.0426136000000003E-2</v>
      </c>
      <c r="D307" s="42">
        <v>0.28499999999999998</v>
      </c>
      <c r="E307" s="42">
        <v>48.29</v>
      </c>
      <c r="F307" s="42">
        <v>2.2999999999999998</v>
      </c>
      <c r="G307" s="42">
        <v>0.56499999999999995</v>
      </c>
      <c r="H307" s="41">
        <v>1</v>
      </c>
      <c r="I307" s="42">
        <f t="shared" si="24"/>
        <v>2.2999999999999998</v>
      </c>
      <c r="J307" s="42">
        <f t="shared" si="25"/>
        <v>0.56499999999999995</v>
      </c>
      <c r="K307" s="42">
        <v>65.900000000000006</v>
      </c>
      <c r="L307" s="41">
        <f t="shared" si="26"/>
        <v>5.7833105051700001E-2</v>
      </c>
      <c r="M307">
        <f t="shared" si="27"/>
        <v>71</v>
      </c>
      <c r="N307">
        <f t="shared" si="28"/>
        <v>0</v>
      </c>
      <c r="O307">
        <f t="shared" si="29"/>
        <v>0.1</v>
      </c>
    </row>
    <row r="308" spans="1:15">
      <c r="A308" s="61" t="s">
        <v>134</v>
      </c>
      <c r="B308" s="41">
        <v>3200</v>
      </c>
      <c r="C308" s="43">
        <v>0.58870214600000004</v>
      </c>
      <c r="D308" s="42">
        <v>0.4</v>
      </c>
      <c r="E308" s="42">
        <v>48.29</v>
      </c>
      <c r="F308" s="42">
        <v>1.2</v>
      </c>
      <c r="G308" s="42">
        <v>6.4000000000000001E-2</v>
      </c>
      <c r="H308" s="41">
        <v>1</v>
      </c>
      <c r="I308" s="42">
        <f t="shared" si="24"/>
        <v>1.2</v>
      </c>
      <c r="J308" s="42">
        <f t="shared" si="25"/>
        <v>6.4000000000000001E-2</v>
      </c>
      <c r="K308" s="42">
        <v>1079.2</v>
      </c>
      <c r="L308" s="41">
        <f t="shared" si="26"/>
        <v>0.94761422101133352</v>
      </c>
      <c r="M308">
        <f t="shared" si="27"/>
        <v>1169</v>
      </c>
      <c r="N308">
        <f t="shared" si="28"/>
        <v>3</v>
      </c>
      <c r="O308">
        <f t="shared" si="29"/>
        <v>0.2</v>
      </c>
    </row>
    <row r="309" spans="1:15">
      <c r="A309" s="61" t="s">
        <v>134</v>
      </c>
      <c r="B309" s="41">
        <v>6410</v>
      </c>
      <c r="C309" s="43">
        <v>0.345553059</v>
      </c>
      <c r="D309" s="42">
        <v>0.26600000000000001</v>
      </c>
      <c r="E309" s="42">
        <v>48.29</v>
      </c>
      <c r="F309" s="42">
        <v>0</v>
      </c>
      <c r="G309" s="42">
        <v>0</v>
      </c>
      <c r="H309" s="41">
        <v>1</v>
      </c>
      <c r="I309" s="42">
        <f t="shared" si="24"/>
        <v>0</v>
      </c>
      <c r="J309" s="42">
        <f t="shared" si="25"/>
        <v>0</v>
      </c>
      <c r="K309" s="42">
        <v>421.2</v>
      </c>
      <c r="L309" s="41">
        <f t="shared" si="26"/>
        <v>0.36988978502360498</v>
      </c>
      <c r="M309">
        <f t="shared" si="27"/>
        <v>456</v>
      </c>
      <c r="N309">
        <f t="shared" si="28"/>
        <v>0</v>
      </c>
      <c r="O309">
        <f t="shared" si="29"/>
        <v>0</v>
      </c>
    </row>
    <row r="310" spans="1:15">
      <c r="A310" s="61" t="s">
        <v>134</v>
      </c>
      <c r="B310" s="41">
        <v>6410</v>
      </c>
      <c r="C310" s="43">
        <v>0.34357118199999997</v>
      </c>
      <c r="D310" s="42">
        <v>0.247</v>
      </c>
      <c r="E310" s="42">
        <v>48.29</v>
      </c>
      <c r="F310" s="42">
        <v>0</v>
      </c>
      <c r="G310" s="42">
        <v>0</v>
      </c>
      <c r="H310" s="41">
        <v>1</v>
      </c>
      <c r="I310" s="42">
        <f t="shared" si="24"/>
        <v>0</v>
      </c>
      <c r="J310" s="42">
        <f t="shared" si="25"/>
        <v>0</v>
      </c>
      <c r="K310" s="42">
        <v>388.9</v>
      </c>
      <c r="L310" s="41">
        <f t="shared" si="26"/>
        <v>0.34149916146322162</v>
      </c>
      <c r="M310">
        <f t="shared" si="27"/>
        <v>421</v>
      </c>
      <c r="N310">
        <f t="shared" si="28"/>
        <v>0</v>
      </c>
      <c r="O310">
        <f t="shared" si="29"/>
        <v>0</v>
      </c>
    </row>
    <row r="311" spans="1:15">
      <c r="A311" s="61" t="s">
        <v>134</v>
      </c>
      <c r="B311" s="41">
        <v>2430</v>
      </c>
      <c r="C311" s="43">
        <v>0.34438180899999998</v>
      </c>
      <c r="D311" s="42">
        <v>0.26800000000000002</v>
      </c>
      <c r="E311" s="42">
        <v>48.29</v>
      </c>
      <c r="F311" s="42">
        <v>2.2999999999999998</v>
      </c>
      <c r="G311" s="42">
        <v>0.56499999999999995</v>
      </c>
      <c r="H311" s="41">
        <v>1</v>
      </c>
      <c r="I311" s="42">
        <f t="shared" si="24"/>
        <v>2.2999999999999998</v>
      </c>
      <c r="J311" s="42">
        <f t="shared" si="25"/>
        <v>0.56499999999999995</v>
      </c>
      <c r="K311" s="42">
        <v>423</v>
      </c>
      <c r="L311" s="41">
        <f t="shared" si="26"/>
        <v>0.37140774543095662</v>
      </c>
      <c r="M311">
        <f t="shared" si="27"/>
        <v>458</v>
      </c>
      <c r="N311">
        <f t="shared" si="28"/>
        <v>2</v>
      </c>
      <c r="O311">
        <f t="shared" si="29"/>
        <v>0.6</v>
      </c>
    </row>
    <row r="312" spans="1:15">
      <c r="A312" s="61" t="s">
        <v>134</v>
      </c>
      <c r="B312" s="41">
        <v>5200</v>
      </c>
      <c r="C312" s="43">
        <v>0.40468388599999999</v>
      </c>
      <c r="D312" s="42">
        <v>0.5</v>
      </c>
      <c r="E312" s="42">
        <v>48.29</v>
      </c>
      <c r="F312" s="42">
        <v>0.6</v>
      </c>
      <c r="G312" s="42">
        <v>0.11</v>
      </c>
      <c r="H312" s="41">
        <v>1</v>
      </c>
      <c r="I312" s="42">
        <f t="shared" si="24"/>
        <v>0.6</v>
      </c>
      <c r="J312" s="42">
        <f t="shared" si="25"/>
        <v>0.11</v>
      </c>
      <c r="K312" s="42">
        <v>927.3</v>
      </c>
      <c r="L312" s="41">
        <f t="shared" si="26"/>
        <v>0.81425770228916672</v>
      </c>
      <c r="M312">
        <f t="shared" si="27"/>
        <v>1004</v>
      </c>
      <c r="N312">
        <f t="shared" si="28"/>
        <v>1</v>
      </c>
      <c r="O312">
        <f t="shared" si="29"/>
        <v>0.2</v>
      </c>
    </row>
    <row r="313" spans="1:15">
      <c r="A313" s="61" t="s">
        <v>134</v>
      </c>
      <c r="B313" s="41">
        <v>6410</v>
      </c>
      <c r="C313" s="43">
        <v>3.1633680000000002E-3</v>
      </c>
      <c r="D313" s="42">
        <v>0.30299999999999999</v>
      </c>
      <c r="E313" s="42">
        <v>48.29</v>
      </c>
      <c r="F313" s="42">
        <v>0</v>
      </c>
      <c r="G313" s="42">
        <v>0</v>
      </c>
      <c r="H313" s="41">
        <v>1</v>
      </c>
      <c r="I313" s="42">
        <f t="shared" si="24"/>
        <v>0</v>
      </c>
      <c r="J313" s="42">
        <f t="shared" si="25"/>
        <v>0</v>
      </c>
      <c r="K313" s="42">
        <v>4.4000000000000004</v>
      </c>
      <c r="L313" s="41">
        <f t="shared" si="26"/>
        <v>3.8571657781800001E-3</v>
      </c>
      <c r="M313">
        <f t="shared" si="27"/>
        <v>5</v>
      </c>
      <c r="N313">
        <f t="shared" si="28"/>
        <v>0</v>
      </c>
      <c r="O313">
        <f t="shared" si="29"/>
        <v>0</v>
      </c>
    </row>
    <row r="314" spans="1:15">
      <c r="A314" s="61" t="s">
        <v>134</v>
      </c>
      <c r="B314" s="41">
        <v>6410</v>
      </c>
      <c r="C314" s="43">
        <v>5.0987269999999999E-3</v>
      </c>
      <c r="D314" s="42">
        <v>0.30299999999999999</v>
      </c>
      <c r="E314" s="42">
        <v>48.29</v>
      </c>
      <c r="F314" s="42">
        <v>0</v>
      </c>
      <c r="G314" s="42">
        <v>0</v>
      </c>
      <c r="H314" s="41">
        <v>1</v>
      </c>
      <c r="I314" s="42">
        <f t="shared" si="24"/>
        <v>0</v>
      </c>
      <c r="J314" s="42">
        <f t="shared" si="25"/>
        <v>0</v>
      </c>
      <c r="K314" s="42">
        <v>7.1</v>
      </c>
      <c r="L314" s="41">
        <f t="shared" si="26"/>
        <v>6.2169925524575001E-3</v>
      </c>
      <c r="M314">
        <f t="shared" si="27"/>
        <v>8</v>
      </c>
      <c r="N314">
        <f t="shared" si="28"/>
        <v>0</v>
      </c>
      <c r="O314">
        <f t="shared" si="29"/>
        <v>0</v>
      </c>
    </row>
    <row r="315" spans="1:15">
      <c r="A315" s="61" t="s">
        <v>134</v>
      </c>
      <c r="B315" s="41">
        <v>3200</v>
      </c>
      <c r="C315" s="43">
        <v>3.3699250000000002E-3</v>
      </c>
      <c r="D315" s="42">
        <v>0.28699999999999998</v>
      </c>
      <c r="E315" s="42">
        <v>48.29</v>
      </c>
      <c r="F315" s="42">
        <v>1.2</v>
      </c>
      <c r="G315" s="42">
        <v>6.4000000000000001E-2</v>
      </c>
      <c r="H315" s="41">
        <v>1</v>
      </c>
      <c r="I315" s="42">
        <f t="shared" si="24"/>
        <v>1.2</v>
      </c>
      <c r="J315" s="42">
        <f t="shared" si="25"/>
        <v>6.4000000000000001E-2</v>
      </c>
      <c r="K315" s="42">
        <v>4.4000000000000004</v>
      </c>
      <c r="L315" s="41">
        <f t="shared" si="26"/>
        <v>3.8920471381458329E-3</v>
      </c>
      <c r="M315">
        <f t="shared" si="27"/>
        <v>5</v>
      </c>
      <c r="N315">
        <f t="shared" si="28"/>
        <v>0</v>
      </c>
      <c r="O315">
        <f t="shared" si="29"/>
        <v>0</v>
      </c>
    </row>
    <row r="316" spans="1:15">
      <c r="A316" s="61" t="s">
        <v>134</v>
      </c>
      <c r="B316" s="41">
        <v>5200</v>
      </c>
      <c r="C316" s="43">
        <v>9.4046078000000005E-2</v>
      </c>
      <c r="D316" s="42">
        <v>0.5</v>
      </c>
      <c r="E316" s="42">
        <v>48.29</v>
      </c>
      <c r="F316" s="42">
        <v>0.6</v>
      </c>
      <c r="G316" s="42">
        <v>0.11</v>
      </c>
      <c r="H316" s="41">
        <v>1</v>
      </c>
      <c r="I316" s="42">
        <f t="shared" si="24"/>
        <v>0.6</v>
      </c>
      <c r="J316" s="42">
        <f t="shared" si="25"/>
        <v>0.11</v>
      </c>
      <c r="K316" s="42">
        <v>215.5</v>
      </c>
      <c r="L316" s="41">
        <f t="shared" si="26"/>
        <v>0.1892285461091667</v>
      </c>
      <c r="M316">
        <f t="shared" si="27"/>
        <v>233</v>
      </c>
      <c r="N316">
        <f t="shared" si="28"/>
        <v>0</v>
      </c>
      <c r="O316">
        <f t="shared" si="29"/>
        <v>0.1</v>
      </c>
    </row>
    <row r="317" spans="1:15">
      <c r="A317" s="61" t="s">
        <v>134</v>
      </c>
      <c r="B317" s="41">
        <v>5200</v>
      </c>
      <c r="C317" s="43">
        <v>0.75151051300000005</v>
      </c>
      <c r="D317" s="42">
        <v>0.5</v>
      </c>
      <c r="E317" s="42">
        <v>48.29</v>
      </c>
      <c r="F317" s="42">
        <v>0.6</v>
      </c>
      <c r="G317" s="42">
        <v>0.11</v>
      </c>
      <c r="H317" s="41">
        <v>1</v>
      </c>
      <c r="I317" s="42">
        <f t="shared" si="24"/>
        <v>0.6</v>
      </c>
      <c r="J317" s="42">
        <f t="shared" si="25"/>
        <v>0.11</v>
      </c>
      <c r="K317" s="42">
        <v>1722</v>
      </c>
      <c r="L317" s="41">
        <f t="shared" si="26"/>
        <v>1.5121017780320833</v>
      </c>
      <c r="M317">
        <f t="shared" si="27"/>
        <v>1865</v>
      </c>
      <c r="N317">
        <f t="shared" si="28"/>
        <v>2</v>
      </c>
      <c r="O317">
        <f t="shared" si="29"/>
        <v>0.5</v>
      </c>
    </row>
    <row r="318" spans="1:15">
      <c r="A318" s="61" t="s">
        <v>134</v>
      </c>
      <c r="B318" s="41">
        <v>6410</v>
      </c>
      <c r="C318" s="43">
        <v>9.9656422999999994E-2</v>
      </c>
      <c r="D318" s="42">
        <v>0.247</v>
      </c>
      <c r="E318" s="42">
        <v>48.29</v>
      </c>
      <c r="F318" s="42">
        <v>0</v>
      </c>
      <c r="G318" s="42">
        <v>0</v>
      </c>
      <c r="H318" s="41">
        <v>1</v>
      </c>
      <c r="I318" s="42">
        <f t="shared" si="24"/>
        <v>0</v>
      </c>
      <c r="J318" s="42">
        <f t="shared" si="25"/>
        <v>0</v>
      </c>
      <c r="K318" s="42">
        <v>112.8</v>
      </c>
      <c r="L318" s="41">
        <f t="shared" si="26"/>
        <v>9.905541172229082E-2</v>
      </c>
      <c r="M318">
        <f t="shared" si="27"/>
        <v>122</v>
      </c>
      <c r="N318">
        <f t="shared" si="28"/>
        <v>0</v>
      </c>
      <c r="O318">
        <f t="shared" si="29"/>
        <v>0</v>
      </c>
    </row>
    <row r="319" spans="1:15">
      <c r="A319" s="61" t="s">
        <v>134</v>
      </c>
      <c r="B319" s="41">
        <v>6410</v>
      </c>
      <c r="C319" s="43">
        <v>9.6473730000000008E-3</v>
      </c>
      <c r="D319" s="42">
        <v>0.30299999999999999</v>
      </c>
      <c r="E319" s="42">
        <v>48.29</v>
      </c>
      <c r="F319" s="42">
        <v>0</v>
      </c>
      <c r="G319" s="42">
        <v>0</v>
      </c>
      <c r="H319" s="41">
        <v>1</v>
      </c>
      <c r="I319" s="42">
        <f t="shared" si="24"/>
        <v>0</v>
      </c>
      <c r="J319" s="42">
        <f t="shared" si="25"/>
        <v>0</v>
      </c>
      <c r="K319" s="42">
        <v>13.4</v>
      </c>
      <c r="L319" s="41">
        <f t="shared" si="26"/>
        <v>1.17632589647925E-2</v>
      </c>
      <c r="M319">
        <f t="shared" si="27"/>
        <v>15</v>
      </c>
      <c r="N319">
        <f t="shared" si="28"/>
        <v>0</v>
      </c>
      <c r="O319">
        <f t="shared" si="29"/>
        <v>0</v>
      </c>
    </row>
    <row r="320" spans="1:15">
      <c r="A320" s="61" t="s">
        <v>134</v>
      </c>
      <c r="B320" s="41">
        <v>2430</v>
      </c>
      <c r="C320" s="43">
        <v>2.5057020999999999E-2</v>
      </c>
      <c r="D320" s="42">
        <v>0.28499999999999998</v>
      </c>
      <c r="E320" s="42">
        <v>48.29</v>
      </c>
      <c r="F320" s="42">
        <v>2.2999999999999998</v>
      </c>
      <c r="G320" s="42">
        <v>0.56499999999999995</v>
      </c>
      <c r="H320" s="41">
        <v>1</v>
      </c>
      <c r="I320" s="42">
        <f t="shared" si="24"/>
        <v>2.2999999999999998</v>
      </c>
      <c r="J320" s="42">
        <f t="shared" si="25"/>
        <v>0.56499999999999995</v>
      </c>
      <c r="K320" s="42">
        <v>32.700000000000003</v>
      </c>
      <c r="L320" s="41">
        <f t="shared" si="26"/>
        <v>2.8737584172137495E-2</v>
      </c>
      <c r="M320">
        <f t="shared" si="27"/>
        <v>35</v>
      </c>
      <c r="N320">
        <f t="shared" si="28"/>
        <v>0</v>
      </c>
      <c r="O320">
        <f t="shared" si="29"/>
        <v>0</v>
      </c>
    </row>
    <row r="321" spans="1:15">
      <c r="A321" s="61" t="s">
        <v>134</v>
      </c>
      <c r="B321" s="41">
        <v>6410</v>
      </c>
      <c r="C321" s="43">
        <v>8.0784620000000001E-2</v>
      </c>
      <c r="D321" s="42">
        <v>0.26600000000000001</v>
      </c>
      <c r="E321" s="42">
        <v>48.29</v>
      </c>
      <c r="F321" s="42">
        <v>0</v>
      </c>
      <c r="G321" s="42">
        <v>0</v>
      </c>
      <c r="H321" s="41">
        <v>1</v>
      </c>
      <c r="I321" s="42">
        <f t="shared" si="24"/>
        <v>0</v>
      </c>
      <c r="J321" s="42">
        <f t="shared" si="25"/>
        <v>0</v>
      </c>
      <c r="K321" s="42">
        <v>98.5</v>
      </c>
      <c r="L321" s="41">
        <f t="shared" si="26"/>
        <v>8.6474146145566685E-2</v>
      </c>
      <c r="M321">
        <f t="shared" si="27"/>
        <v>107</v>
      </c>
      <c r="N321">
        <f t="shared" si="28"/>
        <v>0</v>
      </c>
      <c r="O321">
        <f t="shared" si="29"/>
        <v>0</v>
      </c>
    </row>
    <row r="322" spans="1:15">
      <c r="A322" s="61" t="s">
        <v>134</v>
      </c>
      <c r="B322" s="41">
        <v>6410</v>
      </c>
      <c r="C322" s="43">
        <v>8.2876330000000008E-3</v>
      </c>
      <c r="D322" s="42">
        <v>0.247</v>
      </c>
      <c r="E322" s="42">
        <v>48.29</v>
      </c>
      <c r="F322" s="42">
        <v>0</v>
      </c>
      <c r="G322" s="42">
        <v>0</v>
      </c>
      <c r="H322" s="41">
        <v>1</v>
      </c>
      <c r="I322" s="42">
        <f t="shared" si="24"/>
        <v>0</v>
      </c>
      <c r="J322" s="42">
        <f t="shared" si="25"/>
        <v>0</v>
      </c>
      <c r="K322" s="42">
        <v>9.4</v>
      </c>
      <c r="L322" s="41">
        <f t="shared" si="26"/>
        <v>8.2376516666491668E-3</v>
      </c>
      <c r="M322">
        <f t="shared" si="27"/>
        <v>10</v>
      </c>
      <c r="N322">
        <f t="shared" si="28"/>
        <v>0</v>
      </c>
      <c r="O322">
        <f t="shared" si="29"/>
        <v>0</v>
      </c>
    </row>
    <row r="323" spans="1:15">
      <c r="A323" s="61" t="s">
        <v>134</v>
      </c>
      <c r="B323" s="41">
        <v>5200</v>
      </c>
      <c r="C323" s="43">
        <v>3.6028699999999999E-4</v>
      </c>
      <c r="D323" s="42">
        <v>0.5</v>
      </c>
      <c r="E323" s="42">
        <v>48.29</v>
      </c>
      <c r="F323" s="42">
        <v>0.6</v>
      </c>
      <c r="G323" s="42">
        <v>0.11</v>
      </c>
      <c r="H323" s="41">
        <v>1</v>
      </c>
      <c r="I323" s="42">
        <f t="shared" ref="I323:I386" si="30">F323</f>
        <v>0.6</v>
      </c>
      <c r="J323" s="42">
        <f t="shared" ref="J323:J386" si="31">G323</f>
        <v>0.11</v>
      </c>
      <c r="K323" s="42">
        <v>0.8</v>
      </c>
      <c r="L323" s="41">
        <f t="shared" ref="L323:L386" si="32">E323*D323*C323/12</f>
        <v>7.2492746791666656E-4</v>
      </c>
      <c r="M323">
        <f t="shared" ref="M323:M386" si="33">ROUND(E323*D323*C323*102.79,0)</f>
        <v>1</v>
      </c>
      <c r="N323">
        <f t="shared" ref="N323:N386" si="34">ROUND(I323*M323*0.002205,0)</f>
        <v>0</v>
      </c>
      <c r="O323">
        <f t="shared" ref="O323:O386" si="35">ROUND(J323*M323*0.002205,1)</f>
        <v>0</v>
      </c>
    </row>
    <row r="324" spans="1:15">
      <c r="A324" s="61" t="s">
        <v>134</v>
      </c>
      <c r="B324" s="41">
        <v>6410</v>
      </c>
      <c r="C324" s="43">
        <v>5.7894280000000001E-3</v>
      </c>
      <c r="D324" s="42">
        <v>0.26600000000000001</v>
      </c>
      <c r="E324" s="42">
        <v>48.29</v>
      </c>
      <c r="F324" s="42">
        <v>0</v>
      </c>
      <c r="G324" s="42">
        <v>0</v>
      </c>
      <c r="H324" s="41">
        <v>1</v>
      </c>
      <c r="I324" s="42">
        <f t="shared" si="30"/>
        <v>0</v>
      </c>
      <c r="J324" s="42">
        <f t="shared" si="31"/>
        <v>0</v>
      </c>
      <c r="K324" s="42">
        <v>7.1</v>
      </c>
      <c r="L324" s="41">
        <f t="shared" si="32"/>
        <v>6.1971677649933334E-3</v>
      </c>
      <c r="M324">
        <f t="shared" si="33"/>
        <v>8</v>
      </c>
      <c r="N324">
        <f t="shared" si="34"/>
        <v>0</v>
      </c>
      <c r="O324">
        <f t="shared" si="35"/>
        <v>0</v>
      </c>
    </row>
    <row r="325" spans="1:15">
      <c r="A325" s="61" t="s">
        <v>134</v>
      </c>
      <c r="B325" s="41">
        <v>4110</v>
      </c>
      <c r="C325" s="43">
        <v>7.9415838000000002E-2</v>
      </c>
      <c r="D325" s="42">
        <v>0.309</v>
      </c>
      <c r="E325" s="42">
        <v>48.29</v>
      </c>
      <c r="F325" s="42">
        <v>0.7</v>
      </c>
      <c r="G325" s="42">
        <v>0.09</v>
      </c>
      <c r="H325" s="41">
        <v>1</v>
      </c>
      <c r="I325" s="42">
        <f t="shared" si="30"/>
        <v>0.7</v>
      </c>
      <c r="J325" s="42">
        <f t="shared" si="31"/>
        <v>0.09</v>
      </c>
      <c r="K325" s="42">
        <v>112.5</v>
      </c>
      <c r="L325" s="41">
        <f t="shared" si="32"/>
        <v>9.8751013538265001E-2</v>
      </c>
      <c r="M325">
        <f t="shared" si="33"/>
        <v>122</v>
      </c>
      <c r="N325">
        <f t="shared" si="34"/>
        <v>0</v>
      </c>
      <c r="O325">
        <f t="shared" si="35"/>
        <v>0</v>
      </c>
    </row>
    <row r="326" spans="1:15">
      <c r="A326" s="61" t="s">
        <v>134</v>
      </c>
      <c r="B326" s="41">
        <v>6410</v>
      </c>
      <c r="C326" s="43">
        <v>5.6576488000000001E-2</v>
      </c>
      <c r="D326" s="42">
        <v>0.30299999999999999</v>
      </c>
      <c r="E326" s="42">
        <v>48.29</v>
      </c>
      <c r="F326" s="42">
        <v>0</v>
      </c>
      <c r="G326" s="42">
        <v>0</v>
      </c>
      <c r="H326" s="41">
        <v>1</v>
      </c>
      <c r="I326" s="42">
        <f t="shared" si="30"/>
        <v>0</v>
      </c>
      <c r="J326" s="42">
        <f t="shared" si="31"/>
        <v>0</v>
      </c>
      <c r="K326" s="42">
        <v>78.599999999999994</v>
      </c>
      <c r="L326" s="41">
        <f t="shared" si="32"/>
        <v>6.8984984789379991E-2</v>
      </c>
      <c r="M326">
        <f t="shared" si="33"/>
        <v>85</v>
      </c>
      <c r="N326">
        <f t="shared" si="34"/>
        <v>0</v>
      </c>
      <c r="O326">
        <f t="shared" si="35"/>
        <v>0</v>
      </c>
    </row>
    <row r="327" spans="1:15">
      <c r="A327" s="61" t="s">
        <v>134</v>
      </c>
      <c r="B327" s="41">
        <v>6410</v>
      </c>
      <c r="C327" s="43">
        <v>5.0223388000000001E-2</v>
      </c>
      <c r="D327" s="42">
        <v>0.26600000000000001</v>
      </c>
      <c r="E327" s="42">
        <v>48.29</v>
      </c>
      <c r="F327" s="42">
        <v>0</v>
      </c>
      <c r="G327" s="42">
        <v>0</v>
      </c>
      <c r="H327" s="41">
        <v>1</v>
      </c>
      <c r="I327" s="42">
        <f t="shared" si="30"/>
        <v>0</v>
      </c>
      <c r="J327" s="42">
        <f t="shared" si="31"/>
        <v>0</v>
      </c>
      <c r="K327" s="42">
        <v>61.2</v>
      </c>
      <c r="L327" s="41">
        <f t="shared" si="32"/>
        <v>5.3760537511193335E-2</v>
      </c>
      <c r="M327">
        <f t="shared" si="33"/>
        <v>66</v>
      </c>
      <c r="N327">
        <f t="shared" si="34"/>
        <v>0</v>
      </c>
      <c r="O327">
        <f t="shared" si="35"/>
        <v>0</v>
      </c>
    </row>
    <row r="328" spans="1:15">
      <c r="A328" s="61" t="s">
        <v>134</v>
      </c>
      <c r="B328" s="41">
        <v>6410</v>
      </c>
      <c r="C328" s="43">
        <v>0.164825847</v>
      </c>
      <c r="D328" s="42">
        <v>0.26600000000000001</v>
      </c>
      <c r="E328" s="42">
        <v>48.29</v>
      </c>
      <c r="F328" s="42">
        <v>0</v>
      </c>
      <c r="G328" s="42">
        <v>0</v>
      </c>
      <c r="H328" s="41">
        <v>1</v>
      </c>
      <c r="I328" s="42">
        <f t="shared" si="30"/>
        <v>0</v>
      </c>
      <c r="J328" s="42">
        <f t="shared" si="31"/>
        <v>0</v>
      </c>
      <c r="K328" s="42">
        <v>200.9</v>
      </c>
      <c r="L328" s="41">
        <f t="shared" si="32"/>
        <v>0.176434256694465</v>
      </c>
      <c r="M328">
        <f t="shared" si="33"/>
        <v>218</v>
      </c>
      <c r="N328">
        <f t="shared" si="34"/>
        <v>0</v>
      </c>
      <c r="O328">
        <f t="shared" si="35"/>
        <v>0</v>
      </c>
    </row>
    <row r="329" spans="1:15">
      <c r="A329" s="61" t="s">
        <v>134</v>
      </c>
      <c r="B329" s="41">
        <v>5200</v>
      </c>
      <c r="C329" s="43">
        <v>0.113187252</v>
      </c>
      <c r="D329" s="42">
        <v>0.5</v>
      </c>
      <c r="E329" s="42">
        <v>48.29</v>
      </c>
      <c r="F329" s="42">
        <v>0.6</v>
      </c>
      <c r="G329" s="42">
        <v>0.11</v>
      </c>
      <c r="H329" s="41">
        <v>1</v>
      </c>
      <c r="I329" s="42">
        <f t="shared" si="30"/>
        <v>0.6</v>
      </c>
      <c r="J329" s="42">
        <f t="shared" si="31"/>
        <v>0.11</v>
      </c>
      <c r="K329" s="42">
        <v>259.39999999999998</v>
      </c>
      <c r="L329" s="41">
        <f t="shared" si="32"/>
        <v>0.22774218329499998</v>
      </c>
      <c r="M329">
        <f t="shared" si="33"/>
        <v>281</v>
      </c>
      <c r="N329">
        <f t="shared" si="34"/>
        <v>0</v>
      </c>
      <c r="O329">
        <f t="shared" si="35"/>
        <v>0.1</v>
      </c>
    </row>
    <row r="330" spans="1:15">
      <c r="A330" s="61" t="s">
        <v>134</v>
      </c>
      <c r="B330" s="41">
        <v>5200</v>
      </c>
      <c r="C330" s="43">
        <v>7.2129081999999997E-2</v>
      </c>
      <c r="D330" s="42">
        <v>0.5</v>
      </c>
      <c r="E330" s="42">
        <v>48.29</v>
      </c>
      <c r="F330" s="42">
        <v>0.6</v>
      </c>
      <c r="G330" s="42">
        <v>0.11</v>
      </c>
      <c r="H330" s="41">
        <v>1</v>
      </c>
      <c r="I330" s="42">
        <f t="shared" si="30"/>
        <v>0.6</v>
      </c>
      <c r="J330" s="42">
        <f t="shared" si="31"/>
        <v>0.11</v>
      </c>
      <c r="K330" s="42">
        <v>165.3</v>
      </c>
      <c r="L330" s="41">
        <f t="shared" si="32"/>
        <v>0.14512972374083333</v>
      </c>
      <c r="M330">
        <f t="shared" si="33"/>
        <v>179</v>
      </c>
      <c r="N330">
        <f t="shared" si="34"/>
        <v>0</v>
      </c>
      <c r="O330">
        <f t="shared" si="35"/>
        <v>0</v>
      </c>
    </row>
    <row r="331" spans="1:15">
      <c r="A331" s="61" t="s">
        <v>134</v>
      </c>
      <c r="B331" s="41">
        <v>6410</v>
      </c>
      <c r="C331" s="43">
        <v>0.18866587200000001</v>
      </c>
      <c r="D331" s="42">
        <v>0.30299999999999999</v>
      </c>
      <c r="E331" s="42">
        <v>48.29</v>
      </c>
      <c r="F331" s="42">
        <v>0</v>
      </c>
      <c r="G331" s="42">
        <v>0</v>
      </c>
      <c r="H331" s="41">
        <v>1</v>
      </c>
      <c r="I331" s="42">
        <f t="shared" si="30"/>
        <v>0</v>
      </c>
      <c r="J331" s="42">
        <f t="shared" si="31"/>
        <v>0</v>
      </c>
      <c r="K331" s="42">
        <v>294.7</v>
      </c>
      <c r="L331" s="41">
        <f t="shared" si="32"/>
        <v>0.23004454271172001</v>
      </c>
      <c r="M331">
        <f t="shared" si="33"/>
        <v>284</v>
      </c>
      <c r="N331">
        <f t="shared" si="34"/>
        <v>0</v>
      </c>
      <c r="O331">
        <f t="shared" si="35"/>
        <v>0</v>
      </c>
    </row>
    <row r="332" spans="1:15">
      <c r="A332" s="61" t="s">
        <v>134</v>
      </c>
      <c r="B332" s="41">
        <v>6410</v>
      </c>
      <c r="C332" s="43">
        <v>3.2710050999999997E-2</v>
      </c>
      <c r="D332" s="42">
        <v>0.26600000000000001</v>
      </c>
      <c r="E332" s="42">
        <v>48.29</v>
      </c>
      <c r="F332" s="42">
        <v>0</v>
      </c>
      <c r="G332" s="42">
        <v>0</v>
      </c>
      <c r="H332" s="41">
        <v>1</v>
      </c>
      <c r="I332" s="42">
        <f t="shared" si="30"/>
        <v>0</v>
      </c>
      <c r="J332" s="42">
        <f t="shared" si="31"/>
        <v>0</v>
      </c>
      <c r="K332" s="42">
        <v>39.9</v>
      </c>
      <c r="L332" s="41">
        <f t="shared" si="32"/>
        <v>3.5013765375178328E-2</v>
      </c>
      <c r="M332">
        <f t="shared" si="33"/>
        <v>43</v>
      </c>
      <c r="N332">
        <f t="shared" si="34"/>
        <v>0</v>
      </c>
      <c r="O332">
        <f t="shared" si="35"/>
        <v>0</v>
      </c>
    </row>
    <row r="333" spans="1:15">
      <c r="A333" s="61" t="s">
        <v>134</v>
      </c>
      <c r="B333" s="41">
        <v>1200</v>
      </c>
      <c r="C333" s="43">
        <v>0.21558243199999999</v>
      </c>
      <c r="D333" s="42">
        <v>0.38900000000000001</v>
      </c>
      <c r="E333" s="42">
        <v>48.29</v>
      </c>
      <c r="F333" s="42">
        <v>2.23</v>
      </c>
      <c r="G333" s="42">
        <v>0.316</v>
      </c>
      <c r="H333" s="41">
        <v>1</v>
      </c>
      <c r="I333" s="42">
        <f t="shared" si="30"/>
        <v>2.23</v>
      </c>
      <c r="J333" s="42">
        <f t="shared" si="31"/>
        <v>0.316</v>
      </c>
      <c r="K333" s="42">
        <v>384.3</v>
      </c>
      <c r="L333" s="41">
        <f t="shared" si="32"/>
        <v>0.33747291870482665</v>
      </c>
      <c r="M333">
        <f t="shared" si="33"/>
        <v>416</v>
      </c>
      <c r="N333">
        <f t="shared" si="34"/>
        <v>2</v>
      </c>
      <c r="O333">
        <f t="shared" si="35"/>
        <v>0.3</v>
      </c>
    </row>
    <row r="334" spans="1:15">
      <c r="A334" s="61" t="s">
        <v>134</v>
      </c>
      <c r="B334" s="41">
        <v>4110</v>
      </c>
      <c r="C334" s="43">
        <v>0.112274545</v>
      </c>
      <c r="D334" s="42">
        <v>0.309</v>
      </c>
      <c r="E334" s="42">
        <v>48.29</v>
      </c>
      <c r="F334" s="42">
        <v>0.7</v>
      </c>
      <c r="G334" s="42">
        <v>0.09</v>
      </c>
      <c r="H334" s="41">
        <v>1</v>
      </c>
      <c r="I334" s="42">
        <f t="shared" si="30"/>
        <v>0.7</v>
      </c>
      <c r="J334" s="42">
        <f t="shared" si="31"/>
        <v>0.09</v>
      </c>
      <c r="K334" s="42">
        <v>159</v>
      </c>
      <c r="L334" s="41">
        <f t="shared" si="32"/>
        <v>0.13960974778478749</v>
      </c>
      <c r="M334">
        <f t="shared" si="33"/>
        <v>172</v>
      </c>
      <c r="N334">
        <f t="shared" si="34"/>
        <v>0</v>
      </c>
      <c r="O334">
        <f t="shared" si="35"/>
        <v>0</v>
      </c>
    </row>
    <row r="335" spans="1:15">
      <c r="A335" s="61" t="s">
        <v>134</v>
      </c>
      <c r="B335" s="41">
        <v>4110</v>
      </c>
      <c r="C335" s="43">
        <v>8.2876819999999993E-3</v>
      </c>
      <c r="D335" s="42">
        <v>0.10199999999999999</v>
      </c>
      <c r="E335" s="42">
        <v>48.29</v>
      </c>
      <c r="F335" s="42">
        <v>0.7</v>
      </c>
      <c r="G335" s="42">
        <v>0.09</v>
      </c>
      <c r="H335" s="41">
        <v>1</v>
      </c>
      <c r="I335" s="42">
        <f t="shared" si="30"/>
        <v>0.7</v>
      </c>
      <c r="J335" s="42">
        <f t="shared" si="31"/>
        <v>0.09</v>
      </c>
      <c r="K335" s="42">
        <v>80.900000000000006</v>
      </c>
      <c r="L335" s="41">
        <f t="shared" si="32"/>
        <v>3.4018033921299992E-3</v>
      </c>
      <c r="M335">
        <f t="shared" si="33"/>
        <v>4</v>
      </c>
      <c r="N335">
        <f t="shared" si="34"/>
        <v>0</v>
      </c>
      <c r="O335">
        <f t="shared" si="35"/>
        <v>0</v>
      </c>
    </row>
    <row r="336" spans="1:15">
      <c r="A336" s="61" t="s">
        <v>134</v>
      </c>
      <c r="B336" s="41">
        <v>5200</v>
      </c>
      <c r="C336" s="43">
        <v>0.50378485200000001</v>
      </c>
      <c r="D336" s="42">
        <v>0.5</v>
      </c>
      <c r="E336" s="42">
        <v>48.29</v>
      </c>
      <c r="F336" s="42">
        <v>0.6</v>
      </c>
      <c r="G336" s="42">
        <v>0.11</v>
      </c>
      <c r="H336" s="41">
        <v>1</v>
      </c>
      <c r="I336" s="42">
        <f t="shared" si="30"/>
        <v>0.6</v>
      </c>
      <c r="J336" s="42">
        <f t="shared" si="31"/>
        <v>0.11</v>
      </c>
      <c r="K336" s="42">
        <v>1154.4000000000001</v>
      </c>
      <c r="L336" s="41">
        <f t="shared" si="32"/>
        <v>1.013657104295</v>
      </c>
      <c r="M336">
        <f t="shared" si="33"/>
        <v>1250</v>
      </c>
      <c r="N336">
        <f t="shared" si="34"/>
        <v>2</v>
      </c>
      <c r="O336">
        <f t="shared" si="35"/>
        <v>0.3</v>
      </c>
    </row>
    <row r="337" spans="1:15">
      <c r="A337" s="61" t="s">
        <v>134</v>
      </c>
      <c r="B337" s="41">
        <v>3200</v>
      </c>
      <c r="C337" s="43">
        <v>0.23452088800000001</v>
      </c>
      <c r="D337" s="42">
        <v>0.4</v>
      </c>
      <c r="E337" s="42">
        <v>48.29</v>
      </c>
      <c r="F337" s="42">
        <v>1.2</v>
      </c>
      <c r="G337" s="42">
        <v>6.4000000000000001E-2</v>
      </c>
      <c r="H337" s="41">
        <v>1</v>
      </c>
      <c r="I337" s="42">
        <f t="shared" si="30"/>
        <v>1.2</v>
      </c>
      <c r="J337" s="42">
        <f t="shared" si="31"/>
        <v>6.4000000000000001E-2</v>
      </c>
      <c r="K337" s="42">
        <v>429.9</v>
      </c>
      <c r="L337" s="41">
        <f t="shared" si="32"/>
        <v>0.37750045605066673</v>
      </c>
      <c r="M337">
        <f t="shared" si="33"/>
        <v>466</v>
      </c>
      <c r="N337">
        <f t="shared" si="34"/>
        <v>1</v>
      </c>
      <c r="O337">
        <f t="shared" si="35"/>
        <v>0.1</v>
      </c>
    </row>
    <row r="338" spans="1:15">
      <c r="A338" s="61" t="s">
        <v>134</v>
      </c>
      <c r="B338" s="41">
        <v>6410</v>
      </c>
      <c r="C338" s="43">
        <v>2.3986757000000001E-2</v>
      </c>
      <c r="D338" s="42">
        <v>0.30299999999999999</v>
      </c>
      <c r="E338" s="42">
        <v>48.29</v>
      </c>
      <c r="F338" s="42">
        <v>0</v>
      </c>
      <c r="G338" s="42">
        <v>0</v>
      </c>
      <c r="H338" s="41">
        <v>1</v>
      </c>
      <c r="I338" s="42">
        <f t="shared" si="30"/>
        <v>0</v>
      </c>
      <c r="J338" s="42">
        <f t="shared" si="31"/>
        <v>0</v>
      </c>
      <c r="K338" s="42">
        <v>35.9</v>
      </c>
      <c r="L338" s="41">
        <f t="shared" si="32"/>
        <v>2.9247592512132502E-2</v>
      </c>
      <c r="M338">
        <f t="shared" si="33"/>
        <v>36</v>
      </c>
      <c r="N338">
        <f t="shared" si="34"/>
        <v>0</v>
      </c>
      <c r="O338">
        <f t="shared" si="35"/>
        <v>0</v>
      </c>
    </row>
    <row r="339" spans="1:15">
      <c r="A339" s="61" t="s">
        <v>134</v>
      </c>
      <c r="B339" s="41">
        <v>4110</v>
      </c>
      <c r="C339" s="43">
        <v>0.10455763</v>
      </c>
      <c r="D339" s="42">
        <v>0.309</v>
      </c>
      <c r="E339" s="42">
        <v>48.29</v>
      </c>
      <c r="F339" s="42">
        <v>0.7</v>
      </c>
      <c r="G339" s="42">
        <v>0.09</v>
      </c>
      <c r="H339" s="41">
        <v>1</v>
      </c>
      <c r="I339" s="42">
        <f t="shared" si="30"/>
        <v>0.7</v>
      </c>
      <c r="J339" s="42">
        <f t="shared" si="31"/>
        <v>0.09</v>
      </c>
      <c r="K339" s="42">
        <v>339.2</v>
      </c>
      <c r="L339" s="41">
        <f t="shared" si="32"/>
        <v>0.13001401478202498</v>
      </c>
      <c r="M339">
        <f t="shared" si="33"/>
        <v>160</v>
      </c>
      <c r="N339">
        <f t="shared" si="34"/>
        <v>0</v>
      </c>
      <c r="O339">
        <f t="shared" si="35"/>
        <v>0</v>
      </c>
    </row>
    <row r="340" spans="1:15">
      <c r="A340" s="61" t="s">
        <v>134</v>
      </c>
      <c r="B340" s="41">
        <v>6410</v>
      </c>
      <c r="C340" s="43">
        <v>1.9772202999999999E-2</v>
      </c>
      <c r="D340" s="42">
        <v>0.30299999999999999</v>
      </c>
      <c r="E340" s="42">
        <v>48.29</v>
      </c>
      <c r="F340" s="42">
        <v>0</v>
      </c>
      <c r="G340" s="42">
        <v>0</v>
      </c>
      <c r="H340" s="41">
        <v>1</v>
      </c>
      <c r="I340" s="42">
        <f t="shared" si="30"/>
        <v>0</v>
      </c>
      <c r="J340" s="42">
        <f t="shared" si="31"/>
        <v>0</v>
      </c>
      <c r="K340" s="42">
        <v>27.5</v>
      </c>
      <c r="L340" s="41">
        <f t="shared" si="32"/>
        <v>2.4108691992467499E-2</v>
      </c>
      <c r="M340">
        <f t="shared" si="33"/>
        <v>30</v>
      </c>
      <c r="N340">
        <f t="shared" si="34"/>
        <v>0</v>
      </c>
      <c r="O340">
        <f t="shared" si="35"/>
        <v>0</v>
      </c>
    </row>
    <row r="341" spans="1:15">
      <c r="A341" s="61" t="s">
        <v>134</v>
      </c>
      <c r="B341" s="41">
        <v>6410</v>
      </c>
      <c r="C341" s="43">
        <v>0.69548221499999996</v>
      </c>
      <c r="D341" s="42">
        <v>0.30299999999999999</v>
      </c>
      <c r="E341" s="42">
        <v>48.29</v>
      </c>
      <c r="F341" s="42">
        <v>0</v>
      </c>
      <c r="G341" s="42">
        <v>0</v>
      </c>
      <c r="H341" s="41">
        <v>1</v>
      </c>
      <c r="I341" s="42">
        <f t="shared" si="30"/>
        <v>0</v>
      </c>
      <c r="J341" s="42">
        <f t="shared" si="31"/>
        <v>0</v>
      </c>
      <c r="K341" s="42">
        <v>965.7</v>
      </c>
      <c r="L341" s="41">
        <f t="shared" si="32"/>
        <v>0.84801711309933747</v>
      </c>
      <c r="M341">
        <f t="shared" si="33"/>
        <v>1046</v>
      </c>
      <c r="N341">
        <f t="shared" si="34"/>
        <v>0</v>
      </c>
      <c r="O341">
        <f t="shared" si="35"/>
        <v>0</v>
      </c>
    </row>
    <row r="342" spans="1:15">
      <c r="A342" s="61" t="s">
        <v>134</v>
      </c>
      <c r="B342" s="41">
        <v>4110</v>
      </c>
      <c r="C342" s="43">
        <v>2.2178584309999998</v>
      </c>
      <c r="D342" s="42">
        <v>0.41299999999999998</v>
      </c>
      <c r="E342" s="42">
        <v>48.29</v>
      </c>
      <c r="F342" s="42">
        <v>0.7</v>
      </c>
      <c r="G342" s="42">
        <v>0.09</v>
      </c>
      <c r="H342" s="41">
        <v>1</v>
      </c>
      <c r="I342" s="42">
        <f t="shared" si="30"/>
        <v>0.7</v>
      </c>
      <c r="J342" s="42">
        <f t="shared" si="31"/>
        <v>0.09</v>
      </c>
      <c r="K342" s="42">
        <v>4197.7</v>
      </c>
      <c r="L342" s="41">
        <f t="shared" si="32"/>
        <v>3.6860382033687382</v>
      </c>
      <c r="M342">
        <f t="shared" si="33"/>
        <v>4547</v>
      </c>
      <c r="N342">
        <f t="shared" si="34"/>
        <v>7</v>
      </c>
      <c r="O342">
        <f t="shared" si="35"/>
        <v>0.9</v>
      </c>
    </row>
    <row r="343" spans="1:15">
      <c r="A343" s="61" t="s">
        <v>134</v>
      </c>
      <c r="B343" s="41">
        <v>6410</v>
      </c>
      <c r="C343" s="43">
        <v>1.9526395160000001</v>
      </c>
      <c r="D343" s="42">
        <v>0.30299999999999999</v>
      </c>
      <c r="E343" s="42">
        <v>48.29</v>
      </c>
      <c r="F343" s="42">
        <v>0</v>
      </c>
      <c r="G343" s="42">
        <v>0</v>
      </c>
      <c r="H343" s="41">
        <v>1</v>
      </c>
      <c r="I343" s="42">
        <f t="shared" si="30"/>
        <v>0</v>
      </c>
      <c r="J343" s="42">
        <f t="shared" si="31"/>
        <v>0</v>
      </c>
      <c r="K343" s="42">
        <v>2711.4</v>
      </c>
      <c r="L343" s="41">
        <f t="shared" si="32"/>
        <v>2.3808972962479102</v>
      </c>
      <c r="M343">
        <f t="shared" si="33"/>
        <v>2937</v>
      </c>
      <c r="N343">
        <f t="shared" si="34"/>
        <v>0</v>
      </c>
      <c r="O343">
        <f t="shared" si="35"/>
        <v>0</v>
      </c>
    </row>
    <row r="344" spans="1:15">
      <c r="A344" s="61" t="s">
        <v>134</v>
      </c>
      <c r="B344" s="41">
        <v>4110</v>
      </c>
      <c r="C344" s="43">
        <v>0.303732475</v>
      </c>
      <c r="D344" s="42">
        <v>0.41299999999999998</v>
      </c>
      <c r="E344" s="42">
        <v>48.29</v>
      </c>
      <c r="F344" s="42">
        <v>0.7</v>
      </c>
      <c r="G344" s="42">
        <v>0.09</v>
      </c>
      <c r="H344" s="41">
        <v>1</v>
      </c>
      <c r="I344" s="42">
        <f t="shared" si="30"/>
        <v>0.7</v>
      </c>
      <c r="J344" s="42">
        <f t="shared" si="31"/>
        <v>0.09</v>
      </c>
      <c r="K344" s="42">
        <v>574.9</v>
      </c>
      <c r="L344" s="41">
        <f t="shared" si="32"/>
        <v>0.5047975519108957</v>
      </c>
      <c r="M344">
        <f t="shared" si="33"/>
        <v>623</v>
      </c>
      <c r="N344">
        <f t="shared" si="34"/>
        <v>1</v>
      </c>
      <c r="O344">
        <f t="shared" si="35"/>
        <v>0.1</v>
      </c>
    </row>
    <row r="345" spans="1:15">
      <c r="A345" s="61" t="s">
        <v>134</v>
      </c>
      <c r="B345" s="41">
        <v>1200</v>
      </c>
      <c r="C345" s="43">
        <v>9.6942614379999998</v>
      </c>
      <c r="D345" s="42">
        <v>0.30399999999999999</v>
      </c>
      <c r="E345" s="42">
        <v>48.29</v>
      </c>
      <c r="F345" s="42">
        <v>2.23</v>
      </c>
      <c r="G345" s="42">
        <v>0.316</v>
      </c>
      <c r="H345" s="41">
        <v>1</v>
      </c>
      <c r="I345" s="42">
        <f t="shared" si="30"/>
        <v>2.23</v>
      </c>
      <c r="J345" s="42">
        <f t="shared" si="31"/>
        <v>0.316</v>
      </c>
      <c r="K345" s="42">
        <v>22913.8</v>
      </c>
      <c r="L345" s="41">
        <f t="shared" si="32"/>
        <v>11.859442415972504</v>
      </c>
      <c r="M345">
        <f t="shared" si="33"/>
        <v>14628</v>
      </c>
      <c r="N345">
        <f t="shared" si="34"/>
        <v>72</v>
      </c>
      <c r="O345">
        <f t="shared" si="35"/>
        <v>10.199999999999999</v>
      </c>
    </row>
    <row r="346" spans="1:15">
      <c r="A346" s="61" t="s">
        <v>134</v>
      </c>
      <c r="B346" s="41">
        <v>4110</v>
      </c>
      <c r="C346" s="43">
        <v>2.4625066000000001E-2</v>
      </c>
      <c r="D346" s="42">
        <v>0.41299999999999998</v>
      </c>
      <c r="E346" s="42">
        <v>48.29</v>
      </c>
      <c r="F346" s="42">
        <v>0.7</v>
      </c>
      <c r="G346" s="42">
        <v>0.09</v>
      </c>
      <c r="H346" s="41">
        <v>1</v>
      </c>
      <c r="I346" s="42">
        <f t="shared" si="30"/>
        <v>0.7</v>
      </c>
      <c r="J346" s="42">
        <f t="shared" si="31"/>
        <v>0.09</v>
      </c>
      <c r="K346" s="42">
        <v>46.6</v>
      </c>
      <c r="L346" s="41">
        <f t="shared" si="32"/>
        <v>4.0926387711568334E-2</v>
      </c>
      <c r="M346">
        <f t="shared" si="33"/>
        <v>50</v>
      </c>
      <c r="N346">
        <f t="shared" si="34"/>
        <v>0</v>
      </c>
      <c r="O346">
        <f t="shared" si="35"/>
        <v>0</v>
      </c>
    </row>
    <row r="347" spans="1:15">
      <c r="A347" s="61" t="s">
        <v>134</v>
      </c>
      <c r="B347" s="41">
        <v>3200</v>
      </c>
      <c r="C347" s="43">
        <v>0.17079182100000001</v>
      </c>
      <c r="D347" s="42">
        <v>0.4</v>
      </c>
      <c r="E347" s="42">
        <v>48.29</v>
      </c>
      <c r="F347" s="42">
        <v>1.2</v>
      </c>
      <c r="G347" s="42">
        <v>6.4000000000000001E-2</v>
      </c>
      <c r="H347" s="41">
        <v>1</v>
      </c>
      <c r="I347" s="42">
        <f t="shared" si="30"/>
        <v>1.2</v>
      </c>
      <c r="J347" s="42">
        <f t="shared" si="31"/>
        <v>6.4000000000000001E-2</v>
      </c>
      <c r="K347" s="42">
        <v>313.10000000000002</v>
      </c>
      <c r="L347" s="41">
        <f t="shared" si="32"/>
        <v>0.27491790120300003</v>
      </c>
      <c r="M347">
        <f t="shared" si="33"/>
        <v>339</v>
      </c>
      <c r="N347">
        <f t="shared" si="34"/>
        <v>1</v>
      </c>
      <c r="O347">
        <f t="shared" si="35"/>
        <v>0</v>
      </c>
    </row>
    <row r="348" spans="1:15">
      <c r="A348" s="61" t="s">
        <v>134</v>
      </c>
      <c r="B348" s="41">
        <v>3200</v>
      </c>
      <c r="C348" s="43">
        <v>1.067296</v>
      </c>
      <c r="D348" s="42">
        <v>0.4</v>
      </c>
      <c r="E348" s="42">
        <v>48.29</v>
      </c>
      <c r="F348" s="42">
        <v>1.2</v>
      </c>
      <c r="G348" s="42">
        <v>6.4000000000000001E-2</v>
      </c>
      <c r="H348" s="41">
        <v>1</v>
      </c>
      <c r="I348" s="42">
        <f t="shared" si="30"/>
        <v>1.2</v>
      </c>
      <c r="J348" s="42">
        <f t="shared" si="31"/>
        <v>6.4000000000000001E-2</v>
      </c>
      <c r="K348" s="42">
        <v>1956.5</v>
      </c>
      <c r="L348" s="41">
        <f t="shared" si="32"/>
        <v>1.717990794666667</v>
      </c>
      <c r="M348">
        <f t="shared" si="33"/>
        <v>2119</v>
      </c>
      <c r="N348">
        <f t="shared" si="34"/>
        <v>6</v>
      </c>
      <c r="O348">
        <f t="shared" si="35"/>
        <v>0.3</v>
      </c>
    </row>
    <row r="349" spans="1:15">
      <c r="A349" s="61" t="s">
        <v>134</v>
      </c>
      <c r="B349" s="41">
        <v>4110</v>
      </c>
      <c r="C349" s="43">
        <v>3.0702858E-2</v>
      </c>
      <c r="D349" s="42">
        <v>0.309</v>
      </c>
      <c r="E349" s="42">
        <v>48.29</v>
      </c>
      <c r="F349" s="42">
        <v>0.7</v>
      </c>
      <c r="G349" s="42">
        <v>0.09</v>
      </c>
      <c r="H349" s="41">
        <v>1</v>
      </c>
      <c r="I349" s="42">
        <f t="shared" si="30"/>
        <v>0.7</v>
      </c>
      <c r="J349" s="42">
        <f t="shared" si="31"/>
        <v>0.09</v>
      </c>
      <c r="K349" s="42">
        <v>809.1</v>
      </c>
      <c r="L349" s="41">
        <f t="shared" si="32"/>
        <v>3.8178006080114998E-2</v>
      </c>
      <c r="M349">
        <f t="shared" si="33"/>
        <v>47</v>
      </c>
      <c r="N349">
        <f t="shared" si="34"/>
        <v>0</v>
      </c>
      <c r="O349">
        <f t="shared" si="35"/>
        <v>0</v>
      </c>
    </row>
    <row r="350" spans="1:15">
      <c r="A350" s="61" t="s">
        <v>134</v>
      </c>
      <c r="B350" s="41">
        <v>3200</v>
      </c>
      <c r="C350" s="43">
        <v>1.3149774439999999</v>
      </c>
      <c r="D350" s="42">
        <v>0.4</v>
      </c>
      <c r="E350" s="42">
        <v>48.29</v>
      </c>
      <c r="F350" s="42">
        <v>1.2</v>
      </c>
      <c r="G350" s="42">
        <v>6.4000000000000001E-2</v>
      </c>
      <c r="H350" s="41">
        <v>1</v>
      </c>
      <c r="I350" s="42">
        <f t="shared" si="30"/>
        <v>1.2</v>
      </c>
      <c r="J350" s="42">
        <f t="shared" si="31"/>
        <v>6.4000000000000001E-2</v>
      </c>
      <c r="K350" s="42">
        <v>2410.5</v>
      </c>
      <c r="L350" s="41">
        <f t="shared" si="32"/>
        <v>2.1166753590253333</v>
      </c>
      <c r="M350">
        <f t="shared" si="33"/>
        <v>2611</v>
      </c>
      <c r="N350">
        <f t="shared" si="34"/>
        <v>7</v>
      </c>
      <c r="O350">
        <f t="shared" si="35"/>
        <v>0.4</v>
      </c>
    </row>
    <row r="351" spans="1:15">
      <c r="A351" s="61" t="s">
        <v>134</v>
      </c>
      <c r="B351" s="41">
        <v>6430</v>
      </c>
      <c r="C351" s="43">
        <v>1.68639874</v>
      </c>
      <c r="D351" s="42">
        <v>0.26600000000000001</v>
      </c>
      <c r="E351" s="42">
        <v>48.29</v>
      </c>
      <c r="F351" s="42">
        <v>0</v>
      </c>
      <c r="G351" s="42">
        <v>0</v>
      </c>
      <c r="H351" s="41">
        <v>1</v>
      </c>
      <c r="I351" s="42">
        <f t="shared" si="30"/>
        <v>0</v>
      </c>
      <c r="J351" s="42">
        <f t="shared" si="31"/>
        <v>0</v>
      </c>
      <c r="K351" s="42">
        <v>2055.8000000000002</v>
      </c>
      <c r="L351" s="41">
        <f t="shared" si="32"/>
        <v>1.8051689925936334</v>
      </c>
      <c r="M351">
        <f t="shared" si="33"/>
        <v>2227</v>
      </c>
      <c r="N351">
        <f t="shared" si="34"/>
        <v>0</v>
      </c>
      <c r="O351">
        <f t="shared" si="35"/>
        <v>0</v>
      </c>
    </row>
    <row r="352" spans="1:15">
      <c r="A352" s="61" t="s">
        <v>134</v>
      </c>
      <c r="B352" s="41">
        <v>6430</v>
      </c>
      <c r="C352" s="43">
        <v>0.88894638800000003</v>
      </c>
      <c r="D352" s="42">
        <v>0.30299999999999999</v>
      </c>
      <c r="E352" s="42">
        <v>48.29</v>
      </c>
      <c r="F352" s="42">
        <v>0</v>
      </c>
      <c r="G352" s="42">
        <v>0</v>
      </c>
      <c r="H352" s="41">
        <v>1</v>
      </c>
      <c r="I352" s="42">
        <f t="shared" si="30"/>
        <v>0</v>
      </c>
      <c r="J352" s="42">
        <f t="shared" si="31"/>
        <v>0</v>
      </c>
      <c r="K352" s="42">
        <v>1234.4000000000001</v>
      </c>
      <c r="L352" s="41">
        <f t="shared" si="32"/>
        <v>1.08391233218213</v>
      </c>
      <c r="M352">
        <f t="shared" si="33"/>
        <v>1337</v>
      </c>
      <c r="N352">
        <f t="shared" si="34"/>
        <v>0</v>
      </c>
      <c r="O352">
        <f t="shared" si="35"/>
        <v>0</v>
      </c>
    </row>
    <row r="353" spans="1:15">
      <c r="A353" s="61" t="s">
        <v>134</v>
      </c>
      <c r="B353" s="41">
        <v>4110</v>
      </c>
      <c r="C353" s="43">
        <v>1.0184520100000001</v>
      </c>
      <c r="D353" s="42">
        <v>0.41299999999999998</v>
      </c>
      <c r="E353" s="42">
        <v>48.29</v>
      </c>
      <c r="F353" s="42">
        <v>0.7</v>
      </c>
      <c r="G353" s="42">
        <v>0.09</v>
      </c>
      <c r="H353" s="41">
        <v>1</v>
      </c>
      <c r="I353" s="42">
        <f t="shared" si="30"/>
        <v>0.7</v>
      </c>
      <c r="J353" s="42">
        <f t="shared" si="31"/>
        <v>0.09</v>
      </c>
      <c r="K353" s="42">
        <v>1957.6</v>
      </c>
      <c r="L353" s="41">
        <f t="shared" si="32"/>
        <v>1.6926477202898083</v>
      </c>
      <c r="M353">
        <f t="shared" si="33"/>
        <v>2088</v>
      </c>
      <c r="N353">
        <f t="shared" si="34"/>
        <v>3</v>
      </c>
      <c r="O353">
        <f t="shared" si="35"/>
        <v>0.4</v>
      </c>
    </row>
    <row r="354" spans="1:15">
      <c r="A354" s="61" t="s">
        <v>134</v>
      </c>
      <c r="B354" s="41">
        <v>4110</v>
      </c>
      <c r="C354" s="43">
        <v>0.107071627</v>
      </c>
      <c r="D354" s="42">
        <v>0.309</v>
      </c>
      <c r="E354" s="42">
        <v>48.29</v>
      </c>
      <c r="F354" s="42">
        <v>0.7</v>
      </c>
      <c r="G354" s="42">
        <v>0.09</v>
      </c>
      <c r="H354" s="41">
        <v>1</v>
      </c>
      <c r="I354" s="42">
        <f t="shared" si="30"/>
        <v>0.7</v>
      </c>
      <c r="J354" s="42">
        <f t="shared" si="31"/>
        <v>0.09</v>
      </c>
      <c r="K354" s="42">
        <v>151.6</v>
      </c>
      <c r="L354" s="41">
        <f t="shared" si="32"/>
        <v>0.1331400883466225</v>
      </c>
      <c r="M354">
        <f t="shared" si="33"/>
        <v>164</v>
      </c>
      <c r="N354">
        <f t="shared" si="34"/>
        <v>0</v>
      </c>
      <c r="O354">
        <f t="shared" si="35"/>
        <v>0</v>
      </c>
    </row>
    <row r="355" spans="1:15">
      <c r="A355" s="61" t="s">
        <v>134</v>
      </c>
      <c r="B355" s="41">
        <v>4110</v>
      </c>
      <c r="C355" s="43">
        <v>0.60348000499999999</v>
      </c>
      <c r="D355" s="42">
        <v>0.309</v>
      </c>
      <c r="E355" s="42">
        <v>48.29</v>
      </c>
      <c r="F355" s="42">
        <v>0.7</v>
      </c>
      <c r="G355" s="42">
        <v>0.09</v>
      </c>
      <c r="H355" s="41">
        <v>1</v>
      </c>
      <c r="I355" s="42">
        <f t="shared" si="30"/>
        <v>0.7</v>
      </c>
      <c r="J355" s="42">
        <f t="shared" si="31"/>
        <v>0.09</v>
      </c>
      <c r="K355" s="42">
        <v>854.6</v>
      </c>
      <c r="L355" s="41">
        <f t="shared" si="32"/>
        <v>0.75040777311733742</v>
      </c>
      <c r="M355">
        <f t="shared" si="33"/>
        <v>926</v>
      </c>
      <c r="N355">
        <f t="shared" si="34"/>
        <v>1</v>
      </c>
      <c r="O355">
        <f t="shared" si="35"/>
        <v>0.2</v>
      </c>
    </row>
    <row r="356" spans="1:15">
      <c r="A356" s="61" t="s">
        <v>134</v>
      </c>
      <c r="B356" s="41">
        <v>3200</v>
      </c>
      <c r="C356" s="43">
        <v>0.99957891200000004</v>
      </c>
      <c r="D356" s="42">
        <v>0.28699999999999998</v>
      </c>
      <c r="E356" s="42">
        <v>48.29</v>
      </c>
      <c r="F356" s="42">
        <v>1.2</v>
      </c>
      <c r="G356" s="42">
        <v>6.4000000000000001E-2</v>
      </c>
      <c r="H356" s="41">
        <v>1</v>
      </c>
      <c r="I356" s="42">
        <f t="shared" si="30"/>
        <v>1.2</v>
      </c>
      <c r="J356" s="42">
        <f t="shared" si="31"/>
        <v>6.4000000000000001E-2</v>
      </c>
      <c r="K356" s="42">
        <v>1314.7</v>
      </c>
      <c r="L356" s="41">
        <f t="shared" si="32"/>
        <v>1.1544495037131466</v>
      </c>
      <c r="M356">
        <f t="shared" si="33"/>
        <v>1424</v>
      </c>
      <c r="N356">
        <f t="shared" si="34"/>
        <v>4</v>
      </c>
      <c r="O356">
        <f t="shared" si="35"/>
        <v>0.2</v>
      </c>
    </row>
    <row r="357" spans="1:15">
      <c r="A357" s="61" t="s">
        <v>134</v>
      </c>
      <c r="B357" s="41">
        <v>1200</v>
      </c>
      <c r="C357" s="43">
        <v>2.0624039550000002</v>
      </c>
      <c r="D357" s="42">
        <v>0.38900000000000001</v>
      </c>
      <c r="E357" s="42">
        <v>48.29</v>
      </c>
      <c r="F357" s="42">
        <v>2.23</v>
      </c>
      <c r="G357" s="42">
        <v>0.316</v>
      </c>
      <c r="H357" s="41">
        <v>1</v>
      </c>
      <c r="I357" s="42">
        <f t="shared" si="30"/>
        <v>2.23</v>
      </c>
      <c r="J357" s="42">
        <f t="shared" si="31"/>
        <v>0.316</v>
      </c>
      <c r="K357" s="42">
        <v>11364.3</v>
      </c>
      <c r="L357" s="41">
        <f t="shared" si="32"/>
        <v>3.2284888698269629</v>
      </c>
      <c r="M357">
        <f t="shared" si="33"/>
        <v>3982</v>
      </c>
      <c r="N357">
        <f t="shared" si="34"/>
        <v>20</v>
      </c>
      <c r="O357">
        <f t="shared" si="35"/>
        <v>2.8</v>
      </c>
    </row>
    <row r="358" spans="1:15">
      <c r="A358" s="61" t="s">
        <v>134</v>
      </c>
      <c r="B358" s="41">
        <v>1200</v>
      </c>
      <c r="C358" s="43">
        <v>4.0368025279999999</v>
      </c>
      <c r="D358" s="42">
        <v>0.38900000000000001</v>
      </c>
      <c r="E358" s="42">
        <v>48.29</v>
      </c>
      <c r="F358" s="42">
        <v>2.23</v>
      </c>
      <c r="G358" s="42">
        <v>0.316</v>
      </c>
      <c r="H358" s="41">
        <v>1</v>
      </c>
      <c r="I358" s="42">
        <f t="shared" si="30"/>
        <v>2.23</v>
      </c>
      <c r="J358" s="42">
        <f t="shared" si="31"/>
        <v>0.316</v>
      </c>
      <c r="K358" s="42">
        <v>18364.8</v>
      </c>
      <c r="L358" s="41">
        <f t="shared" si="32"/>
        <v>6.3192140413333071</v>
      </c>
      <c r="M358">
        <f t="shared" si="33"/>
        <v>7795</v>
      </c>
      <c r="N358">
        <f t="shared" si="34"/>
        <v>38</v>
      </c>
      <c r="O358">
        <f t="shared" si="35"/>
        <v>5.4</v>
      </c>
    </row>
    <row r="359" spans="1:15">
      <c r="A359" s="61" t="s">
        <v>134</v>
      </c>
      <c r="B359" s="41">
        <v>4110</v>
      </c>
      <c r="C359" s="43">
        <v>0.32630348599999998</v>
      </c>
      <c r="D359" s="42">
        <v>0.41299999999999998</v>
      </c>
      <c r="E359" s="42">
        <v>48.29</v>
      </c>
      <c r="F359" s="42">
        <v>0.7</v>
      </c>
      <c r="G359" s="42">
        <v>0.09</v>
      </c>
      <c r="H359" s="41">
        <v>1</v>
      </c>
      <c r="I359" s="42">
        <f t="shared" si="30"/>
        <v>0.7</v>
      </c>
      <c r="J359" s="42">
        <f t="shared" si="31"/>
        <v>0.09</v>
      </c>
      <c r="K359" s="42">
        <v>617.6</v>
      </c>
      <c r="L359" s="41">
        <f t="shared" si="32"/>
        <v>0.54231013958185159</v>
      </c>
      <c r="M359">
        <f t="shared" si="33"/>
        <v>669</v>
      </c>
      <c r="N359">
        <f t="shared" si="34"/>
        <v>1</v>
      </c>
      <c r="O359">
        <f t="shared" si="35"/>
        <v>0.1</v>
      </c>
    </row>
    <row r="360" spans="1:15">
      <c r="A360" s="61" t="s">
        <v>134</v>
      </c>
      <c r="B360" s="41">
        <v>4110</v>
      </c>
      <c r="C360" s="43">
        <v>1.1838054280000001</v>
      </c>
      <c r="D360" s="42">
        <v>0.41299999999999998</v>
      </c>
      <c r="E360" s="42">
        <v>48.29</v>
      </c>
      <c r="F360" s="42">
        <v>0.7</v>
      </c>
      <c r="G360" s="42">
        <v>0.09</v>
      </c>
      <c r="H360" s="41">
        <v>1</v>
      </c>
      <c r="I360" s="42">
        <f t="shared" si="30"/>
        <v>0.7</v>
      </c>
      <c r="J360" s="42">
        <f t="shared" si="31"/>
        <v>0.09</v>
      </c>
      <c r="K360" s="42">
        <v>3889.7</v>
      </c>
      <c r="L360" s="41">
        <f t="shared" si="32"/>
        <v>1.967461931731963</v>
      </c>
      <c r="M360">
        <f t="shared" si="33"/>
        <v>2427</v>
      </c>
      <c r="N360">
        <f t="shared" si="34"/>
        <v>4</v>
      </c>
      <c r="O360">
        <f t="shared" si="35"/>
        <v>0.5</v>
      </c>
    </row>
    <row r="361" spans="1:15">
      <c r="A361" s="61" t="s">
        <v>134</v>
      </c>
      <c r="B361" s="41">
        <v>3200</v>
      </c>
      <c r="C361" s="43">
        <v>4.6014641200000002</v>
      </c>
      <c r="D361" s="42">
        <v>0.4</v>
      </c>
      <c r="E361" s="42">
        <v>48.29</v>
      </c>
      <c r="F361" s="42">
        <v>1.2</v>
      </c>
      <c r="G361" s="42">
        <v>6.4000000000000001E-2</v>
      </c>
      <c r="H361" s="41">
        <v>1</v>
      </c>
      <c r="I361" s="42">
        <f t="shared" si="30"/>
        <v>1.2</v>
      </c>
      <c r="J361" s="42">
        <f t="shared" si="31"/>
        <v>6.4000000000000001E-2</v>
      </c>
      <c r="K361" s="42">
        <v>8467.1</v>
      </c>
      <c r="L361" s="41">
        <f t="shared" si="32"/>
        <v>7.406823411826668</v>
      </c>
      <c r="M361">
        <f t="shared" si="33"/>
        <v>9136</v>
      </c>
      <c r="N361">
        <f t="shared" si="34"/>
        <v>24</v>
      </c>
      <c r="O361">
        <f t="shared" si="35"/>
        <v>1.3</v>
      </c>
    </row>
    <row r="362" spans="1:15">
      <c r="A362" s="61" t="s">
        <v>134</v>
      </c>
      <c r="B362" s="41">
        <v>1100</v>
      </c>
      <c r="C362" s="43">
        <v>3.638386E-3</v>
      </c>
      <c r="D362" s="42">
        <v>0.34200000000000003</v>
      </c>
      <c r="E362" s="42">
        <v>48.29</v>
      </c>
      <c r="F362" s="42">
        <v>1.85</v>
      </c>
      <c r="G362" s="42">
        <v>0.22</v>
      </c>
      <c r="H362" s="41">
        <v>1</v>
      </c>
      <c r="I362" s="42">
        <f t="shared" si="30"/>
        <v>1.85</v>
      </c>
      <c r="J362" s="42">
        <f t="shared" si="31"/>
        <v>0.22</v>
      </c>
      <c r="K362" s="42">
        <v>512.79999999999995</v>
      </c>
      <c r="L362" s="41">
        <f t="shared" si="32"/>
        <v>5.0073833082900001E-3</v>
      </c>
      <c r="M362">
        <f t="shared" si="33"/>
        <v>6</v>
      </c>
      <c r="N362">
        <f t="shared" si="34"/>
        <v>0</v>
      </c>
      <c r="O362">
        <f t="shared" si="35"/>
        <v>0</v>
      </c>
    </row>
    <row r="363" spans="1:15">
      <c r="A363" s="61" t="s">
        <v>134</v>
      </c>
      <c r="B363" s="41">
        <v>4110</v>
      </c>
      <c r="C363" s="43">
        <v>0.55342474699999999</v>
      </c>
      <c r="D363" s="42">
        <v>0.309</v>
      </c>
      <c r="E363" s="42">
        <v>48.29</v>
      </c>
      <c r="F363" s="42">
        <v>0.7</v>
      </c>
      <c r="G363" s="42">
        <v>0.09</v>
      </c>
      <c r="H363" s="41">
        <v>1</v>
      </c>
      <c r="I363" s="42">
        <f t="shared" si="30"/>
        <v>0.7</v>
      </c>
      <c r="J363" s="42">
        <f t="shared" si="31"/>
        <v>0.09</v>
      </c>
      <c r="K363" s="42">
        <v>1070.7</v>
      </c>
      <c r="L363" s="41">
        <f t="shared" si="32"/>
        <v>0.68816568659022248</v>
      </c>
      <c r="M363">
        <f t="shared" si="33"/>
        <v>849</v>
      </c>
      <c r="N363">
        <f t="shared" si="34"/>
        <v>1</v>
      </c>
      <c r="O363">
        <f t="shared" si="35"/>
        <v>0.2</v>
      </c>
    </row>
    <row r="364" spans="1:15">
      <c r="A364" s="61" t="s">
        <v>134</v>
      </c>
      <c r="B364" s="41">
        <v>4110</v>
      </c>
      <c r="C364" s="43">
        <v>4.4140519999999999E-3</v>
      </c>
      <c r="D364" s="42">
        <v>0.309</v>
      </c>
      <c r="E364" s="42">
        <v>48.29</v>
      </c>
      <c r="F364" s="42">
        <v>0.7</v>
      </c>
      <c r="G364" s="42">
        <v>0.09</v>
      </c>
      <c r="H364" s="41">
        <v>1</v>
      </c>
      <c r="I364" s="42">
        <f t="shared" si="30"/>
        <v>0.7</v>
      </c>
      <c r="J364" s="42">
        <f t="shared" si="31"/>
        <v>0.09</v>
      </c>
      <c r="K364" s="42">
        <v>3539.5</v>
      </c>
      <c r="L364" s="41">
        <f t="shared" si="32"/>
        <v>5.4887302053099997E-3</v>
      </c>
      <c r="M364">
        <f t="shared" si="33"/>
        <v>7</v>
      </c>
      <c r="N364">
        <f t="shared" si="34"/>
        <v>0</v>
      </c>
      <c r="O364">
        <f t="shared" si="35"/>
        <v>0</v>
      </c>
    </row>
    <row r="365" spans="1:15">
      <c r="A365" s="61" t="s">
        <v>134</v>
      </c>
      <c r="B365" s="41">
        <v>5300</v>
      </c>
      <c r="C365" s="43">
        <v>1.4769020429999999</v>
      </c>
      <c r="D365" s="42">
        <v>0.5</v>
      </c>
      <c r="E365" s="42">
        <v>48.29</v>
      </c>
      <c r="F365" s="42">
        <v>0.6</v>
      </c>
      <c r="G365" s="42">
        <v>0.13500000000000001</v>
      </c>
      <c r="H365" s="41">
        <v>1</v>
      </c>
      <c r="I365" s="42">
        <f t="shared" si="30"/>
        <v>0.6</v>
      </c>
      <c r="J365" s="42">
        <f t="shared" si="31"/>
        <v>0.13500000000000001</v>
      </c>
      <c r="K365" s="42">
        <v>3384.2</v>
      </c>
      <c r="L365" s="41">
        <f t="shared" si="32"/>
        <v>2.9716499856862497</v>
      </c>
      <c r="M365">
        <f t="shared" si="33"/>
        <v>3665</v>
      </c>
      <c r="N365">
        <f t="shared" si="34"/>
        <v>5</v>
      </c>
      <c r="O365">
        <f t="shared" si="35"/>
        <v>1.1000000000000001</v>
      </c>
    </row>
    <row r="366" spans="1:15">
      <c r="A366" s="61" t="s">
        <v>134</v>
      </c>
      <c r="B366" s="41">
        <v>5300</v>
      </c>
      <c r="C366" s="43">
        <v>0.11607158099999999</v>
      </c>
      <c r="D366" s="42">
        <v>0.5</v>
      </c>
      <c r="E366" s="42">
        <v>48.29</v>
      </c>
      <c r="F366" s="42">
        <v>0.6</v>
      </c>
      <c r="G366" s="42">
        <v>0.13500000000000001</v>
      </c>
      <c r="H366" s="41">
        <v>1</v>
      </c>
      <c r="I366" s="42">
        <f t="shared" si="30"/>
        <v>0.6</v>
      </c>
      <c r="J366" s="42">
        <f t="shared" si="31"/>
        <v>0.13500000000000001</v>
      </c>
      <c r="K366" s="42">
        <v>266</v>
      </c>
      <c r="L366" s="41">
        <f t="shared" si="32"/>
        <v>0.23354569360374999</v>
      </c>
      <c r="M366">
        <f t="shared" si="33"/>
        <v>288</v>
      </c>
      <c r="N366">
        <f t="shared" si="34"/>
        <v>0</v>
      </c>
      <c r="O366">
        <f t="shared" si="35"/>
        <v>0.1</v>
      </c>
    </row>
    <row r="367" spans="1:15">
      <c r="A367" s="61" t="s">
        <v>134</v>
      </c>
      <c r="B367" s="41">
        <v>3200</v>
      </c>
      <c r="C367" s="43">
        <v>3.9274271999999999E-2</v>
      </c>
      <c r="D367" s="42">
        <v>0.4</v>
      </c>
      <c r="E367" s="42">
        <v>48.29</v>
      </c>
      <c r="F367" s="42">
        <v>1.2</v>
      </c>
      <c r="G367" s="42">
        <v>6.4000000000000001E-2</v>
      </c>
      <c r="H367" s="41">
        <v>1</v>
      </c>
      <c r="I367" s="42">
        <f t="shared" si="30"/>
        <v>1.2</v>
      </c>
      <c r="J367" s="42">
        <f t="shared" si="31"/>
        <v>6.4000000000000001E-2</v>
      </c>
      <c r="K367" s="42">
        <v>72</v>
      </c>
      <c r="L367" s="41">
        <f t="shared" si="32"/>
        <v>6.3218486496000009E-2</v>
      </c>
      <c r="M367">
        <f t="shared" si="33"/>
        <v>78</v>
      </c>
      <c r="N367">
        <f t="shared" si="34"/>
        <v>0</v>
      </c>
      <c r="O367">
        <f t="shared" si="35"/>
        <v>0</v>
      </c>
    </row>
    <row r="368" spans="1:15">
      <c r="A368" s="61" t="s">
        <v>134</v>
      </c>
      <c r="B368" s="41">
        <v>3200</v>
      </c>
      <c r="C368" s="43">
        <v>2.2195004000000001E-2</v>
      </c>
      <c r="D368" s="42">
        <v>0.4</v>
      </c>
      <c r="E368" s="42">
        <v>48.29</v>
      </c>
      <c r="F368" s="42">
        <v>1.2</v>
      </c>
      <c r="G368" s="42">
        <v>6.4000000000000001E-2</v>
      </c>
      <c r="H368" s="41">
        <v>1</v>
      </c>
      <c r="I368" s="42">
        <f t="shared" si="30"/>
        <v>1.2</v>
      </c>
      <c r="J368" s="42">
        <f t="shared" si="31"/>
        <v>6.4000000000000001E-2</v>
      </c>
      <c r="K368" s="42">
        <v>40.700000000000003</v>
      </c>
      <c r="L368" s="41">
        <f t="shared" si="32"/>
        <v>3.5726558105333338E-2</v>
      </c>
      <c r="M368">
        <f t="shared" si="33"/>
        <v>44</v>
      </c>
      <c r="N368">
        <f t="shared" si="34"/>
        <v>0</v>
      </c>
      <c r="O368">
        <f t="shared" si="35"/>
        <v>0</v>
      </c>
    </row>
    <row r="369" spans="1:15">
      <c r="A369" s="61" t="s">
        <v>134</v>
      </c>
      <c r="B369" s="41">
        <v>4110</v>
      </c>
      <c r="C369" s="43">
        <v>1.8525015999999998E-2</v>
      </c>
      <c r="D369" s="42">
        <v>0.309</v>
      </c>
      <c r="E369" s="42">
        <v>48.29</v>
      </c>
      <c r="F369" s="42">
        <v>0.7</v>
      </c>
      <c r="G369" s="42">
        <v>0.09</v>
      </c>
      <c r="H369" s="41">
        <v>1</v>
      </c>
      <c r="I369" s="42">
        <f t="shared" si="30"/>
        <v>0.7</v>
      </c>
      <c r="J369" s="42">
        <f t="shared" si="31"/>
        <v>0.09</v>
      </c>
      <c r="K369" s="42">
        <v>114</v>
      </c>
      <c r="L369" s="41">
        <f t="shared" si="32"/>
        <v>2.3035255332979995E-2</v>
      </c>
      <c r="M369">
        <f t="shared" si="33"/>
        <v>28</v>
      </c>
      <c r="N369">
        <f t="shared" si="34"/>
        <v>0</v>
      </c>
      <c r="O369">
        <f t="shared" si="35"/>
        <v>0</v>
      </c>
    </row>
    <row r="370" spans="1:15">
      <c r="A370" s="61" t="s">
        <v>134</v>
      </c>
      <c r="B370" s="41">
        <v>4110</v>
      </c>
      <c r="C370" s="43">
        <v>8.0769469999999993E-3</v>
      </c>
      <c r="D370" s="42">
        <v>0.309</v>
      </c>
      <c r="E370" s="42">
        <v>48.29</v>
      </c>
      <c r="F370" s="42">
        <v>0.7</v>
      </c>
      <c r="G370" s="42">
        <v>0.09</v>
      </c>
      <c r="H370" s="41">
        <v>1</v>
      </c>
      <c r="I370" s="42">
        <f t="shared" si="30"/>
        <v>0.7</v>
      </c>
      <c r="J370" s="42">
        <f t="shared" si="31"/>
        <v>0.09</v>
      </c>
      <c r="K370" s="42">
        <v>240.7</v>
      </c>
      <c r="L370" s="41">
        <f t="shared" si="32"/>
        <v>1.0043421093722499E-2</v>
      </c>
      <c r="M370">
        <f t="shared" si="33"/>
        <v>12</v>
      </c>
      <c r="N370">
        <f t="shared" si="34"/>
        <v>0</v>
      </c>
      <c r="O370">
        <f t="shared" si="35"/>
        <v>0</v>
      </c>
    </row>
    <row r="371" spans="1:15">
      <c r="A371" s="61" t="s">
        <v>134</v>
      </c>
      <c r="B371" s="41">
        <v>3200</v>
      </c>
      <c r="C371" s="43">
        <v>9.2767519999999992E-3</v>
      </c>
      <c r="D371" s="42">
        <v>0.28699999999999998</v>
      </c>
      <c r="E371" s="42">
        <v>48.29</v>
      </c>
      <c r="F371" s="42">
        <v>1.2</v>
      </c>
      <c r="G371" s="42">
        <v>6.4000000000000001E-2</v>
      </c>
      <c r="H371" s="41">
        <v>1</v>
      </c>
      <c r="I371" s="42">
        <f t="shared" si="30"/>
        <v>1.2</v>
      </c>
      <c r="J371" s="42">
        <f t="shared" si="31"/>
        <v>6.4000000000000001E-2</v>
      </c>
      <c r="K371" s="42">
        <v>12.2</v>
      </c>
      <c r="L371" s="41">
        <f t="shared" si="32"/>
        <v>1.0714053301746664E-2</v>
      </c>
      <c r="M371">
        <f t="shared" si="33"/>
        <v>13</v>
      </c>
      <c r="N371">
        <f t="shared" si="34"/>
        <v>0</v>
      </c>
      <c r="O371">
        <f t="shared" si="35"/>
        <v>0</v>
      </c>
    </row>
    <row r="372" spans="1:15">
      <c r="A372" s="61" t="s">
        <v>134</v>
      </c>
      <c r="B372" s="41">
        <v>4110</v>
      </c>
      <c r="C372" s="43">
        <v>4.827588574</v>
      </c>
      <c r="D372" s="42">
        <v>0.41299999999999998</v>
      </c>
      <c r="E372" s="42">
        <v>48.29</v>
      </c>
      <c r="F372" s="42">
        <v>0.7</v>
      </c>
      <c r="G372" s="42">
        <v>0.09</v>
      </c>
      <c r="H372" s="41">
        <v>1</v>
      </c>
      <c r="I372" s="42">
        <f t="shared" si="30"/>
        <v>0.7</v>
      </c>
      <c r="J372" s="42">
        <f t="shared" si="31"/>
        <v>0.09</v>
      </c>
      <c r="K372" s="42">
        <v>9137.2000000000007</v>
      </c>
      <c r="L372" s="41">
        <f t="shared" si="32"/>
        <v>8.0233596812069976</v>
      </c>
      <c r="M372">
        <f t="shared" si="33"/>
        <v>9897</v>
      </c>
      <c r="N372">
        <f t="shared" si="34"/>
        <v>15</v>
      </c>
      <c r="O372">
        <f t="shared" si="35"/>
        <v>2</v>
      </c>
    </row>
    <row r="373" spans="1:15">
      <c r="A373" s="61" t="s">
        <v>134</v>
      </c>
      <c r="B373" s="41">
        <v>5300</v>
      </c>
      <c r="C373" s="43">
        <v>0.28653076900000002</v>
      </c>
      <c r="D373" s="42">
        <v>0.5</v>
      </c>
      <c r="E373" s="42">
        <v>48.29</v>
      </c>
      <c r="F373" s="42">
        <v>0.6</v>
      </c>
      <c r="G373" s="42">
        <v>0.13500000000000001</v>
      </c>
      <c r="H373" s="41">
        <v>1</v>
      </c>
      <c r="I373" s="42">
        <f t="shared" si="30"/>
        <v>0.6</v>
      </c>
      <c r="J373" s="42">
        <f t="shared" si="31"/>
        <v>0.13500000000000001</v>
      </c>
      <c r="K373" s="42">
        <v>656.6</v>
      </c>
      <c r="L373" s="41">
        <f t="shared" si="32"/>
        <v>0.57652378479208333</v>
      </c>
      <c r="M373">
        <f t="shared" si="33"/>
        <v>711</v>
      </c>
      <c r="N373">
        <f t="shared" si="34"/>
        <v>1</v>
      </c>
      <c r="O373">
        <f t="shared" si="35"/>
        <v>0.2</v>
      </c>
    </row>
    <row r="374" spans="1:15">
      <c r="A374" s="61" t="s">
        <v>134</v>
      </c>
      <c r="B374" s="41">
        <v>3200</v>
      </c>
      <c r="C374" s="43">
        <v>7.0048446E-2</v>
      </c>
      <c r="D374" s="42">
        <v>0.28699999999999998</v>
      </c>
      <c r="E374" s="42">
        <v>48.29</v>
      </c>
      <c r="F374" s="42">
        <v>1.2</v>
      </c>
      <c r="G374" s="42">
        <v>6.4000000000000001E-2</v>
      </c>
      <c r="H374" s="41">
        <v>1</v>
      </c>
      <c r="I374" s="42">
        <f t="shared" si="30"/>
        <v>1.2</v>
      </c>
      <c r="J374" s="42">
        <f t="shared" si="31"/>
        <v>6.4000000000000001E-2</v>
      </c>
      <c r="K374" s="42">
        <v>92.1</v>
      </c>
      <c r="L374" s="41">
        <f t="shared" si="32"/>
        <v>8.0901460354714988E-2</v>
      </c>
      <c r="M374">
        <f t="shared" si="33"/>
        <v>100</v>
      </c>
      <c r="N374">
        <f t="shared" si="34"/>
        <v>0</v>
      </c>
      <c r="O374">
        <f t="shared" si="35"/>
        <v>0</v>
      </c>
    </row>
    <row r="375" spans="1:15">
      <c r="A375" s="61" t="s">
        <v>134</v>
      </c>
      <c r="B375" s="41">
        <v>3200</v>
      </c>
      <c r="C375" s="43">
        <v>0.97705446100000004</v>
      </c>
      <c r="D375" s="42">
        <v>0.28699999999999998</v>
      </c>
      <c r="E375" s="42">
        <v>48.29</v>
      </c>
      <c r="F375" s="42">
        <v>1.2</v>
      </c>
      <c r="G375" s="42">
        <v>6.4000000000000001E-2</v>
      </c>
      <c r="H375" s="41">
        <v>1</v>
      </c>
      <c r="I375" s="42">
        <f t="shared" si="30"/>
        <v>1.2</v>
      </c>
      <c r="J375" s="42">
        <f t="shared" si="31"/>
        <v>6.4000000000000001E-2</v>
      </c>
      <c r="K375" s="42">
        <v>1285.0999999999999</v>
      </c>
      <c r="L375" s="41">
        <f t="shared" si="32"/>
        <v>1.1284352081270856</v>
      </c>
      <c r="M375">
        <f t="shared" si="33"/>
        <v>1392</v>
      </c>
      <c r="N375">
        <f t="shared" si="34"/>
        <v>4</v>
      </c>
      <c r="O375">
        <f t="shared" si="35"/>
        <v>0.2</v>
      </c>
    </row>
    <row r="376" spans="1:15">
      <c r="A376" s="61" t="s">
        <v>134</v>
      </c>
      <c r="B376" s="41">
        <v>3200</v>
      </c>
      <c r="C376" s="43">
        <v>0.11015918099999999</v>
      </c>
      <c r="D376" s="42">
        <v>0.4</v>
      </c>
      <c r="E376" s="42">
        <v>48.29</v>
      </c>
      <c r="F376" s="42">
        <v>1.2</v>
      </c>
      <c r="G376" s="42">
        <v>6.4000000000000001E-2</v>
      </c>
      <c r="H376" s="41">
        <v>1</v>
      </c>
      <c r="I376" s="42">
        <f t="shared" si="30"/>
        <v>1.2</v>
      </c>
      <c r="J376" s="42">
        <f t="shared" si="31"/>
        <v>6.4000000000000001E-2</v>
      </c>
      <c r="K376" s="42">
        <v>201.9</v>
      </c>
      <c r="L376" s="41">
        <f t="shared" si="32"/>
        <v>0.177319561683</v>
      </c>
      <c r="M376">
        <f t="shared" si="33"/>
        <v>219</v>
      </c>
      <c r="N376">
        <f t="shared" si="34"/>
        <v>1</v>
      </c>
      <c r="O376">
        <f t="shared" si="35"/>
        <v>0</v>
      </c>
    </row>
    <row r="377" spans="1:15">
      <c r="A377" s="61" t="s">
        <v>134</v>
      </c>
      <c r="B377" s="41">
        <v>4110</v>
      </c>
      <c r="C377" s="43">
        <v>6.260402E-3</v>
      </c>
      <c r="D377" s="42">
        <v>0.41299999999999998</v>
      </c>
      <c r="E377" s="42">
        <v>48.29</v>
      </c>
      <c r="F377" s="42">
        <v>0.7</v>
      </c>
      <c r="G377" s="42">
        <v>0.09</v>
      </c>
      <c r="H377" s="41">
        <v>1</v>
      </c>
      <c r="I377" s="42">
        <f t="shared" si="30"/>
        <v>0.7</v>
      </c>
      <c r="J377" s="42">
        <f t="shared" si="31"/>
        <v>0.09</v>
      </c>
      <c r="K377" s="42">
        <v>724.7</v>
      </c>
      <c r="L377" s="41">
        <f t="shared" si="32"/>
        <v>1.0404668132961665E-2</v>
      </c>
      <c r="M377">
        <f t="shared" si="33"/>
        <v>13</v>
      </c>
      <c r="N377">
        <f t="shared" si="34"/>
        <v>0</v>
      </c>
      <c r="O377">
        <f t="shared" si="35"/>
        <v>0</v>
      </c>
    </row>
    <row r="378" spans="1:15">
      <c r="A378" s="61" t="s">
        <v>134</v>
      </c>
      <c r="B378" s="41">
        <v>4110</v>
      </c>
      <c r="C378" s="43">
        <v>2.738241157</v>
      </c>
      <c r="D378" s="42">
        <v>0.41299999999999998</v>
      </c>
      <c r="E378" s="42">
        <v>48.29</v>
      </c>
      <c r="F378" s="42">
        <v>0.7</v>
      </c>
      <c r="G378" s="42">
        <v>0.09</v>
      </c>
      <c r="H378" s="41">
        <v>1</v>
      </c>
      <c r="I378" s="42">
        <f t="shared" si="30"/>
        <v>0.7</v>
      </c>
      <c r="J378" s="42">
        <f t="shared" si="31"/>
        <v>0.09</v>
      </c>
      <c r="K378" s="42">
        <v>5182.7</v>
      </c>
      <c r="L378" s="41">
        <f t="shared" si="32"/>
        <v>4.55090431997849</v>
      </c>
      <c r="M378">
        <f t="shared" si="33"/>
        <v>5613</v>
      </c>
      <c r="N378">
        <f t="shared" si="34"/>
        <v>9</v>
      </c>
      <c r="O378">
        <f t="shared" si="35"/>
        <v>1.1000000000000001</v>
      </c>
    </row>
    <row r="379" spans="1:15">
      <c r="A379" s="61" t="s">
        <v>134</v>
      </c>
      <c r="B379" s="41">
        <v>4110</v>
      </c>
      <c r="C379" s="43">
        <v>0.19235549299999999</v>
      </c>
      <c r="D379" s="42">
        <v>0.41299999999999998</v>
      </c>
      <c r="E379" s="42">
        <v>48.29</v>
      </c>
      <c r="F379" s="42">
        <v>0.7</v>
      </c>
      <c r="G379" s="42">
        <v>0.09</v>
      </c>
      <c r="H379" s="41">
        <v>1</v>
      </c>
      <c r="I379" s="42">
        <f t="shared" si="30"/>
        <v>0.7</v>
      </c>
      <c r="J379" s="42">
        <f t="shared" si="31"/>
        <v>0.09</v>
      </c>
      <c r="K379" s="42">
        <v>364.1</v>
      </c>
      <c r="L379" s="41">
        <f t="shared" si="32"/>
        <v>0.31969114255238412</v>
      </c>
      <c r="M379">
        <f t="shared" si="33"/>
        <v>394</v>
      </c>
      <c r="N379">
        <f t="shared" si="34"/>
        <v>1</v>
      </c>
      <c r="O379">
        <f t="shared" si="35"/>
        <v>0.1</v>
      </c>
    </row>
    <row r="380" spans="1:15">
      <c r="A380" s="61" t="s">
        <v>134</v>
      </c>
      <c r="B380" s="41">
        <v>4110</v>
      </c>
      <c r="C380" s="43">
        <v>15.591140082000001</v>
      </c>
      <c r="D380" s="42">
        <v>0.309</v>
      </c>
      <c r="E380" s="42">
        <v>48.29</v>
      </c>
      <c r="F380" s="42">
        <v>0.7</v>
      </c>
      <c r="G380" s="42">
        <v>0.09</v>
      </c>
      <c r="H380" s="41">
        <v>1</v>
      </c>
      <c r="I380" s="42">
        <f t="shared" si="30"/>
        <v>0.7</v>
      </c>
      <c r="J380" s="42">
        <f t="shared" si="31"/>
        <v>0.09</v>
      </c>
      <c r="K380" s="42">
        <v>23435.599999999999</v>
      </c>
      <c r="L380" s="41">
        <f t="shared" si="32"/>
        <v>19.387075979914336</v>
      </c>
      <c r="M380">
        <f t="shared" si="33"/>
        <v>23914</v>
      </c>
      <c r="N380">
        <f t="shared" si="34"/>
        <v>37</v>
      </c>
      <c r="O380">
        <f t="shared" si="35"/>
        <v>4.7</v>
      </c>
    </row>
    <row r="381" spans="1:15">
      <c r="A381" s="61" t="s">
        <v>134</v>
      </c>
      <c r="B381" s="41">
        <v>3200</v>
      </c>
      <c r="C381" s="43">
        <v>9.6707142999999995E-2</v>
      </c>
      <c r="D381" s="42">
        <v>0.4</v>
      </c>
      <c r="E381" s="42">
        <v>48.29</v>
      </c>
      <c r="F381" s="42">
        <v>1.2</v>
      </c>
      <c r="G381" s="42">
        <v>6.4000000000000001E-2</v>
      </c>
      <c r="H381" s="41">
        <v>1</v>
      </c>
      <c r="I381" s="42">
        <f t="shared" si="30"/>
        <v>1.2</v>
      </c>
      <c r="J381" s="42">
        <f t="shared" si="31"/>
        <v>6.4000000000000001E-2</v>
      </c>
      <c r="K381" s="42">
        <v>177.3</v>
      </c>
      <c r="L381" s="41">
        <f t="shared" si="32"/>
        <v>0.15566626451566667</v>
      </c>
      <c r="M381">
        <f t="shared" si="33"/>
        <v>192</v>
      </c>
      <c r="N381">
        <f t="shared" si="34"/>
        <v>1</v>
      </c>
      <c r="O381">
        <f t="shared" si="35"/>
        <v>0</v>
      </c>
    </row>
    <row r="382" spans="1:15">
      <c r="A382" s="61" t="s">
        <v>134</v>
      </c>
      <c r="B382" s="41">
        <v>3200</v>
      </c>
      <c r="C382" s="43">
        <v>2.157897051</v>
      </c>
      <c r="D382" s="42">
        <v>0.4</v>
      </c>
      <c r="E382" s="42">
        <v>48.29</v>
      </c>
      <c r="F382" s="42">
        <v>1.2</v>
      </c>
      <c r="G382" s="42">
        <v>6.4000000000000001E-2</v>
      </c>
      <c r="H382" s="41">
        <v>1</v>
      </c>
      <c r="I382" s="42">
        <f t="shared" si="30"/>
        <v>1.2</v>
      </c>
      <c r="J382" s="42">
        <f t="shared" si="31"/>
        <v>6.4000000000000001E-2</v>
      </c>
      <c r="K382" s="42">
        <v>3955.7</v>
      </c>
      <c r="L382" s="41">
        <f t="shared" si="32"/>
        <v>3.4734949530930006</v>
      </c>
      <c r="M382">
        <f t="shared" si="33"/>
        <v>4284</v>
      </c>
      <c r="N382">
        <f t="shared" si="34"/>
        <v>11</v>
      </c>
      <c r="O382">
        <f t="shared" si="35"/>
        <v>0.6</v>
      </c>
    </row>
    <row r="383" spans="1:15">
      <c r="A383" s="61" t="s">
        <v>134</v>
      </c>
      <c r="B383" s="41">
        <v>4110</v>
      </c>
      <c r="C383" s="43">
        <v>1.320696361</v>
      </c>
      <c r="D383" s="42">
        <v>0.41299999999999998</v>
      </c>
      <c r="E383" s="42">
        <v>48.29</v>
      </c>
      <c r="F383" s="42">
        <v>0.7</v>
      </c>
      <c r="G383" s="42">
        <v>0.09</v>
      </c>
      <c r="H383" s="41">
        <v>1</v>
      </c>
      <c r="I383" s="42">
        <f t="shared" si="30"/>
        <v>0.7</v>
      </c>
      <c r="J383" s="42">
        <f t="shared" si="31"/>
        <v>0.09</v>
      </c>
      <c r="K383" s="42">
        <v>6581.7</v>
      </c>
      <c r="L383" s="41">
        <f t="shared" si="32"/>
        <v>2.1949720386350804</v>
      </c>
      <c r="M383">
        <f t="shared" si="33"/>
        <v>2707</v>
      </c>
      <c r="N383">
        <f t="shared" si="34"/>
        <v>4</v>
      </c>
      <c r="O383">
        <f t="shared" si="35"/>
        <v>0.5</v>
      </c>
    </row>
    <row r="384" spans="1:15">
      <c r="A384" s="61" t="s">
        <v>134</v>
      </c>
      <c r="B384" s="41">
        <v>4110</v>
      </c>
      <c r="C384" s="43">
        <v>0.22630958500000001</v>
      </c>
      <c r="D384" s="42">
        <v>0.41299999999999998</v>
      </c>
      <c r="E384" s="42">
        <v>48.29</v>
      </c>
      <c r="F384" s="42">
        <v>0.7</v>
      </c>
      <c r="G384" s="42">
        <v>0.09</v>
      </c>
      <c r="H384" s="41">
        <v>1</v>
      </c>
      <c r="I384" s="42">
        <f t="shared" si="30"/>
        <v>0.7</v>
      </c>
      <c r="J384" s="42">
        <f t="shared" si="31"/>
        <v>0.09</v>
      </c>
      <c r="K384" s="42">
        <v>428.3</v>
      </c>
      <c r="L384" s="41">
        <f t="shared" si="32"/>
        <v>0.37612219266962077</v>
      </c>
      <c r="M384">
        <f t="shared" si="33"/>
        <v>464</v>
      </c>
      <c r="N384">
        <f t="shared" si="34"/>
        <v>1</v>
      </c>
      <c r="O384">
        <f t="shared" si="35"/>
        <v>0.1</v>
      </c>
    </row>
    <row r="385" spans="1:15">
      <c r="A385" s="61" t="s">
        <v>134</v>
      </c>
      <c r="B385" s="41">
        <v>4110</v>
      </c>
      <c r="C385" s="43">
        <v>2.9146475000000002E-2</v>
      </c>
      <c r="D385" s="42">
        <v>0.309</v>
      </c>
      <c r="E385" s="42">
        <v>48.29</v>
      </c>
      <c r="F385" s="42">
        <v>0.7</v>
      </c>
      <c r="G385" s="42">
        <v>0.09</v>
      </c>
      <c r="H385" s="41">
        <v>1</v>
      </c>
      <c r="I385" s="42">
        <f t="shared" si="30"/>
        <v>0.7</v>
      </c>
      <c r="J385" s="42">
        <f t="shared" si="31"/>
        <v>0.09</v>
      </c>
      <c r="K385" s="42">
        <v>143.4</v>
      </c>
      <c r="L385" s="41">
        <f t="shared" si="32"/>
        <v>3.62426944020625E-2</v>
      </c>
      <c r="M385">
        <f t="shared" si="33"/>
        <v>45</v>
      </c>
      <c r="N385">
        <f t="shared" si="34"/>
        <v>0</v>
      </c>
      <c r="O385">
        <f t="shared" si="35"/>
        <v>0</v>
      </c>
    </row>
    <row r="386" spans="1:15">
      <c r="A386" s="61" t="s">
        <v>134</v>
      </c>
      <c r="B386" s="41">
        <v>3200</v>
      </c>
      <c r="C386" s="43">
        <v>0.59277123099999995</v>
      </c>
      <c r="D386" s="42">
        <v>0.28699999999999998</v>
      </c>
      <c r="E386" s="42">
        <v>48.29</v>
      </c>
      <c r="F386" s="42">
        <v>1.2</v>
      </c>
      <c r="G386" s="42">
        <v>6.4000000000000001E-2</v>
      </c>
      <c r="H386" s="41">
        <v>1</v>
      </c>
      <c r="I386" s="42">
        <f t="shared" si="30"/>
        <v>1.2</v>
      </c>
      <c r="J386" s="42">
        <f t="shared" si="31"/>
        <v>6.4000000000000001E-2</v>
      </c>
      <c r="K386" s="42">
        <v>2805.2</v>
      </c>
      <c r="L386" s="41">
        <f t="shared" si="32"/>
        <v>0.68461273565101077</v>
      </c>
      <c r="M386">
        <f t="shared" si="33"/>
        <v>844</v>
      </c>
      <c r="N386">
        <f t="shared" si="34"/>
        <v>2</v>
      </c>
      <c r="O386">
        <f t="shared" si="35"/>
        <v>0.1</v>
      </c>
    </row>
    <row r="387" spans="1:15">
      <c r="A387" s="61" t="s">
        <v>134</v>
      </c>
      <c r="B387" s="41">
        <v>6410</v>
      </c>
      <c r="C387" s="43">
        <v>3.0944836699999998</v>
      </c>
      <c r="D387" s="42">
        <v>0.30299999999999999</v>
      </c>
      <c r="E387" s="42">
        <v>48.29</v>
      </c>
      <c r="F387" s="42">
        <v>0</v>
      </c>
      <c r="G387" s="42">
        <v>0</v>
      </c>
      <c r="H387" s="41">
        <v>1</v>
      </c>
      <c r="I387" s="42">
        <f t="shared" ref="I387:I450" si="36">F387</f>
        <v>0</v>
      </c>
      <c r="J387" s="42">
        <f t="shared" ref="J387:J450" si="37">G387</f>
        <v>0</v>
      </c>
      <c r="K387" s="42">
        <v>4297</v>
      </c>
      <c r="L387" s="41">
        <f t="shared" ref="L387:L450" si="38">E387*D387*C387/12</f>
        <v>3.7731735647135749</v>
      </c>
      <c r="M387">
        <f t="shared" ref="M387:M450" si="39">ROUND(E387*D387*C387*102.79,0)</f>
        <v>4654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61" t="s">
        <v>134</v>
      </c>
      <c r="B388" s="41">
        <v>6410</v>
      </c>
      <c r="C388" s="43">
        <v>0.264316141</v>
      </c>
      <c r="D388" s="42">
        <v>0.30299999999999999</v>
      </c>
      <c r="E388" s="42">
        <v>48.29</v>
      </c>
      <c r="F388" s="42">
        <v>0</v>
      </c>
      <c r="G388" s="42">
        <v>0</v>
      </c>
      <c r="H388" s="41">
        <v>1</v>
      </c>
      <c r="I388" s="42">
        <f t="shared" si="36"/>
        <v>0</v>
      </c>
      <c r="J388" s="42">
        <f t="shared" si="37"/>
        <v>0</v>
      </c>
      <c r="K388" s="42">
        <v>367</v>
      </c>
      <c r="L388" s="41">
        <f t="shared" si="38"/>
        <v>0.32228661783447249</v>
      </c>
      <c r="M388">
        <f t="shared" si="39"/>
        <v>398</v>
      </c>
      <c r="N388">
        <f t="shared" si="40"/>
        <v>0</v>
      </c>
      <c r="O388">
        <f t="shared" si="41"/>
        <v>0</v>
      </c>
    </row>
    <row r="389" spans="1:15">
      <c r="A389" s="61" t="s">
        <v>134</v>
      </c>
      <c r="B389" s="41">
        <v>6410</v>
      </c>
      <c r="C389" s="43">
        <v>0.233335501</v>
      </c>
      <c r="D389" s="42">
        <v>0.30299999999999999</v>
      </c>
      <c r="E389" s="42">
        <v>48.29</v>
      </c>
      <c r="F389" s="42">
        <v>0</v>
      </c>
      <c r="G389" s="42">
        <v>0</v>
      </c>
      <c r="H389" s="41">
        <v>1</v>
      </c>
      <c r="I389" s="42">
        <f t="shared" si="36"/>
        <v>0</v>
      </c>
      <c r="J389" s="42">
        <f t="shared" si="37"/>
        <v>0</v>
      </c>
      <c r="K389" s="42">
        <v>324</v>
      </c>
      <c r="L389" s="41">
        <f t="shared" si="38"/>
        <v>0.28451122641807247</v>
      </c>
      <c r="M389">
        <f t="shared" si="39"/>
        <v>351</v>
      </c>
      <c r="N389">
        <f t="shared" si="40"/>
        <v>0</v>
      </c>
      <c r="O389">
        <f t="shared" si="41"/>
        <v>0</v>
      </c>
    </row>
    <row r="390" spans="1:15">
      <c r="A390" s="61" t="s">
        <v>134</v>
      </c>
      <c r="B390" s="41">
        <v>3200</v>
      </c>
      <c r="C390" s="43">
        <v>0.20522515799999999</v>
      </c>
      <c r="D390" s="42">
        <v>0.4</v>
      </c>
      <c r="E390" s="42">
        <v>48.29</v>
      </c>
      <c r="F390" s="42">
        <v>1.2</v>
      </c>
      <c r="G390" s="42">
        <v>6.4000000000000001E-2</v>
      </c>
      <c r="H390" s="41">
        <v>1</v>
      </c>
      <c r="I390" s="42">
        <f t="shared" si="36"/>
        <v>1.2</v>
      </c>
      <c r="J390" s="42">
        <f t="shared" si="37"/>
        <v>6.4000000000000001E-2</v>
      </c>
      <c r="K390" s="42">
        <v>376.2</v>
      </c>
      <c r="L390" s="41">
        <f t="shared" si="38"/>
        <v>0.330344095994</v>
      </c>
      <c r="M390">
        <f t="shared" si="39"/>
        <v>407</v>
      </c>
      <c r="N390">
        <f t="shared" si="40"/>
        <v>1</v>
      </c>
      <c r="O390">
        <f t="shared" si="41"/>
        <v>0.1</v>
      </c>
    </row>
    <row r="391" spans="1:15">
      <c r="A391" s="61" t="s">
        <v>134</v>
      </c>
      <c r="B391" s="41">
        <v>3200</v>
      </c>
      <c r="C391" s="43">
        <v>1.170059E-3</v>
      </c>
      <c r="D391" s="42">
        <v>0.4</v>
      </c>
      <c r="E391" s="42">
        <v>48.29</v>
      </c>
      <c r="F391" s="42">
        <v>1.2</v>
      </c>
      <c r="G391" s="42">
        <v>6.4000000000000001E-2</v>
      </c>
      <c r="H391" s="41">
        <v>1</v>
      </c>
      <c r="I391" s="42">
        <f t="shared" si="36"/>
        <v>1.2</v>
      </c>
      <c r="J391" s="42">
        <f t="shared" si="37"/>
        <v>6.4000000000000001E-2</v>
      </c>
      <c r="K391" s="42">
        <v>2.1</v>
      </c>
      <c r="L391" s="41">
        <f t="shared" si="38"/>
        <v>1.8834049703333336E-3</v>
      </c>
      <c r="M391">
        <f t="shared" si="39"/>
        <v>2</v>
      </c>
      <c r="N391">
        <f t="shared" si="40"/>
        <v>0</v>
      </c>
      <c r="O391">
        <f t="shared" si="41"/>
        <v>0</v>
      </c>
    </row>
    <row r="392" spans="1:15">
      <c r="A392" s="61" t="s">
        <v>134</v>
      </c>
      <c r="B392" s="41">
        <v>7410</v>
      </c>
      <c r="C392" s="43">
        <v>9.0011492999999998E-2</v>
      </c>
      <c r="D392" s="42">
        <v>0.27600000000000002</v>
      </c>
      <c r="E392" s="42">
        <v>48.29</v>
      </c>
      <c r="F392" s="42">
        <v>1.51</v>
      </c>
      <c r="G392" s="42">
        <v>0.115</v>
      </c>
      <c r="H392" s="41">
        <v>1</v>
      </c>
      <c r="I392" s="42">
        <f t="shared" si="36"/>
        <v>1.51</v>
      </c>
      <c r="J392" s="42">
        <f t="shared" si="37"/>
        <v>0.115</v>
      </c>
      <c r="K392" s="42">
        <v>113.9</v>
      </c>
      <c r="L392" s="41">
        <f t="shared" si="38"/>
        <v>9.997306493031001E-2</v>
      </c>
      <c r="M392">
        <f t="shared" si="39"/>
        <v>123</v>
      </c>
      <c r="N392">
        <f t="shared" si="40"/>
        <v>0</v>
      </c>
      <c r="O392">
        <f t="shared" si="41"/>
        <v>0</v>
      </c>
    </row>
    <row r="393" spans="1:15">
      <c r="A393" s="61" t="s">
        <v>134</v>
      </c>
      <c r="B393" s="41">
        <v>7410</v>
      </c>
      <c r="C393" s="43">
        <v>3.9699115790000001</v>
      </c>
      <c r="D393" s="42">
        <v>0.27600000000000002</v>
      </c>
      <c r="E393" s="42">
        <v>48.29</v>
      </c>
      <c r="F393" s="42">
        <v>1.51</v>
      </c>
      <c r="G393" s="42">
        <v>0.115</v>
      </c>
      <c r="H393" s="41">
        <v>1</v>
      </c>
      <c r="I393" s="42">
        <f t="shared" si="36"/>
        <v>1.51</v>
      </c>
      <c r="J393" s="42">
        <f t="shared" si="37"/>
        <v>0.115</v>
      </c>
      <c r="K393" s="42">
        <v>5160.5</v>
      </c>
      <c r="L393" s="41">
        <f t="shared" si="38"/>
        <v>4.4092616934479301</v>
      </c>
      <c r="M393">
        <f t="shared" si="39"/>
        <v>5439</v>
      </c>
      <c r="N393">
        <f t="shared" si="40"/>
        <v>18</v>
      </c>
      <c r="O393">
        <f t="shared" si="41"/>
        <v>1.4</v>
      </c>
    </row>
    <row r="394" spans="1:15">
      <c r="A394" s="61" t="s">
        <v>134</v>
      </c>
      <c r="B394" s="41">
        <v>3200</v>
      </c>
      <c r="C394" s="43">
        <v>2.8898879929999999</v>
      </c>
      <c r="D394" s="42">
        <v>0.4</v>
      </c>
      <c r="E394" s="42">
        <v>48.29</v>
      </c>
      <c r="F394" s="42">
        <v>1.2</v>
      </c>
      <c r="G394" s="42">
        <v>6.4000000000000001E-2</v>
      </c>
      <c r="H394" s="41">
        <v>1</v>
      </c>
      <c r="I394" s="42">
        <f t="shared" si="36"/>
        <v>1.2</v>
      </c>
      <c r="J394" s="42">
        <f t="shared" si="37"/>
        <v>6.4000000000000001E-2</v>
      </c>
      <c r="K394" s="42">
        <v>34960.5</v>
      </c>
      <c r="L394" s="41">
        <f t="shared" si="38"/>
        <v>4.6517563727323337</v>
      </c>
      <c r="M394">
        <f t="shared" si="39"/>
        <v>5738</v>
      </c>
      <c r="N394">
        <f t="shared" si="40"/>
        <v>15</v>
      </c>
      <c r="O394">
        <f t="shared" si="41"/>
        <v>0.8</v>
      </c>
    </row>
    <row r="395" spans="1:15">
      <c r="A395" s="61" t="s">
        <v>134</v>
      </c>
      <c r="B395" s="41">
        <v>4110</v>
      </c>
      <c r="C395" s="43">
        <v>7.6778786000000002E-2</v>
      </c>
      <c r="D395" s="42">
        <v>0.41299999999999998</v>
      </c>
      <c r="E395" s="42">
        <v>48.29</v>
      </c>
      <c r="F395" s="42">
        <v>0.7</v>
      </c>
      <c r="G395" s="42">
        <v>0.09</v>
      </c>
      <c r="H395" s="41">
        <v>1</v>
      </c>
      <c r="I395" s="42">
        <f t="shared" si="36"/>
        <v>0.7</v>
      </c>
      <c r="J395" s="42">
        <f t="shared" si="37"/>
        <v>0.09</v>
      </c>
      <c r="K395" s="42">
        <v>446.3</v>
      </c>
      <c r="L395" s="41">
        <f t="shared" si="38"/>
        <v>0.12760487073860163</v>
      </c>
      <c r="M395">
        <f t="shared" si="39"/>
        <v>157</v>
      </c>
      <c r="N395">
        <f t="shared" si="40"/>
        <v>0</v>
      </c>
      <c r="O395">
        <f t="shared" si="41"/>
        <v>0</v>
      </c>
    </row>
    <row r="396" spans="1:15">
      <c r="A396" s="61" t="s">
        <v>134</v>
      </c>
      <c r="B396" s="41">
        <v>5300</v>
      </c>
      <c r="C396" s="43">
        <v>8.2127522999999994E-2</v>
      </c>
      <c r="D396" s="42">
        <v>0.5</v>
      </c>
      <c r="E396" s="42">
        <v>48.29</v>
      </c>
      <c r="F396" s="42">
        <v>0.6</v>
      </c>
      <c r="G396" s="42">
        <v>0.13500000000000001</v>
      </c>
      <c r="H396" s="41">
        <v>1</v>
      </c>
      <c r="I396" s="42">
        <f t="shared" si="36"/>
        <v>0.6</v>
      </c>
      <c r="J396" s="42">
        <f t="shared" si="37"/>
        <v>0.13500000000000001</v>
      </c>
      <c r="K396" s="42">
        <v>188.2</v>
      </c>
      <c r="L396" s="41">
        <f t="shared" si="38"/>
        <v>0.16524742023624997</v>
      </c>
      <c r="M396">
        <f t="shared" si="39"/>
        <v>204</v>
      </c>
      <c r="N396">
        <f t="shared" si="40"/>
        <v>0</v>
      </c>
      <c r="O396">
        <f t="shared" si="41"/>
        <v>0.1</v>
      </c>
    </row>
    <row r="397" spans="1:15">
      <c r="A397" s="61" t="s">
        <v>134</v>
      </c>
      <c r="B397" s="41">
        <v>3200</v>
      </c>
      <c r="C397" s="43">
        <v>2.6035116000000001E-2</v>
      </c>
      <c r="D397" s="42">
        <v>0.4</v>
      </c>
      <c r="E397" s="42">
        <v>48.29</v>
      </c>
      <c r="F397" s="42">
        <v>1.2</v>
      </c>
      <c r="G397" s="42">
        <v>6.4000000000000001E-2</v>
      </c>
      <c r="H397" s="41">
        <v>1</v>
      </c>
      <c r="I397" s="42">
        <f t="shared" si="36"/>
        <v>1.2</v>
      </c>
      <c r="J397" s="42">
        <f t="shared" si="37"/>
        <v>6.4000000000000001E-2</v>
      </c>
      <c r="K397" s="42">
        <v>47.7</v>
      </c>
      <c r="L397" s="41">
        <f t="shared" si="38"/>
        <v>4.1907858388000006E-2</v>
      </c>
      <c r="M397">
        <f t="shared" si="39"/>
        <v>52</v>
      </c>
      <c r="N397">
        <f t="shared" si="40"/>
        <v>0</v>
      </c>
      <c r="O397">
        <f t="shared" si="41"/>
        <v>0</v>
      </c>
    </row>
    <row r="398" spans="1:15">
      <c r="A398" s="61" t="s">
        <v>134</v>
      </c>
      <c r="B398" s="41">
        <v>3200</v>
      </c>
      <c r="C398" s="43">
        <v>0.170601524</v>
      </c>
      <c r="D398" s="42">
        <v>0.4</v>
      </c>
      <c r="E398" s="42">
        <v>48.29</v>
      </c>
      <c r="F398" s="42">
        <v>1.2</v>
      </c>
      <c r="G398" s="42">
        <v>6.4000000000000001E-2</v>
      </c>
      <c r="H398" s="41">
        <v>1</v>
      </c>
      <c r="I398" s="42">
        <f t="shared" si="36"/>
        <v>1.2</v>
      </c>
      <c r="J398" s="42">
        <f t="shared" si="37"/>
        <v>6.4000000000000001E-2</v>
      </c>
      <c r="K398" s="42">
        <v>312.8</v>
      </c>
      <c r="L398" s="41">
        <f t="shared" si="38"/>
        <v>0.2746115864653334</v>
      </c>
      <c r="M398">
        <f t="shared" si="39"/>
        <v>339</v>
      </c>
      <c r="N398">
        <f t="shared" si="40"/>
        <v>1</v>
      </c>
      <c r="O398">
        <f t="shared" si="41"/>
        <v>0</v>
      </c>
    </row>
    <row r="399" spans="1:15">
      <c r="A399" s="61" t="s">
        <v>134</v>
      </c>
      <c r="B399" s="41">
        <v>3200</v>
      </c>
      <c r="C399" s="43">
        <v>0.43979382900000002</v>
      </c>
      <c r="D399" s="42">
        <v>0.4</v>
      </c>
      <c r="E399" s="42">
        <v>48.29</v>
      </c>
      <c r="F399" s="42">
        <v>1.2</v>
      </c>
      <c r="G399" s="42">
        <v>6.4000000000000001E-2</v>
      </c>
      <c r="H399" s="41">
        <v>1</v>
      </c>
      <c r="I399" s="42">
        <f t="shared" si="36"/>
        <v>1.2</v>
      </c>
      <c r="J399" s="42">
        <f t="shared" si="37"/>
        <v>6.4000000000000001E-2</v>
      </c>
      <c r="K399" s="42">
        <v>806.2</v>
      </c>
      <c r="L399" s="41">
        <f t="shared" si="38"/>
        <v>0.70792146674700007</v>
      </c>
      <c r="M399">
        <f t="shared" si="39"/>
        <v>873</v>
      </c>
      <c r="N399">
        <f t="shared" si="40"/>
        <v>2</v>
      </c>
      <c r="O399">
        <f t="shared" si="41"/>
        <v>0.1</v>
      </c>
    </row>
    <row r="400" spans="1:15">
      <c r="A400" s="61" t="s">
        <v>134</v>
      </c>
      <c r="B400" s="41">
        <v>4110</v>
      </c>
      <c r="C400" s="43">
        <v>3.3523841999999998E-2</v>
      </c>
      <c r="D400" s="42">
        <v>0.41299999999999998</v>
      </c>
      <c r="E400" s="42">
        <v>48.29</v>
      </c>
      <c r="F400" s="42">
        <v>0.7</v>
      </c>
      <c r="G400" s="42">
        <v>0.09</v>
      </c>
      <c r="H400" s="41">
        <v>1</v>
      </c>
      <c r="I400" s="42">
        <f t="shared" si="36"/>
        <v>0.7</v>
      </c>
      <c r="J400" s="42">
        <f t="shared" si="37"/>
        <v>0.09</v>
      </c>
      <c r="K400" s="42">
        <v>63.5</v>
      </c>
      <c r="L400" s="41">
        <f t="shared" si="38"/>
        <v>5.5715982863694995E-2</v>
      </c>
      <c r="M400">
        <f t="shared" si="39"/>
        <v>69</v>
      </c>
      <c r="N400">
        <f t="shared" si="40"/>
        <v>0</v>
      </c>
      <c r="O400">
        <f t="shared" si="41"/>
        <v>0</v>
      </c>
    </row>
    <row r="401" spans="1:15">
      <c r="A401" s="61" t="s">
        <v>134</v>
      </c>
      <c r="B401" s="41">
        <v>7410</v>
      </c>
      <c r="C401" s="43">
        <v>7.3579501000000005E-2</v>
      </c>
      <c r="D401" s="42">
        <v>0.27600000000000002</v>
      </c>
      <c r="E401" s="42">
        <v>48.29</v>
      </c>
      <c r="F401" s="42">
        <v>1.51</v>
      </c>
      <c r="G401" s="42">
        <v>0.115</v>
      </c>
      <c r="H401" s="41">
        <v>1</v>
      </c>
      <c r="I401" s="42">
        <f t="shared" si="36"/>
        <v>1.51</v>
      </c>
      <c r="J401" s="42">
        <f t="shared" si="37"/>
        <v>0.115</v>
      </c>
      <c r="K401" s="42">
        <v>93.1</v>
      </c>
      <c r="L401" s="41">
        <f t="shared" si="38"/>
        <v>8.1722544375670017E-2</v>
      </c>
      <c r="M401">
        <f t="shared" si="39"/>
        <v>101</v>
      </c>
      <c r="N401">
        <f t="shared" si="40"/>
        <v>0</v>
      </c>
      <c r="O401">
        <f t="shared" si="41"/>
        <v>0</v>
      </c>
    </row>
    <row r="402" spans="1:15">
      <c r="A402" s="61" t="s">
        <v>134</v>
      </c>
      <c r="B402" s="41">
        <v>3200</v>
      </c>
      <c r="C402" s="43">
        <v>0.15055341699999999</v>
      </c>
      <c r="D402" s="42">
        <v>0.4</v>
      </c>
      <c r="E402" s="42">
        <v>48.29</v>
      </c>
      <c r="F402" s="42">
        <v>1.2</v>
      </c>
      <c r="G402" s="42">
        <v>6.4000000000000001E-2</v>
      </c>
      <c r="H402" s="41">
        <v>1</v>
      </c>
      <c r="I402" s="42">
        <f t="shared" si="36"/>
        <v>1.2</v>
      </c>
      <c r="J402" s="42">
        <f t="shared" si="37"/>
        <v>6.4000000000000001E-2</v>
      </c>
      <c r="K402" s="42">
        <v>276</v>
      </c>
      <c r="L402" s="41">
        <f t="shared" si="38"/>
        <v>0.24234081689766671</v>
      </c>
      <c r="M402">
        <f t="shared" si="39"/>
        <v>299</v>
      </c>
      <c r="N402">
        <f t="shared" si="40"/>
        <v>1</v>
      </c>
      <c r="O402">
        <f t="shared" si="41"/>
        <v>0</v>
      </c>
    </row>
    <row r="403" spans="1:15">
      <c r="A403" s="61" t="s">
        <v>134</v>
      </c>
      <c r="B403" s="41">
        <v>4110</v>
      </c>
      <c r="C403" s="43">
        <v>5.4465732000000003E-2</v>
      </c>
      <c r="D403" s="42">
        <v>0.41299999999999998</v>
      </c>
      <c r="E403" s="42">
        <v>48.29</v>
      </c>
      <c r="F403" s="42">
        <v>0.7</v>
      </c>
      <c r="G403" s="42">
        <v>0.09</v>
      </c>
      <c r="H403" s="41">
        <v>1</v>
      </c>
      <c r="I403" s="42">
        <f t="shared" si="36"/>
        <v>0.7</v>
      </c>
      <c r="J403" s="42">
        <f t="shared" si="37"/>
        <v>0.09</v>
      </c>
      <c r="K403" s="42">
        <v>103.1</v>
      </c>
      <c r="L403" s="41">
        <f t="shared" si="38"/>
        <v>9.0521002657469984E-2</v>
      </c>
      <c r="M403">
        <f t="shared" si="39"/>
        <v>112</v>
      </c>
      <c r="N403">
        <f t="shared" si="40"/>
        <v>0</v>
      </c>
      <c r="O403">
        <f t="shared" si="41"/>
        <v>0</v>
      </c>
    </row>
    <row r="404" spans="1:15">
      <c r="A404" s="61" t="s">
        <v>134</v>
      </c>
      <c r="B404" s="41">
        <v>4110</v>
      </c>
      <c r="C404" s="43">
        <v>1.4351640409999999</v>
      </c>
      <c r="D404" s="42">
        <v>0.41299999999999998</v>
      </c>
      <c r="E404" s="42">
        <v>48.29</v>
      </c>
      <c r="F404" s="42">
        <v>0.7</v>
      </c>
      <c r="G404" s="42">
        <v>0.09</v>
      </c>
      <c r="H404" s="41">
        <v>1</v>
      </c>
      <c r="I404" s="42">
        <f t="shared" si="36"/>
        <v>0.7</v>
      </c>
      <c r="J404" s="42">
        <f t="shared" si="37"/>
        <v>0.09</v>
      </c>
      <c r="K404" s="42">
        <v>2716.4</v>
      </c>
      <c r="L404" s="41">
        <f t="shared" si="38"/>
        <v>2.3852151288312138</v>
      </c>
      <c r="M404">
        <f t="shared" si="39"/>
        <v>2942</v>
      </c>
      <c r="N404">
        <f t="shared" si="40"/>
        <v>5</v>
      </c>
      <c r="O404">
        <f t="shared" si="41"/>
        <v>0.6</v>
      </c>
    </row>
    <row r="405" spans="1:15">
      <c r="A405" s="61" t="s">
        <v>134</v>
      </c>
      <c r="B405" s="41">
        <v>5300</v>
      </c>
      <c r="C405" s="43">
        <v>2.7428769999999999E-3</v>
      </c>
      <c r="D405" s="42">
        <v>0.5</v>
      </c>
      <c r="E405" s="42">
        <v>48.29</v>
      </c>
      <c r="F405" s="42">
        <v>0.6</v>
      </c>
      <c r="G405" s="42">
        <v>0.13500000000000001</v>
      </c>
      <c r="H405" s="41">
        <v>1</v>
      </c>
      <c r="I405" s="42">
        <f t="shared" si="36"/>
        <v>0.6</v>
      </c>
      <c r="J405" s="42">
        <f t="shared" si="37"/>
        <v>0.13500000000000001</v>
      </c>
      <c r="K405" s="42">
        <v>6.3</v>
      </c>
      <c r="L405" s="41">
        <f t="shared" si="38"/>
        <v>5.5188970970833327E-3</v>
      </c>
      <c r="M405">
        <f t="shared" si="39"/>
        <v>7</v>
      </c>
      <c r="N405">
        <f t="shared" si="40"/>
        <v>0</v>
      </c>
      <c r="O405">
        <f t="shared" si="41"/>
        <v>0</v>
      </c>
    </row>
    <row r="406" spans="1:15">
      <c r="A406" s="61" t="s">
        <v>134</v>
      </c>
      <c r="B406" s="41">
        <v>5300</v>
      </c>
      <c r="C406" s="43">
        <v>5.2076624000000002E-2</v>
      </c>
      <c r="D406" s="42">
        <v>0.5</v>
      </c>
      <c r="E406" s="42">
        <v>48.29</v>
      </c>
      <c r="F406" s="42">
        <v>0.6</v>
      </c>
      <c r="G406" s="42">
        <v>0.13500000000000001</v>
      </c>
      <c r="H406" s="41">
        <v>1</v>
      </c>
      <c r="I406" s="42">
        <f t="shared" si="36"/>
        <v>0.6</v>
      </c>
      <c r="J406" s="42">
        <f t="shared" si="37"/>
        <v>0.13500000000000001</v>
      </c>
      <c r="K406" s="42">
        <v>119.3</v>
      </c>
      <c r="L406" s="41">
        <f t="shared" si="38"/>
        <v>0.10478250720666667</v>
      </c>
      <c r="M406">
        <f t="shared" si="39"/>
        <v>129</v>
      </c>
      <c r="N406">
        <f t="shared" si="40"/>
        <v>0</v>
      </c>
      <c r="O406">
        <f t="shared" si="41"/>
        <v>0</v>
      </c>
    </row>
    <row r="407" spans="1:15">
      <c r="A407" s="61" t="s">
        <v>134</v>
      </c>
      <c r="B407" s="41">
        <v>6410</v>
      </c>
      <c r="C407" s="43">
        <v>0.53772890600000001</v>
      </c>
      <c r="D407" s="42">
        <v>0.30299999999999999</v>
      </c>
      <c r="E407" s="42">
        <v>48.29</v>
      </c>
      <c r="F407" s="42">
        <v>0</v>
      </c>
      <c r="G407" s="42">
        <v>0</v>
      </c>
      <c r="H407" s="41">
        <v>1</v>
      </c>
      <c r="I407" s="42">
        <f t="shared" si="36"/>
        <v>0</v>
      </c>
      <c r="J407" s="42">
        <f t="shared" si="37"/>
        <v>0</v>
      </c>
      <c r="K407" s="42">
        <v>746.7</v>
      </c>
      <c r="L407" s="41">
        <f t="shared" si="38"/>
        <v>0.65566495398618496</v>
      </c>
      <c r="M407">
        <f t="shared" si="39"/>
        <v>809</v>
      </c>
      <c r="N407">
        <f t="shared" si="40"/>
        <v>0</v>
      </c>
      <c r="O407">
        <f t="shared" si="41"/>
        <v>0</v>
      </c>
    </row>
    <row r="408" spans="1:15">
      <c r="A408" s="61" t="s">
        <v>134</v>
      </c>
      <c r="B408" s="41">
        <v>7410</v>
      </c>
      <c r="C408" s="43">
        <v>0.72900184599999995</v>
      </c>
      <c r="D408" s="42">
        <v>0.23400000000000001</v>
      </c>
      <c r="E408" s="42">
        <v>48.29</v>
      </c>
      <c r="F408" s="42">
        <v>1.51</v>
      </c>
      <c r="G408" s="42">
        <v>0.115</v>
      </c>
      <c r="H408" s="41">
        <v>1</v>
      </c>
      <c r="I408" s="42">
        <f t="shared" si="36"/>
        <v>1.51</v>
      </c>
      <c r="J408" s="42">
        <f t="shared" si="37"/>
        <v>0.115</v>
      </c>
      <c r="K408" s="42">
        <v>1932.5</v>
      </c>
      <c r="L408" s="41">
        <f t="shared" si="38"/>
        <v>0.68646823329512996</v>
      </c>
      <c r="M408">
        <f t="shared" si="39"/>
        <v>847</v>
      </c>
      <c r="N408">
        <f t="shared" si="40"/>
        <v>3</v>
      </c>
      <c r="O408">
        <f t="shared" si="41"/>
        <v>0.2</v>
      </c>
    </row>
    <row r="409" spans="1:15">
      <c r="A409" s="61" t="s">
        <v>134</v>
      </c>
      <c r="B409" s="41">
        <v>4110</v>
      </c>
      <c r="C409" s="43">
        <v>3.2305319999999998E-2</v>
      </c>
      <c r="D409" s="42">
        <v>0.41299999999999998</v>
      </c>
      <c r="E409" s="42">
        <v>48.29</v>
      </c>
      <c r="F409" s="42">
        <v>0.7</v>
      </c>
      <c r="G409" s="42">
        <v>0.09</v>
      </c>
      <c r="H409" s="41">
        <v>1</v>
      </c>
      <c r="I409" s="42">
        <f t="shared" si="36"/>
        <v>0.7</v>
      </c>
      <c r="J409" s="42">
        <f t="shared" si="37"/>
        <v>0.09</v>
      </c>
      <c r="K409" s="42">
        <v>61.2</v>
      </c>
      <c r="L409" s="41">
        <f t="shared" si="38"/>
        <v>5.3690822654699988E-2</v>
      </c>
      <c r="M409">
        <f t="shared" si="39"/>
        <v>66</v>
      </c>
      <c r="N409">
        <f t="shared" si="40"/>
        <v>0</v>
      </c>
      <c r="O409">
        <f t="shared" si="41"/>
        <v>0</v>
      </c>
    </row>
    <row r="410" spans="1:15">
      <c r="A410" s="61" t="s">
        <v>134</v>
      </c>
      <c r="B410" s="41">
        <v>3200</v>
      </c>
      <c r="C410" s="43">
        <v>1.0079118E-2</v>
      </c>
      <c r="D410" s="42">
        <v>0.28699999999999998</v>
      </c>
      <c r="E410" s="42">
        <v>48.29</v>
      </c>
      <c r="F410" s="42">
        <v>1.2</v>
      </c>
      <c r="G410" s="42">
        <v>6.4000000000000001E-2</v>
      </c>
      <c r="H410" s="41">
        <v>1</v>
      </c>
      <c r="I410" s="42">
        <f t="shared" si="36"/>
        <v>1.2</v>
      </c>
      <c r="J410" s="42">
        <f t="shared" si="37"/>
        <v>6.4000000000000001E-2</v>
      </c>
      <c r="K410" s="42">
        <v>13.3</v>
      </c>
      <c r="L410" s="41">
        <f t="shared" si="38"/>
        <v>1.1640734546594998E-2</v>
      </c>
      <c r="M410">
        <f t="shared" si="39"/>
        <v>14</v>
      </c>
      <c r="N410">
        <f t="shared" si="40"/>
        <v>0</v>
      </c>
      <c r="O410">
        <f t="shared" si="41"/>
        <v>0</v>
      </c>
    </row>
    <row r="411" spans="1:15">
      <c r="A411" s="61" t="s">
        <v>134</v>
      </c>
      <c r="B411" s="41">
        <v>4110</v>
      </c>
      <c r="C411" s="43">
        <v>0.20462369699999999</v>
      </c>
      <c r="D411" s="42">
        <v>0.309</v>
      </c>
      <c r="E411" s="42">
        <v>48.29</v>
      </c>
      <c r="F411" s="42">
        <v>0.7</v>
      </c>
      <c r="G411" s="42">
        <v>0.09</v>
      </c>
      <c r="H411" s="41">
        <v>1</v>
      </c>
      <c r="I411" s="42">
        <f t="shared" si="36"/>
        <v>0.7</v>
      </c>
      <c r="J411" s="42">
        <f t="shared" si="37"/>
        <v>0.09</v>
      </c>
      <c r="K411" s="42">
        <v>301.8</v>
      </c>
      <c r="L411" s="41">
        <f t="shared" si="38"/>
        <v>0.25444291694934745</v>
      </c>
      <c r="M411">
        <f t="shared" si="39"/>
        <v>314</v>
      </c>
      <c r="N411">
        <f t="shared" si="40"/>
        <v>0</v>
      </c>
      <c r="O411">
        <f t="shared" si="41"/>
        <v>0.1</v>
      </c>
    </row>
    <row r="412" spans="1:15">
      <c r="A412" s="61" t="s">
        <v>134</v>
      </c>
      <c r="B412" s="41">
        <v>4110</v>
      </c>
      <c r="C412" s="43">
        <v>3.2839000000000002E-5</v>
      </c>
      <c r="D412" s="42">
        <v>0.41299999999999998</v>
      </c>
      <c r="E412" s="42">
        <v>48.29</v>
      </c>
      <c r="F412" s="42">
        <v>0.7</v>
      </c>
      <c r="G412" s="42">
        <v>0.09</v>
      </c>
      <c r="H412" s="41">
        <v>1</v>
      </c>
      <c r="I412" s="42">
        <f t="shared" si="36"/>
        <v>0.7</v>
      </c>
      <c r="J412" s="42">
        <f t="shared" si="37"/>
        <v>0.09</v>
      </c>
      <c r="K412" s="42">
        <v>34.700000000000003</v>
      </c>
      <c r="L412" s="41">
        <f t="shared" si="38"/>
        <v>5.4577788585833335E-5</v>
      </c>
      <c r="M412">
        <f t="shared" si="39"/>
        <v>0</v>
      </c>
      <c r="N412">
        <f t="shared" si="40"/>
        <v>0</v>
      </c>
      <c r="O412">
        <f t="shared" si="41"/>
        <v>0</v>
      </c>
    </row>
    <row r="413" spans="1:15">
      <c r="A413" s="61" t="s">
        <v>134</v>
      </c>
      <c r="B413" s="41">
        <v>4110</v>
      </c>
      <c r="C413" s="43">
        <v>4.9311299999999999E-4</v>
      </c>
      <c r="D413" s="42">
        <v>0.41299999999999998</v>
      </c>
      <c r="E413" s="42">
        <v>48.29</v>
      </c>
      <c r="F413" s="42">
        <v>0.7</v>
      </c>
      <c r="G413" s="42">
        <v>0.09</v>
      </c>
      <c r="H413" s="41">
        <v>1</v>
      </c>
      <c r="I413" s="42">
        <f t="shared" si="36"/>
        <v>0.7</v>
      </c>
      <c r="J413" s="42">
        <f t="shared" si="37"/>
        <v>0.09</v>
      </c>
      <c r="K413" s="42">
        <v>3190.7</v>
      </c>
      <c r="L413" s="41">
        <f t="shared" si="38"/>
        <v>8.1954435466749986E-4</v>
      </c>
      <c r="M413">
        <f t="shared" si="39"/>
        <v>1</v>
      </c>
      <c r="N413">
        <f t="shared" si="40"/>
        <v>0</v>
      </c>
      <c r="O413">
        <f t="shared" si="41"/>
        <v>0</v>
      </c>
    </row>
    <row r="414" spans="1:15">
      <c r="A414" s="61" t="s">
        <v>134</v>
      </c>
      <c r="B414" s="41">
        <v>4110</v>
      </c>
      <c r="C414" s="43">
        <v>1.234817E-3</v>
      </c>
      <c r="D414" s="42">
        <v>0.309</v>
      </c>
      <c r="E414" s="42">
        <v>48.29</v>
      </c>
      <c r="F414" s="42">
        <v>0.7</v>
      </c>
      <c r="G414" s="42">
        <v>0.09</v>
      </c>
      <c r="H414" s="41">
        <v>1</v>
      </c>
      <c r="I414" s="42">
        <f t="shared" si="36"/>
        <v>0.7</v>
      </c>
      <c r="J414" s="42">
        <f t="shared" si="37"/>
        <v>0.09</v>
      </c>
      <c r="K414" s="42">
        <v>1.7</v>
      </c>
      <c r="L414" s="41">
        <f t="shared" si="38"/>
        <v>1.5354548079475E-3</v>
      </c>
      <c r="M414">
        <f t="shared" si="39"/>
        <v>2</v>
      </c>
      <c r="N414">
        <f t="shared" si="40"/>
        <v>0</v>
      </c>
      <c r="O414">
        <f t="shared" si="41"/>
        <v>0</v>
      </c>
    </row>
    <row r="415" spans="1:15">
      <c r="A415" s="61" t="s">
        <v>134</v>
      </c>
      <c r="B415" s="41">
        <v>4110</v>
      </c>
      <c r="C415" s="43">
        <v>0.21550346100000001</v>
      </c>
      <c r="D415" s="42">
        <v>0.309</v>
      </c>
      <c r="E415" s="42">
        <v>48.29</v>
      </c>
      <c r="F415" s="42">
        <v>0.7</v>
      </c>
      <c r="G415" s="42">
        <v>0.09</v>
      </c>
      <c r="H415" s="41">
        <v>1</v>
      </c>
      <c r="I415" s="42">
        <f t="shared" si="36"/>
        <v>0.7</v>
      </c>
      <c r="J415" s="42">
        <f t="shared" si="37"/>
        <v>0.09</v>
      </c>
      <c r="K415" s="42">
        <v>305.2</v>
      </c>
      <c r="L415" s="41">
        <f t="shared" si="38"/>
        <v>0.26797154989101751</v>
      </c>
      <c r="M415">
        <f t="shared" si="39"/>
        <v>331</v>
      </c>
      <c r="N415">
        <f t="shared" si="40"/>
        <v>1</v>
      </c>
      <c r="O415">
        <f t="shared" si="41"/>
        <v>0.1</v>
      </c>
    </row>
    <row r="416" spans="1:15">
      <c r="A416" s="61" t="s">
        <v>134</v>
      </c>
      <c r="B416" s="41">
        <v>4110</v>
      </c>
      <c r="C416" s="43">
        <v>1.0131912169999999</v>
      </c>
      <c r="D416" s="42">
        <v>0.41299999999999998</v>
      </c>
      <c r="E416" s="42">
        <v>48.29</v>
      </c>
      <c r="F416" s="42">
        <v>0.7</v>
      </c>
      <c r="G416" s="42">
        <v>0.09</v>
      </c>
      <c r="H416" s="41">
        <v>1</v>
      </c>
      <c r="I416" s="42">
        <f t="shared" si="36"/>
        <v>0.7</v>
      </c>
      <c r="J416" s="42">
        <f t="shared" si="37"/>
        <v>0.09</v>
      </c>
      <c r="K416" s="42">
        <v>1917.7</v>
      </c>
      <c r="L416" s="41">
        <f t="shared" si="38"/>
        <v>1.6839043831556737</v>
      </c>
      <c r="M416">
        <f t="shared" si="39"/>
        <v>2077</v>
      </c>
      <c r="N416">
        <f t="shared" si="40"/>
        <v>3</v>
      </c>
      <c r="O416">
        <f t="shared" si="41"/>
        <v>0.4</v>
      </c>
    </row>
    <row r="417" spans="1:15">
      <c r="A417" s="61" t="s">
        <v>134</v>
      </c>
      <c r="B417" s="41">
        <v>4110</v>
      </c>
      <c r="C417" s="43">
        <v>0.299137773</v>
      </c>
      <c r="D417" s="42">
        <v>0.41299999999999998</v>
      </c>
      <c r="E417" s="42">
        <v>48.29</v>
      </c>
      <c r="F417" s="42">
        <v>0.7</v>
      </c>
      <c r="G417" s="42">
        <v>0.09</v>
      </c>
      <c r="H417" s="41">
        <v>1</v>
      </c>
      <c r="I417" s="42">
        <f t="shared" si="36"/>
        <v>0.7</v>
      </c>
      <c r="J417" s="42">
        <f t="shared" si="37"/>
        <v>0.09</v>
      </c>
      <c r="K417" s="42">
        <v>566.20000000000005</v>
      </c>
      <c r="L417" s="41">
        <f t="shared" si="38"/>
        <v>0.49716124525201738</v>
      </c>
      <c r="M417">
        <f t="shared" si="39"/>
        <v>613</v>
      </c>
      <c r="N417">
        <f t="shared" si="40"/>
        <v>1</v>
      </c>
      <c r="O417">
        <f t="shared" si="41"/>
        <v>0.1</v>
      </c>
    </row>
    <row r="418" spans="1:15">
      <c r="A418" s="61" t="s">
        <v>134</v>
      </c>
      <c r="B418" s="41">
        <v>4110</v>
      </c>
      <c r="C418" s="43">
        <v>2.6946194270000001</v>
      </c>
      <c r="D418" s="42">
        <v>0.41299999999999998</v>
      </c>
      <c r="E418" s="42">
        <v>48.29</v>
      </c>
      <c r="F418" s="42">
        <v>0.7</v>
      </c>
      <c r="G418" s="42">
        <v>0.09</v>
      </c>
      <c r="H418" s="41">
        <v>1</v>
      </c>
      <c r="I418" s="42">
        <f t="shared" si="36"/>
        <v>0.7</v>
      </c>
      <c r="J418" s="42">
        <f t="shared" si="37"/>
        <v>0.09</v>
      </c>
      <c r="K418" s="42">
        <v>7446.6</v>
      </c>
      <c r="L418" s="41">
        <f t="shared" si="38"/>
        <v>4.4784058408016483</v>
      </c>
      <c r="M418">
        <f t="shared" si="39"/>
        <v>5524</v>
      </c>
      <c r="N418">
        <f t="shared" si="40"/>
        <v>9</v>
      </c>
      <c r="O418">
        <f t="shared" si="41"/>
        <v>1.1000000000000001</v>
      </c>
    </row>
    <row r="419" spans="1:15">
      <c r="A419" s="61" t="s">
        <v>134</v>
      </c>
      <c r="B419" s="41">
        <v>7410</v>
      </c>
      <c r="C419" s="43">
        <v>5.64673E-3</v>
      </c>
      <c r="D419" s="42">
        <v>0.23400000000000001</v>
      </c>
      <c r="E419" s="42">
        <v>48.29</v>
      </c>
      <c r="F419" s="42">
        <v>1.51</v>
      </c>
      <c r="G419" s="42">
        <v>0.115</v>
      </c>
      <c r="H419" s="41">
        <v>1</v>
      </c>
      <c r="I419" s="42">
        <f t="shared" si="36"/>
        <v>1.51</v>
      </c>
      <c r="J419" s="42">
        <f t="shared" si="37"/>
        <v>0.115</v>
      </c>
      <c r="K419" s="42">
        <v>35.799999999999997</v>
      </c>
      <c r="L419" s="41">
        <f t="shared" si="38"/>
        <v>5.3172715381499995E-3</v>
      </c>
      <c r="M419">
        <f t="shared" si="39"/>
        <v>7</v>
      </c>
      <c r="N419">
        <f t="shared" si="40"/>
        <v>0</v>
      </c>
      <c r="O419">
        <f t="shared" si="41"/>
        <v>0</v>
      </c>
    </row>
    <row r="420" spans="1:15">
      <c r="A420" s="61" t="s">
        <v>134</v>
      </c>
      <c r="B420" s="41">
        <v>7410</v>
      </c>
      <c r="C420" s="43">
        <v>0.38425997000000001</v>
      </c>
      <c r="D420" s="42">
        <v>0.27600000000000002</v>
      </c>
      <c r="E420" s="42">
        <v>48.29</v>
      </c>
      <c r="F420" s="42">
        <v>1.51</v>
      </c>
      <c r="G420" s="42">
        <v>0.115</v>
      </c>
      <c r="H420" s="41">
        <v>1</v>
      </c>
      <c r="I420" s="42">
        <f t="shared" si="36"/>
        <v>1.51</v>
      </c>
      <c r="J420" s="42">
        <f t="shared" si="37"/>
        <v>0.115</v>
      </c>
      <c r="K420" s="42">
        <v>557</v>
      </c>
      <c r="L420" s="41">
        <f t="shared" si="38"/>
        <v>0.42678602087990009</v>
      </c>
      <c r="M420">
        <f t="shared" si="39"/>
        <v>526</v>
      </c>
      <c r="N420">
        <f t="shared" si="40"/>
        <v>2</v>
      </c>
      <c r="O420">
        <f t="shared" si="41"/>
        <v>0.1</v>
      </c>
    </row>
    <row r="421" spans="1:15">
      <c r="A421" s="61" t="s">
        <v>134</v>
      </c>
      <c r="B421" s="41">
        <v>5300</v>
      </c>
      <c r="C421" s="43">
        <v>0.22869265899999999</v>
      </c>
      <c r="D421" s="42">
        <v>0.5</v>
      </c>
      <c r="E421" s="42">
        <v>48.29</v>
      </c>
      <c r="F421" s="42">
        <v>0.6</v>
      </c>
      <c r="G421" s="42">
        <v>0.13500000000000001</v>
      </c>
      <c r="H421" s="41">
        <v>1</v>
      </c>
      <c r="I421" s="42">
        <f t="shared" si="36"/>
        <v>0.6</v>
      </c>
      <c r="J421" s="42">
        <f t="shared" si="37"/>
        <v>0.13500000000000001</v>
      </c>
      <c r="K421" s="42">
        <v>543.1</v>
      </c>
      <c r="L421" s="41">
        <f t="shared" si="38"/>
        <v>0.46014868762958328</v>
      </c>
      <c r="M421">
        <f t="shared" si="39"/>
        <v>568</v>
      </c>
      <c r="N421">
        <f t="shared" si="40"/>
        <v>1</v>
      </c>
      <c r="O421">
        <f t="shared" si="41"/>
        <v>0.2</v>
      </c>
    </row>
    <row r="422" spans="1:15">
      <c r="A422" s="61" t="s">
        <v>134</v>
      </c>
      <c r="B422" s="41">
        <v>7410</v>
      </c>
      <c r="C422" s="43">
        <v>7.997199E-3</v>
      </c>
      <c r="D422" s="42">
        <v>0.23400000000000001</v>
      </c>
      <c r="E422" s="42">
        <v>48.29</v>
      </c>
      <c r="F422" s="42">
        <v>1.51</v>
      </c>
      <c r="G422" s="42">
        <v>0.115</v>
      </c>
      <c r="H422" s="41">
        <v>1</v>
      </c>
      <c r="I422" s="42">
        <f t="shared" si="36"/>
        <v>1.51</v>
      </c>
      <c r="J422" s="42">
        <f t="shared" si="37"/>
        <v>0.115</v>
      </c>
      <c r="K422" s="42">
        <v>8.6</v>
      </c>
      <c r="L422" s="41">
        <f t="shared" si="38"/>
        <v>7.5306024243450009E-3</v>
      </c>
      <c r="M422">
        <f t="shared" si="39"/>
        <v>9</v>
      </c>
      <c r="N422">
        <f t="shared" si="40"/>
        <v>0</v>
      </c>
      <c r="O422">
        <f t="shared" si="41"/>
        <v>0</v>
      </c>
    </row>
    <row r="423" spans="1:15">
      <c r="A423" s="61" t="s">
        <v>134</v>
      </c>
      <c r="B423" s="41">
        <v>5300</v>
      </c>
      <c r="C423" s="43">
        <v>1.1177715E-2</v>
      </c>
      <c r="D423" s="42">
        <v>0.5</v>
      </c>
      <c r="E423" s="42">
        <v>48.29</v>
      </c>
      <c r="F423" s="42">
        <v>0.6</v>
      </c>
      <c r="G423" s="42">
        <v>0.13500000000000001</v>
      </c>
      <c r="H423" s="41">
        <v>1</v>
      </c>
      <c r="I423" s="42">
        <f t="shared" si="36"/>
        <v>0.6</v>
      </c>
      <c r="J423" s="42">
        <f t="shared" si="37"/>
        <v>0.13500000000000001</v>
      </c>
      <c r="K423" s="42">
        <v>110.5</v>
      </c>
      <c r="L423" s="41">
        <f t="shared" si="38"/>
        <v>2.2490494056250001E-2</v>
      </c>
      <c r="M423">
        <f t="shared" si="39"/>
        <v>28</v>
      </c>
      <c r="N423">
        <f t="shared" si="40"/>
        <v>0</v>
      </c>
      <c r="O423">
        <f t="shared" si="41"/>
        <v>0</v>
      </c>
    </row>
    <row r="424" spans="1:15">
      <c r="A424" s="61" t="s">
        <v>134</v>
      </c>
      <c r="B424" s="41">
        <v>7410</v>
      </c>
      <c r="C424" s="43">
        <v>9.1114790000000005E-3</v>
      </c>
      <c r="D424" s="42">
        <v>0.23400000000000001</v>
      </c>
      <c r="E424" s="42">
        <v>48.29</v>
      </c>
      <c r="F424" s="42">
        <v>1.51</v>
      </c>
      <c r="G424" s="42">
        <v>0.115</v>
      </c>
      <c r="H424" s="41">
        <v>1</v>
      </c>
      <c r="I424" s="42">
        <f t="shared" si="36"/>
        <v>1.51</v>
      </c>
      <c r="J424" s="42">
        <f t="shared" si="37"/>
        <v>0.115</v>
      </c>
      <c r="K424" s="42">
        <v>9.8000000000000007</v>
      </c>
      <c r="L424" s="41">
        <f t="shared" si="38"/>
        <v>8.5798697577450008E-3</v>
      </c>
      <c r="M424">
        <f t="shared" si="39"/>
        <v>11</v>
      </c>
      <c r="N424">
        <f t="shared" si="40"/>
        <v>0</v>
      </c>
      <c r="O424">
        <f t="shared" si="41"/>
        <v>0</v>
      </c>
    </row>
    <row r="425" spans="1:15">
      <c r="A425" s="61" t="s">
        <v>134</v>
      </c>
      <c r="B425" s="41">
        <v>7410</v>
      </c>
      <c r="C425" s="43">
        <v>0.23904408499999999</v>
      </c>
      <c r="D425" s="42">
        <v>0.27600000000000002</v>
      </c>
      <c r="E425" s="42">
        <v>48.29</v>
      </c>
      <c r="F425" s="42">
        <v>1.51</v>
      </c>
      <c r="G425" s="42">
        <v>0.115</v>
      </c>
      <c r="H425" s="41">
        <v>1</v>
      </c>
      <c r="I425" s="42">
        <f t="shared" si="36"/>
        <v>1.51</v>
      </c>
      <c r="J425" s="42">
        <f t="shared" si="37"/>
        <v>0.115</v>
      </c>
      <c r="K425" s="42">
        <v>352</v>
      </c>
      <c r="L425" s="41">
        <f t="shared" si="38"/>
        <v>0.26549909388695003</v>
      </c>
      <c r="M425">
        <f t="shared" si="39"/>
        <v>327</v>
      </c>
      <c r="N425">
        <f t="shared" si="40"/>
        <v>1</v>
      </c>
      <c r="O425">
        <f t="shared" si="41"/>
        <v>0.1</v>
      </c>
    </row>
    <row r="426" spans="1:15">
      <c r="A426" s="61" t="s">
        <v>134</v>
      </c>
      <c r="B426" s="41">
        <v>4110</v>
      </c>
      <c r="C426" s="43">
        <v>4.1347083999999999E-2</v>
      </c>
      <c r="D426" s="42">
        <v>0.41299999999999998</v>
      </c>
      <c r="E426" s="42">
        <v>48.29</v>
      </c>
      <c r="F426" s="42">
        <v>0.7</v>
      </c>
      <c r="G426" s="42">
        <v>0.09</v>
      </c>
      <c r="H426" s="41">
        <v>1</v>
      </c>
      <c r="I426" s="42">
        <f t="shared" si="36"/>
        <v>0.7</v>
      </c>
      <c r="J426" s="42">
        <f t="shared" si="37"/>
        <v>0.09</v>
      </c>
      <c r="K426" s="42">
        <v>78.3</v>
      </c>
      <c r="L426" s="41">
        <f t="shared" si="38"/>
        <v>6.8718061122223326E-2</v>
      </c>
      <c r="M426">
        <f t="shared" si="39"/>
        <v>85</v>
      </c>
      <c r="N426">
        <f t="shared" si="40"/>
        <v>0</v>
      </c>
      <c r="O426">
        <f t="shared" si="41"/>
        <v>0</v>
      </c>
    </row>
    <row r="427" spans="1:15">
      <c r="A427" s="61" t="s">
        <v>134</v>
      </c>
      <c r="B427" s="41">
        <v>6430</v>
      </c>
      <c r="C427" s="43">
        <v>1.7556261989999999</v>
      </c>
      <c r="D427" s="42">
        <v>0.30299999999999999</v>
      </c>
      <c r="E427" s="42">
        <v>48.29</v>
      </c>
      <c r="F427" s="42">
        <v>0</v>
      </c>
      <c r="G427" s="42">
        <v>0</v>
      </c>
      <c r="H427" s="41">
        <v>1</v>
      </c>
      <c r="I427" s="42">
        <f t="shared" si="36"/>
        <v>0</v>
      </c>
      <c r="J427" s="42">
        <f t="shared" si="37"/>
        <v>0</v>
      </c>
      <c r="K427" s="42">
        <v>2537.6</v>
      </c>
      <c r="L427" s="41">
        <f t="shared" si="38"/>
        <v>2.1406745260301774</v>
      </c>
      <c r="M427">
        <f t="shared" si="39"/>
        <v>2640</v>
      </c>
      <c r="N427">
        <f t="shared" si="40"/>
        <v>0</v>
      </c>
      <c r="O427">
        <f t="shared" si="41"/>
        <v>0</v>
      </c>
    </row>
    <row r="428" spans="1:15">
      <c r="A428" s="61" t="s">
        <v>134</v>
      </c>
      <c r="B428" s="41">
        <v>4110</v>
      </c>
      <c r="C428" s="43">
        <v>9.6800412000000002E-2</v>
      </c>
      <c r="D428" s="42">
        <v>0.309</v>
      </c>
      <c r="E428" s="42">
        <v>48.29</v>
      </c>
      <c r="F428" s="42">
        <v>0.7</v>
      </c>
      <c r="G428" s="42">
        <v>0.09</v>
      </c>
      <c r="H428" s="41">
        <v>1</v>
      </c>
      <c r="I428" s="42">
        <f t="shared" si="36"/>
        <v>0.7</v>
      </c>
      <c r="J428" s="42">
        <f t="shared" si="37"/>
        <v>0.09</v>
      </c>
      <c r="K428" s="42">
        <v>137.1</v>
      </c>
      <c r="L428" s="41">
        <f t="shared" si="38"/>
        <v>0.12036816630861001</v>
      </c>
      <c r="M428">
        <f t="shared" si="39"/>
        <v>148</v>
      </c>
      <c r="N428">
        <f t="shared" si="40"/>
        <v>0</v>
      </c>
      <c r="O428">
        <f t="shared" si="41"/>
        <v>0</v>
      </c>
    </row>
    <row r="429" spans="1:15">
      <c r="A429" s="61" t="s">
        <v>134</v>
      </c>
      <c r="B429" s="41">
        <v>6430</v>
      </c>
      <c r="C429" s="43">
        <v>3.0291228E-2</v>
      </c>
      <c r="D429" s="42">
        <v>0.30299999999999999</v>
      </c>
      <c r="E429" s="42">
        <v>48.29</v>
      </c>
      <c r="F429" s="42">
        <v>0</v>
      </c>
      <c r="G429" s="42">
        <v>0</v>
      </c>
      <c r="H429" s="41">
        <v>1</v>
      </c>
      <c r="I429" s="42">
        <f t="shared" si="36"/>
        <v>0</v>
      </c>
      <c r="J429" s="42">
        <f t="shared" si="37"/>
        <v>0</v>
      </c>
      <c r="K429" s="42">
        <v>42.1</v>
      </c>
      <c r="L429" s="41">
        <f t="shared" si="38"/>
        <v>3.6934775853029997E-2</v>
      </c>
      <c r="M429">
        <f t="shared" si="39"/>
        <v>46</v>
      </c>
      <c r="N429">
        <f t="shared" si="40"/>
        <v>0</v>
      </c>
      <c r="O429">
        <f t="shared" si="41"/>
        <v>0</v>
      </c>
    </row>
    <row r="430" spans="1:15">
      <c r="A430" s="61" t="s">
        <v>134</v>
      </c>
      <c r="B430" s="41">
        <v>6430</v>
      </c>
      <c r="C430" s="43">
        <v>1.3175144E-2</v>
      </c>
      <c r="D430" s="42">
        <v>0.30299999999999999</v>
      </c>
      <c r="E430" s="42">
        <v>48.29</v>
      </c>
      <c r="F430" s="42">
        <v>0</v>
      </c>
      <c r="G430" s="42">
        <v>0</v>
      </c>
      <c r="H430" s="41">
        <v>1</v>
      </c>
      <c r="I430" s="42">
        <f t="shared" si="36"/>
        <v>0</v>
      </c>
      <c r="J430" s="42">
        <f t="shared" si="37"/>
        <v>0</v>
      </c>
      <c r="K430" s="42">
        <v>401.1</v>
      </c>
      <c r="L430" s="41">
        <f t="shared" si="38"/>
        <v>1.606474951994E-2</v>
      </c>
      <c r="M430">
        <f t="shared" si="39"/>
        <v>20</v>
      </c>
      <c r="N430">
        <f t="shared" si="40"/>
        <v>0</v>
      </c>
      <c r="O430">
        <f t="shared" si="41"/>
        <v>0</v>
      </c>
    </row>
    <row r="431" spans="1:15">
      <c r="A431" s="61" t="s">
        <v>134</v>
      </c>
      <c r="B431" s="41">
        <v>3200</v>
      </c>
      <c r="C431" s="43">
        <v>1.108706634</v>
      </c>
      <c r="D431" s="42">
        <v>0.28699999999999998</v>
      </c>
      <c r="E431" s="42">
        <v>48.29</v>
      </c>
      <c r="F431" s="42">
        <v>1.2</v>
      </c>
      <c r="G431" s="42">
        <v>6.4000000000000001E-2</v>
      </c>
      <c r="H431" s="41">
        <v>1</v>
      </c>
      <c r="I431" s="42">
        <f t="shared" si="36"/>
        <v>1.2</v>
      </c>
      <c r="J431" s="42">
        <f t="shared" si="37"/>
        <v>6.4000000000000001E-2</v>
      </c>
      <c r="K431" s="42">
        <v>1458.2</v>
      </c>
      <c r="L431" s="41">
        <f t="shared" si="38"/>
        <v>1.2804850202609848</v>
      </c>
      <c r="M431">
        <f t="shared" si="39"/>
        <v>1579</v>
      </c>
      <c r="N431">
        <f t="shared" si="40"/>
        <v>4</v>
      </c>
      <c r="O431">
        <f t="shared" si="41"/>
        <v>0.2</v>
      </c>
    </row>
    <row r="432" spans="1:15">
      <c r="A432" s="61" t="s">
        <v>134</v>
      </c>
      <c r="B432" s="41">
        <v>4110</v>
      </c>
      <c r="C432" s="43">
        <v>2.7939508449999999</v>
      </c>
      <c r="D432" s="42">
        <v>0.41299999999999998</v>
      </c>
      <c r="E432" s="42">
        <v>48.29</v>
      </c>
      <c r="F432" s="42">
        <v>0.7</v>
      </c>
      <c r="G432" s="42">
        <v>0.09</v>
      </c>
      <c r="H432" s="41">
        <v>1</v>
      </c>
      <c r="I432" s="42">
        <f t="shared" si="36"/>
        <v>0.7</v>
      </c>
      <c r="J432" s="42">
        <f t="shared" si="37"/>
        <v>0.09</v>
      </c>
      <c r="K432" s="42">
        <v>5313.6</v>
      </c>
      <c r="L432" s="41">
        <f t="shared" si="38"/>
        <v>4.6434927536654698</v>
      </c>
      <c r="M432">
        <f t="shared" si="39"/>
        <v>5728</v>
      </c>
      <c r="N432">
        <f t="shared" si="40"/>
        <v>9</v>
      </c>
      <c r="O432">
        <f t="shared" si="41"/>
        <v>1.1000000000000001</v>
      </c>
    </row>
    <row r="433" spans="1:15">
      <c r="A433" s="61" t="s">
        <v>134</v>
      </c>
      <c r="B433" s="41">
        <v>4110</v>
      </c>
      <c r="C433" s="43">
        <v>3.5951762999999998E-2</v>
      </c>
      <c r="D433" s="42">
        <v>0.41299999999999998</v>
      </c>
      <c r="E433" s="42">
        <v>48.29</v>
      </c>
      <c r="F433" s="42">
        <v>0.7</v>
      </c>
      <c r="G433" s="42">
        <v>0.09</v>
      </c>
      <c r="H433" s="41">
        <v>1</v>
      </c>
      <c r="I433" s="42">
        <f t="shared" si="36"/>
        <v>0.7</v>
      </c>
      <c r="J433" s="42">
        <f t="shared" si="37"/>
        <v>0.09</v>
      </c>
      <c r="K433" s="42">
        <v>68</v>
      </c>
      <c r="L433" s="41">
        <f t="shared" si="38"/>
        <v>5.9751141030542486E-2</v>
      </c>
      <c r="M433">
        <f t="shared" si="39"/>
        <v>74</v>
      </c>
      <c r="N433">
        <f t="shared" si="40"/>
        <v>0</v>
      </c>
      <c r="O433">
        <f t="shared" si="41"/>
        <v>0</v>
      </c>
    </row>
    <row r="434" spans="1:15">
      <c r="A434" s="61" t="s">
        <v>134</v>
      </c>
      <c r="B434" s="41">
        <v>4110</v>
      </c>
      <c r="C434" s="43">
        <v>0.32796786900000002</v>
      </c>
      <c r="D434" s="42">
        <v>0.41299999999999998</v>
      </c>
      <c r="E434" s="42">
        <v>48.29</v>
      </c>
      <c r="F434" s="42">
        <v>0.7</v>
      </c>
      <c r="G434" s="42">
        <v>0.09</v>
      </c>
      <c r="H434" s="41">
        <v>1</v>
      </c>
      <c r="I434" s="42">
        <f t="shared" si="36"/>
        <v>0.7</v>
      </c>
      <c r="J434" s="42">
        <f t="shared" si="37"/>
        <v>0.09</v>
      </c>
      <c r="K434" s="42">
        <v>620.79999999999995</v>
      </c>
      <c r="L434" s="41">
        <f t="shared" si="38"/>
        <v>0.54507631222717745</v>
      </c>
      <c r="M434">
        <f t="shared" si="39"/>
        <v>672</v>
      </c>
      <c r="N434">
        <f t="shared" si="40"/>
        <v>1</v>
      </c>
      <c r="O434">
        <f t="shared" si="41"/>
        <v>0.1</v>
      </c>
    </row>
    <row r="435" spans="1:15">
      <c r="A435" s="61" t="s">
        <v>134</v>
      </c>
      <c r="B435" s="41">
        <v>6430</v>
      </c>
      <c r="C435" s="43">
        <v>4.2670972000000001E-2</v>
      </c>
      <c r="D435" s="42">
        <v>0.30299999999999999</v>
      </c>
      <c r="E435" s="42">
        <v>48.29</v>
      </c>
      <c r="F435" s="42">
        <v>0</v>
      </c>
      <c r="G435" s="42">
        <v>0</v>
      </c>
      <c r="H435" s="41">
        <v>1</v>
      </c>
      <c r="I435" s="42">
        <f t="shared" si="36"/>
        <v>0</v>
      </c>
      <c r="J435" s="42">
        <f t="shared" si="37"/>
        <v>0</v>
      </c>
      <c r="K435" s="42">
        <v>220</v>
      </c>
      <c r="L435" s="41">
        <f t="shared" si="38"/>
        <v>5.2029676256470002E-2</v>
      </c>
      <c r="M435">
        <f t="shared" si="39"/>
        <v>64</v>
      </c>
      <c r="N435">
        <f t="shared" si="40"/>
        <v>0</v>
      </c>
      <c r="O435">
        <f t="shared" si="41"/>
        <v>0</v>
      </c>
    </row>
    <row r="436" spans="1:15">
      <c r="A436" s="61" t="s">
        <v>134</v>
      </c>
      <c r="B436" s="41">
        <v>1100</v>
      </c>
      <c r="C436" s="43">
        <v>1.8614549999999999E-3</v>
      </c>
      <c r="D436" s="42">
        <v>0.28599999999999998</v>
      </c>
      <c r="E436" s="42">
        <v>48.29</v>
      </c>
      <c r="F436" s="42">
        <v>1.85</v>
      </c>
      <c r="G436" s="42">
        <v>0.22</v>
      </c>
      <c r="H436" s="41">
        <v>1</v>
      </c>
      <c r="I436" s="42">
        <f t="shared" si="36"/>
        <v>1.85</v>
      </c>
      <c r="J436" s="42">
        <f t="shared" si="37"/>
        <v>0.22</v>
      </c>
      <c r="K436" s="42">
        <v>41.7</v>
      </c>
      <c r="L436" s="41">
        <f t="shared" si="38"/>
        <v>2.1423702764749998E-3</v>
      </c>
      <c r="M436">
        <f t="shared" si="39"/>
        <v>3</v>
      </c>
      <c r="N436">
        <f t="shared" si="40"/>
        <v>0</v>
      </c>
      <c r="O436">
        <f t="shared" si="41"/>
        <v>0</v>
      </c>
    </row>
    <row r="437" spans="1:15">
      <c r="A437" s="61" t="s">
        <v>134</v>
      </c>
      <c r="B437" s="41">
        <v>6430</v>
      </c>
      <c r="C437" s="43">
        <v>2.285654976</v>
      </c>
      <c r="D437" s="42">
        <v>0.30299999999999999</v>
      </c>
      <c r="E437" s="42">
        <v>48.29</v>
      </c>
      <c r="F437" s="42">
        <v>0</v>
      </c>
      <c r="G437" s="42">
        <v>0</v>
      </c>
      <c r="H437" s="41">
        <v>1</v>
      </c>
      <c r="I437" s="42">
        <f t="shared" si="36"/>
        <v>0</v>
      </c>
      <c r="J437" s="42">
        <f t="shared" si="37"/>
        <v>0</v>
      </c>
      <c r="K437" s="42">
        <v>3244.3</v>
      </c>
      <c r="L437" s="41">
        <f t="shared" si="38"/>
        <v>2.7869505394737595</v>
      </c>
      <c r="M437">
        <f t="shared" si="39"/>
        <v>3438</v>
      </c>
      <c r="N437">
        <f t="shared" si="40"/>
        <v>0</v>
      </c>
      <c r="O437">
        <f t="shared" si="41"/>
        <v>0</v>
      </c>
    </row>
    <row r="438" spans="1:15">
      <c r="A438" s="61" t="s">
        <v>134</v>
      </c>
      <c r="B438" s="41">
        <v>6430</v>
      </c>
      <c r="C438" s="43">
        <v>1.9781043000000002E-2</v>
      </c>
      <c r="D438" s="42">
        <v>0.30299999999999999</v>
      </c>
      <c r="E438" s="42">
        <v>48.29</v>
      </c>
      <c r="F438" s="42">
        <v>0</v>
      </c>
      <c r="G438" s="42">
        <v>0</v>
      </c>
      <c r="H438" s="41">
        <v>1</v>
      </c>
      <c r="I438" s="42">
        <f t="shared" si="36"/>
        <v>0</v>
      </c>
      <c r="J438" s="42">
        <f t="shared" si="37"/>
        <v>0</v>
      </c>
      <c r="K438" s="42">
        <v>27.5</v>
      </c>
      <c r="L438" s="41">
        <f t="shared" si="38"/>
        <v>2.4119470803367501E-2</v>
      </c>
      <c r="M438">
        <f t="shared" si="39"/>
        <v>30</v>
      </c>
      <c r="N438">
        <f t="shared" si="40"/>
        <v>0</v>
      </c>
      <c r="O438">
        <f t="shared" si="41"/>
        <v>0</v>
      </c>
    </row>
    <row r="439" spans="1:15">
      <c r="A439" s="61" t="s">
        <v>134</v>
      </c>
      <c r="B439" s="41">
        <v>4110</v>
      </c>
      <c r="C439" s="43">
        <v>0.43407547600000002</v>
      </c>
      <c r="D439" s="42">
        <v>0.41299999999999998</v>
      </c>
      <c r="E439" s="42">
        <v>48.29</v>
      </c>
      <c r="F439" s="42">
        <v>0.7</v>
      </c>
      <c r="G439" s="42">
        <v>0.09</v>
      </c>
      <c r="H439" s="41">
        <v>1</v>
      </c>
      <c r="I439" s="42">
        <f t="shared" si="36"/>
        <v>0.7</v>
      </c>
      <c r="J439" s="42">
        <f t="shared" si="37"/>
        <v>0.09</v>
      </c>
      <c r="K439" s="42">
        <v>821.6</v>
      </c>
      <c r="L439" s="41">
        <f t="shared" si="38"/>
        <v>0.72142512133204317</v>
      </c>
      <c r="M439">
        <f t="shared" si="39"/>
        <v>890</v>
      </c>
      <c r="N439">
        <f t="shared" si="40"/>
        <v>1</v>
      </c>
      <c r="O439">
        <f t="shared" si="41"/>
        <v>0.2</v>
      </c>
    </row>
    <row r="440" spans="1:15">
      <c r="A440" s="61" t="s">
        <v>134</v>
      </c>
      <c r="B440" s="41">
        <v>4110</v>
      </c>
      <c r="C440" s="43">
        <v>6.0203227110000004</v>
      </c>
      <c r="D440" s="42">
        <v>0.41299999999999998</v>
      </c>
      <c r="E440" s="42">
        <v>48.29</v>
      </c>
      <c r="F440" s="42">
        <v>0.7</v>
      </c>
      <c r="G440" s="42">
        <v>0.09</v>
      </c>
      <c r="H440" s="41">
        <v>1</v>
      </c>
      <c r="I440" s="42">
        <f t="shared" si="36"/>
        <v>0.7</v>
      </c>
      <c r="J440" s="42">
        <f t="shared" si="37"/>
        <v>0.09</v>
      </c>
      <c r="K440" s="42">
        <v>12845.3</v>
      </c>
      <c r="L440" s="41">
        <f t="shared" si="38"/>
        <v>10.005660956163371</v>
      </c>
      <c r="M440">
        <f t="shared" si="39"/>
        <v>12342</v>
      </c>
      <c r="N440">
        <f t="shared" si="40"/>
        <v>19</v>
      </c>
      <c r="O440">
        <f t="shared" si="41"/>
        <v>2.4</v>
      </c>
    </row>
    <row r="441" spans="1:15">
      <c r="A441" s="61" t="s">
        <v>134</v>
      </c>
      <c r="B441" s="41">
        <v>4110</v>
      </c>
      <c r="C441" s="43">
        <v>0.88824084400000003</v>
      </c>
      <c r="D441" s="42">
        <v>0.41299999999999998</v>
      </c>
      <c r="E441" s="42">
        <v>48.29</v>
      </c>
      <c r="F441" s="42">
        <v>0.7</v>
      </c>
      <c r="G441" s="42">
        <v>0.09</v>
      </c>
      <c r="H441" s="41">
        <v>1</v>
      </c>
      <c r="I441" s="42">
        <f t="shared" si="36"/>
        <v>0.7</v>
      </c>
      <c r="J441" s="42">
        <f t="shared" si="37"/>
        <v>0.09</v>
      </c>
      <c r="K441" s="42">
        <v>1681.2</v>
      </c>
      <c r="L441" s="41">
        <f t="shared" si="38"/>
        <v>1.4762392581118231</v>
      </c>
      <c r="M441">
        <f t="shared" si="39"/>
        <v>1821</v>
      </c>
      <c r="N441">
        <f t="shared" si="40"/>
        <v>3</v>
      </c>
      <c r="O441">
        <f t="shared" si="41"/>
        <v>0.4</v>
      </c>
    </row>
    <row r="442" spans="1:15">
      <c r="A442" s="61" t="s">
        <v>134</v>
      </c>
      <c r="B442" s="41">
        <v>4110</v>
      </c>
      <c r="C442" s="43">
        <v>0.112041422</v>
      </c>
      <c r="D442" s="42">
        <v>0.41299999999999998</v>
      </c>
      <c r="E442" s="42">
        <v>48.29</v>
      </c>
      <c r="F442" s="42">
        <v>0.7</v>
      </c>
      <c r="G442" s="42">
        <v>0.09</v>
      </c>
      <c r="H442" s="41">
        <v>1</v>
      </c>
      <c r="I442" s="42">
        <f t="shared" si="36"/>
        <v>0.7</v>
      </c>
      <c r="J442" s="42">
        <f t="shared" si="37"/>
        <v>0.09</v>
      </c>
      <c r="K442" s="42">
        <v>212</v>
      </c>
      <c r="L442" s="41">
        <f t="shared" si="38"/>
        <v>0.18621069590341166</v>
      </c>
      <c r="M442">
        <f t="shared" si="39"/>
        <v>230</v>
      </c>
      <c r="N442">
        <f t="shared" si="40"/>
        <v>0</v>
      </c>
      <c r="O442">
        <f t="shared" si="41"/>
        <v>0</v>
      </c>
    </row>
    <row r="443" spans="1:15">
      <c r="A443" s="61" t="s">
        <v>134</v>
      </c>
      <c r="B443" s="41">
        <v>4110</v>
      </c>
      <c r="C443" s="43">
        <v>0.48186484699999999</v>
      </c>
      <c r="D443" s="42">
        <v>0.41299999999999998</v>
      </c>
      <c r="E443" s="42">
        <v>48.29</v>
      </c>
      <c r="F443" s="42">
        <v>0.7</v>
      </c>
      <c r="G443" s="42">
        <v>0.09</v>
      </c>
      <c r="H443" s="41">
        <v>1</v>
      </c>
      <c r="I443" s="42">
        <f t="shared" si="36"/>
        <v>0.7</v>
      </c>
      <c r="J443" s="42">
        <f t="shared" si="37"/>
        <v>0.09</v>
      </c>
      <c r="K443" s="42">
        <v>25805.5</v>
      </c>
      <c r="L443" s="41">
        <f t="shared" si="38"/>
        <v>0.80085013997109911</v>
      </c>
      <c r="M443">
        <f t="shared" si="39"/>
        <v>988</v>
      </c>
      <c r="N443">
        <f t="shared" si="40"/>
        <v>2</v>
      </c>
      <c r="O443">
        <f t="shared" si="41"/>
        <v>0.2</v>
      </c>
    </row>
    <row r="444" spans="1:15">
      <c r="A444" s="61" t="s">
        <v>134</v>
      </c>
      <c r="B444" s="41">
        <v>4110</v>
      </c>
      <c r="C444" s="43">
        <v>1.0207284599999999</v>
      </c>
      <c r="D444" s="42">
        <v>0.41299999999999998</v>
      </c>
      <c r="E444" s="42">
        <v>48.29</v>
      </c>
      <c r="F444" s="42">
        <v>0.7</v>
      </c>
      <c r="G444" s="42">
        <v>0.09</v>
      </c>
      <c r="H444" s="41">
        <v>1</v>
      </c>
      <c r="I444" s="42">
        <f t="shared" si="36"/>
        <v>0.7</v>
      </c>
      <c r="J444" s="42">
        <f t="shared" si="37"/>
        <v>0.09</v>
      </c>
      <c r="K444" s="42">
        <v>4129.1000000000004</v>
      </c>
      <c r="L444" s="41">
        <f t="shared" si="38"/>
        <v>1.6964311365578497</v>
      </c>
      <c r="M444">
        <f t="shared" si="39"/>
        <v>2093</v>
      </c>
      <c r="N444">
        <f t="shared" si="40"/>
        <v>3</v>
      </c>
      <c r="O444">
        <f t="shared" si="41"/>
        <v>0.4</v>
      </c>
    </row>
    <row r="445" spans="1:15">
      <c r="A445" s="61" t="s">
        <v>134</v>
      </c>
      <c r="B445" s="41">
        <v>4110</v>
      </c>
      <c r="C445" s="43">
        <v>4.0268299999999998E-4</v>
      </c>
      <c r="D445" s="42">
        <v>0.41299999999999998</v>
      </c>
      <c r="E445" s="42">
        <v>48.29</v>
      </c>
      <c r="F445" s="42">
        <v>0.7</v>
      </c>
      <c r="G445" s="42">
        <v>0.09</v>
      </c>
      <c r="H445" s="41">
        <v>1</v>
      </c>
      <c r="I445" s="42">
        <f t="shared" si="36"/>
        <v>0.7</v>
      </c>
      <c r="J445" s="42">
        <f t="shared" si="37"/>
        <v>0.09</v>
      </c>
      <c r="K445" s="42">
        <v>0.8</v>
      </c>
      <c r="L445" s="41">
        <f t="shared" si="38"/>
        <v>6.6925142790916648E-4</v>
      </c>
      <c r="M445">
        <f t="shared" si="39"/>
        <v>1</v>
      </c>
      <c r="N445">
        <f t="shared" si="40"/>
        <v>0</v>
      </c>
      <c r="O445">
        <f t="shared" si="41"/>
        <v>0</v>
      </c>
    </row>
    <row r="446" spans="1:15">
      <c r="A446" s="61" t="s">
        <v>134</v>
      </c>
      <c r="B446" s="41">
        <v>4110</v>
      </c>
      <c r="C446" s="43">
        <v>0.17924331900000001</v>
      </c>
      <c r="D446" s="42">
        <v>0.41299999999999998</v>
      </c>
      <c r="E446" s="42">
        <v>48.29</v>
      </c>
      <c r="F446" s="42">
        <v>0.7</v>
      </c>
      <c r="G446" s="42">
        <v>0.09</v>
      </c>
      <c r="H446" s="41">
        <v>1</v>
      </c>
      <c r="I446" s="42">
        <f t="shared" si="36"/>
        <v>0.7</v>
      </c>
      <c r="J446" s="42">
        <f t="shared" si="37"/>
        <v>0.09</v>
      </c>
      <c r="K446" s="42">
        <v>339.3</v>
      </c>
      <c r="L446" s="41">
        <f t="shared" si="38"/>
        <v>0.29789896068105248</v>
      </c>
      <c r="M446">
        <f t="shared" si="39"/>
        <v>367</v>
      </c>
      <c r="N446">
        <f t="shared" si="40"/>
        <v>1</v>
      </c>
      <c r="O446">
        <f t="shared" si="41"/>
        <v>0.1</v>
      </c>
    </row>
    <row r="447" spans="1:15">
      <c r="A447" s="61" t="s">
        <v>134</v>
      </c>
      <c r="B447" s="41">
        <v>4110</v>
      </c>
      <c r="C447" s="43">
        <v>7.4921479999999997E-3</v>
      </c>
      <c r="D447" s="42">
        <v>0.309</v>
      </c>
      <c r="E447" s="42">
        <v>48.29</v>
      </c>
      <c r="F447" s="42">
        <v>0.7</v>
      </c>
      <c r="G447" s="42">
        <v>0.09</v>
      </c>
      <c r="H447" s="41">
        <v>1</v>
      </c>
      <c r="I447" s="42">
        <f t="shared" si="36"/>
        <v>0.7</v>
      </c>
      <c r="J447" s="42">
        <f t="shared" si="37"/>
        <v>0.09</v>
      </c>
      <c r="K447" s="42">
        <v>10.6</v>
      </c>
      <c r="L447" s="41">
        <f t="shared" si="38"/>
        <v>9.3162425431899988E-3</v>
      </c>
      <c r="M447">
        <f t="shared" si="39"/>
        <v>11</v>
      </c>
      <c r="N447">
        <f t="shared" si="40"/>
        <v>0</v>
      </c>
      <c r="O447">
        <f t="shared" si="41"/>
        <v>0</v>
      </c>
    </row>
    <row r="448" spans="1:15">
      <c r="A448" s="61" t="s">
        <v>134</v>
      </c>
      <c r="B448" s="41">
        <v>4110</v>
      </c>
      <c r="C448" s="43">
        <v>3.9849495999999998E-2</v>
      </c>
      <c r="D448" s="42">
        <v>0.41299999999999998</v>
      </c>
      <c r="E448" s="42">
        <v>48.29</v>
      </c>
      <c r="F448" s="42">
        <v>0.7</v>
      </c>
      <c r="G448" s="42">
        <v>0.09</v>
      </c>
      <c r="H448" s="41">
        <v>1</v>
      </c>
      <c r="I448" s="42">
        <f t="shared" si="36"/>
        <v>0.7</v>
      </c>
      <c r="J448" s="42">
        <f t="shared" si="37"/>
        <v>0.09</v>
      </c>
      <c r="K448" s="42">
        <v>75.400000000000006</v>
      </c>
      <c r="L448" s="41">
        <f t="shared" si="38"/>
        <v>6.6229098569993317E-2</v>
      </c>
      <c r="M448">
        <f t="shared" si="39"/>
        <v>82</v>
      </c>
      <c r="N448">
        <f t="shared" si="40"/>
        <v>0</v>
      </c>
      <c r="O448">
        <f t="shared" si="41"/>
        <v>0</v>
      </c>
    </row>
    <row r="449" spans="1:15">
      <c r="A449" s="61" t="s">
        <v>134</v>
      </c>
      <c r="B449" s="41">
        <v>3200</v>
      </c>
      <c r="C449" s="43">
        <v>3.4663320359999998</v>
      </c>
      <c r="D449" s="42">
        <v>0.4</v>
      </c>
      <c r="E449" s="42">
        <v>48.29</v>
      </c>
      <c r="F449" s="42">
        <v>1.2</v>
      </c>
      <c r="G449" s="42">
        <v>6.4000000000000001E-2</v>
      </c>
      <c r="H449" s="41">
        <v>1</v>
      </c>
      <c r="I449" s="42">
        <f t="shared" si="36"/>
        <v>1.2</v>
      </c>
      <c r="J449" s="42">
        <f t="shared" si="37"/>
        <v>6.4000000000000001E-2</v>
      </c>
      <c r="K449" s="42">
        <v>6710.1</v>
      </c>
      <c r="L449" s="41">
        <f t="shared" si="38"/>
        <v>5.5796391339480005</v>
      </c>
      <c r="M449">
        <f t="shared" si="39"/>
        <v>6882</v>
      </c>
      <c r="N449">
        <f t="shared" si="40"/>
        <v>18</v>
      </c>
      <c r="O449">
        <f t="shared" si="41"/>
        <v>1</v>
      </c>
    </row>
    <row r="450" spans="1:15">
      <c r="A450" s="61" t="s">
        <v>134</v>
      </c>
      <c r="B450" s="41">
        <v>6430</v>
      </c>
      <c r="C450" s="43">
        <v>0.33050548000000002</v>
      </c>
      <c r="D450" s="42">
        <v>0.30299999999999999</v>
      </c>
      <c r="E450" s="42">
        <v>48.29</v>
      </c>
      <c r="F450" s="42">
        <v>0</v>
      </c>
      <c r="G450" s="42">
        <v>0</v>
      </c>
      <c r="H450" s="41">
        <v>1</v>
      </c>
      <c r="I450" s="42">
        <f t="shared" si="36"/>
        <v>0</v>
      </c>
      <c r="J450" s="42">
        <f t="shared" si="37"/>
        <v>0</v>
      </c>
      <c r="K450" s="42">
        <v>458.9</v>
      </c>
      <c r="L450" s="41">
        <f t="shared" si="38"/>
        <v>0.40299276813730001</v>
      </c>
      <c r="M450">
        <f t="shared" si="39"/>
        <v>497</v>
      </c>
      <c r="N450">
        <f t="shared" si="40"/>
        <v>0</v>
      </c>
      <c r="O450">
        <f t="shared" si="41"/>
        <v>0</v>
      </c>
    </row>
    <row r="451" spans="1:15">
      <c r="A451" s="61" t="s">
        <v>134</v>
      </c>
      <c r="B451" s="41">
        <v>3200</v>
      </c>
      <c r="C451" s="43">
        <v>1.0423432999999999E-2</v>
      </c>
      <c r="D451" s="42">
        <v>0.4</v>
      </c>
      <c r="E451" s="42">
        <v>48.29</v>
      </c>
      <c r="F451" s="42">
        <v>1.2</v>
      </c>
      <c r="G451" s="42">
        <v>6.4000000000000001E-2</v>
      </c>
      <c r="H451" s="41">
        <v>1</v>
      </c>
      <c r="I451" s="42">
        <f t="shared" ref="I451:I460" si="42">F451</f>
        <v>1.2</v>
      </c>
      <c r="J451" s="42">
        <f t="shared" ref="J451:J460" si="43">G451</f>
        <v>6.4000000000000001E-2</v>
      </c>
      <c r="K451" s="42">
        <v>19.100000000000001</v>
      </c>
      <c r="L451" s="41">
        <f t="shared" ref="L451:L507" si="44">E451*D451*C451/12</f>
        <v>1.6778252652333334E-2</v>
      </c>
      <c r="M451">
        <f t="shared" ref="M451:M507" si="45">ROUND(E451*D451*C451*102.79,0)</f>
        <v>21</v>
      </c>
      <c r="N451">
        <f t="shared" ref="N451:N507" si="46">ROUND(I451*M451*0.002205,0)</f>
        <v>0</v>
      </c>
      <c r="O451">
        <f t="shared" ref="O451:O507" si="47">ROUND(J451*M451*0.002205,1)</f>
        <v>0</v>
      </c>
    </row>
    <row r="452" spans="1:15">
      <c r="A452" s="61" t="s">
        <v>134</v>
      </c>
      <c r="B452" s="41">
        <v>6430</v>
      </c>
      <c r="C452" s="43">
        <v>1.5784030000000001E-2</v>
      </c>
      <c r="D452" s="42">
        <v>0.30299999999999999</v>
      </c>
      <c r="E452" s="42">
        <v>48.29</v>
      </c>
      <c r="F452" s="42">
        <v>0</v>
      </c>
      <c r="G452" s="42">
        <v>0</v>
      </c>
      <c r="H452" s="41">
        <v>1</v>
      </c>
      <c r="I452" s="42">
        <f t="shared" si="42"/>
        <v>0</v>
      </c>
      <c r="J452" s="42">
        <f t="shared" si="43"/>
        <v>0</v>
      </c>
      <c r="K452" s="42">
        <v>21.9</v>
      </c>
      <c r="L452" s="41">
        <f t="shared" si="44"/>
        <v>1.9245822919675002E-2</v>
      </c>
      <c r="M452">
        <f t="shared" si="45"/>
        <v>24</v>
      </c>
      <c r="N452">
        <f t="shared" si="46"/>
        <v>0</v>
      </c>
      <c r="O452">
        <f t="shared" si="47"/>
        <v>0</v>
      </c>
    </row>
    <row r="453" spans="1:15">
      <c r="A453" s="61" t="s">
        <v>134</v>
      </c>
      <c r="B453" s="41">
        <v>3200</v>
      </c>
      <c r="C453" s="43">
        <v>3.0910155000000002E-2</v>
      </c>
      <c r="D453" s="42">
        <v>0.4</v>
      </c>
      <c r="E453" s="42">
        <v>48.29</v>
      </c>
      <c r="F453" s="42">
        <v>1.2</v>
      </c>
      <c r="G453" s="42">
        <v>6.4000000000000001E-2</v>
      </c>
      <c r="H453" s="41">
        <v>1</v>
      </c>
      <c r="I453" s="42">
        <f t="shared" si="42"/>
        <v>1.2</v>
      </c>
      <c r="J453" s="42">
        <f t="shared" si="43"/>
        <v>6.4000000000000001E-2</v>
      </c>
      <c r="K453" s="42">
        <v>56.7</v>
      </c>
      <c r="L453" s="41">
        <f t="shared" si="44"/>
        <v>4.9755046165000011E-2</v>
      </c>
      <c r="M453">
        <f t="shared" si="45"/>
        <v>61</v>
      </c>
      <c r="N453">
        <f t="shared" si="46"/>
        <v>0</v>
      </c>
      <c r="O453">
        <f t="shared" si="47"/>
        <v>0</v>
      </c>
    </row>
    <row r="454" spans="1:15">
      <c r="A454" s="61" t="s">
        <v>134</v>
      </c>
      <c r="B454" s="41">
        <v>3100</v>
      </c>
      <c r="C454" s="43">
        <v>0.210454903</v>
      </c>
      <c r="D454" s="42">
        <v>0.41099999999999998</v>
      </c>
      <c r="E454" s="42">
        <v>48.29</v>
      </c>
      <c r="F454" s="42">
        <v>1.2</v>
      </c>
      <c r="G454" s="42">
        <v>6.4000000000000001E-2</v>
      </c>
      <c r="H454" s="41">
        <v>1</v>
      </c>
      <c r="I454" s="42">
        <f t="shared" si="42"/>
        <v>1.2</v>
      </c>
      <c r="J454" s="42">
        <f t="shared" si="43"/>
        <v>6.4000000000000001E-2</v>
      </c>
      <c r="K454" s="42">
        <v>1372</v>
      </c>
      <c r="L454" s="41">
        <f t="shared" si="44"/>
        <v>0.34807820385604749</v>
      </c>
      <c r="M454">
        <f t="shared" si="45"/>
        <v>429</v>
      </c>
      <c r="N454">
        <f t="shared" si="46"/>
        <v>1</v>
      </c>
      <c r="O454">
        <f t="shared" si="47"/>
        <v>0.1</v>
      </c>
    </row>
    <row r="455" spans="1:15">
      <c r="A455" s="61" t="s">
        <v>134</v>
      </c>
      <c r="B455" s="41">
        <v>3200</v>
      </c>
      <c r="C455" s="43">
        <v>4.0470269999999999E-3</v>
      </c>
      <c r="D455" s="42">
        <v>0.4</v>
      </c>
      <c r="E455" s="42">
        <v>48.29</v>
      </c>
      <c r="F455" s="42">
        <v>1.2</v>
      </c>
      <c r="G455" s="42">
        <v>6.4000000000000001E-2</v>
      </c>
      <c r="H455" s="41">
        <v>1</v>
      </c>
      <c r="I455" s="42">
        <f t="shared" si="42"/>
        <v>1.2</v>
      </c>
      <c r="J455" s="42">
        <f t="shared" si="43"/>
        <v>6.4000000000000001E-2</v>
      </c>
      <c r="K455" s="42">
        <v>7.4</v>
      </c>
      <c r="L455" s="41">
        <f t="shared" si="44"/>
        <v>6.5143644610000002E-3</v>
      </c>
      <c r="M455">
        <f t="shared" si="45"/>
        <v>8</v>
      </c>
      <c r="N455">
        <f t="shared" si="46"/>
        <v>0</v>
      </c>
      <c r="O455">
        <f t="shared" si="47"/>
        <v>0</v>
      </c>
    </row>
    <row r="456" spans="1:15">
      <c r="A456" s="61" t="s">
        <v>134</v>
      </c>
      <c r="B456" s="41">
        <v>6430</v>
      </c>
      <c r="C456" s="43">
        <v>3.5968584999999997E-2</v>
      </c>
      <c r="D456" s="42">
        <v>0.30299999999999999</v>
      </c>
      <c r="E456" s="42">
        <v>48.29</v>
      </c>
      <c r="F456" s="42">
        <v>0</v>
      </c>
      <c r="G456" s="42">
        <v>0</v>
      </c>
      <c r="H456" s="41">
        <v>1</v>
      </c>
      <c r="I456" s="42">
        <f t="shared" si="42"/>
        <v>0</v>
      </c>
      <c r="J456" s="42">
        <f t="shared" si="43"/>
        <v>0</v>
      </c>
      <c r="K456" s="42">
        <v>49.9</v>
      </c>
      <c r="L456" s="41">
        <f t="shared" si="44"/>
        <v>4.3857304983662498E-2</v>
      </c>
      <c r="M456">
        <f t="shared" si="45"/>
        <v>54</v>
      </c>
      <c r="N456">
        <f t="shared" si="46"/>
        <v>0</v>
      </c>
      <c r="O456">
        <f t="shared" si="47"/>
        <v>0</v>
      </c>
    </row>
    <row r="457" spans="1:15">
      <c r="A457" s="61" t="s">
        <v>134</v>
      </c>
      <c r="B457" s="41">
        <v>3100</v>
      </c>
      <c r="C457" s="43">
        <v>1.1078E-5</v>
      </c>
      <c r="D457" s="42">
        <v>0.41099999999999998</v>
      </c>
      <c r="E457" s="42">
        <v>48.29</v>
      </c>
      <c r="F457" s="42">
        <v>1.2</v>
      </c>
      <c r="G457" s="42">
        <v>6.4000000000000001E-2</v>
      </c>
      <c r="H457" s="41">
        <v>1</v>
      </c>
      <c r="I457" s="42">
        <f t="shared" si="42"/>
        <v>1.2</v>
      </c>
      <c r="J457" s="42">
        <f t="shared" si="43"/>
        <v>6.4000000000000001E-2</v>
      </c>
      <c r="K457" s="42">
        <v>124.3</v>
      </c>
      <c r="L457" s="41">
        <f t="shared" si="44"/>
        <v>1.8322264234999998E-5</v>
      </c>
      <c r="M457">
        <f t="shared" si="45"/>
        <v>0</v>
      </c>
      <c r="N457">
        <f t="shared" si="46"/>
        <v>0</v>
      </c>
      <c r="O457">
        <f t="shared" si="47"/>
        <v>0</v>
      </c>
    </row>
    <row r="458" spans="1:15">
      <c r="A458" s="61" t="s">
        <v>134</v>
      </c>
      <c r="B458" s="41">
        <v>4340</v>
      </c>
      <c r="C458" s="43">
        <v>9.4328350000000005E-3</v>
      </c>
      <c r="D458" s="42">
        <v>0.41299999999999998</v>
      </c>
      <c r="E458" s="42">
        <v>48.29</v>
      </c>
      <c r="F458" s="42">
        <v>0.7</v>
      </c>
      <c r="G458" s="42">
        <v>0.09</v>
      </c>
      <c r="H458" s="41">
        <v>1</v>
      </c>
      <c r="I458" s="42">
        <f t="shared" si="42"/>
        <v>0.7</v>
      </c>
      <c r="J458" s="42">
        <f t="shared" si="43"/>
        <v>0.09</v>
      </c>
      <c r="K458" s="42">
        <v>607.6</v>
      </c>
      <c r="L458" s="41">
        <f t="shared" si="44"/>
        <v>1.5677190973995832E-2</v>
      </c>
      <c r="M458">
        <f t="shared" si="45"/>
        <v>19</v>
      </c>
      <c r="N458">
        <f t="shared" si="46"/>
        <v>0</v>
      </c>
      <c r="O458">
        <f t="shared" si="47"/>
        <v>0</v>
      </c>
    </row>
    <row r="459" spans="1:15">
      <c r="A459" s="61" t="s">
        <v>134</v>
      </c>
      <c r="B459" s="41">
        <v>4340</v>
      </c>
      <c r="C459" s="43">
        <v>9.9947597999999999E-2</v>
      </c>
      <c r="D459" s="42">
        <v>0.41299999999999998</v>
      </c>
      <c r="E459" s="42">
        <v>48.29</v>
      </c>
      <c r="F459" s="42">
        <v>0.7</v>
      </c>
      <c r="G459" s="42">
        <v>0.09</v>
      </c>
      <c r="H459" s="41">
        <v>1</v>
      </c>
      <c r="I459" s="42">
        <f t="shared" si="42"/>
        <v>0.7</v>
      </c>
      <c r="J459" s="42">
        <f t="shared" si="43"/>
        <v>0.09</v>
      </c>
      <c r="K459" s="42">
        <v>6828.7</v>
      </c>
      <c r="L459" s="41">
        <f t="shared" si="44"/>
        <v>0.16611099221370498</v>
      </c>
      <c r="M459">
        <f t="shared" si="45"/>
        <v>205</v>
      </c>
      <c r="N459">
        <f t="shared" si="46"/>
        <v>0</v>
      </c>
      <c r="O459">
        <f t="shared" si="47"/>
        <v>0</v>
      </c>
    </row>
    <row r="460" spans="1:15">
      <c r="A460" s="61" t="s">
        <v>134</v>
      </c>
      <c r="B460" s="41">
        <v>4340</v>
      </c>
      <c r="C460" s="43">
        <v>7.8987399999999996E-3</v>
      </c>
      <c r="D460" s="42">
        <v>0.41299999999999998</v>
      </c>
      <c r="E460" s="42">
        <v>48.29</v>
      </c>
      <c r="F460" s="42">
        <v>0.7</v>
      </c>
      <c r="G460" s="42">
        <v>0.09</v>
      </c>
      <c r="H460" s="41">
        <v>1</v>
      </c>
      <c r="I460" s="42">
        <f t="shared" si="42"/>
        <v>0.7</v>
      </c>
      <c r="J460" s="42">
        <f t="shared" si="43"/>
        <v>0.09</v>
      </c>
      <c r="K460" s="42">
        <v>246.1</v>
      </c>
      <c r="L460" s="41">
        <f t="shared" si="44"/>
        <v>1.3127554487483331E-2</v>
      </c>
      <c r="M460">
        <f t="shared" si="45"/>
        <v>16</v>
      </c>
      <c r="N460">
        <f t="shared" si="46"/>
        <v>0</v>
      </c>
      <c r="O460">
        <f t="shared" si="47"/>
        <v>0</v>
      </c>
    </row>
    <row r="461" spans="1:15">
      <c r="A461" s="61" t="s">
        <v>134</v>
      </c>
      <c r="B461" s="41">
        <v>1200</v>
      </c>
      <c r="C461" s="43">
        <v>4.7898444999999998E-2</v>
      </c>
      <c r="D461" s="42">
        <v>0.22</v>
      </c>
      <c r="E461" s="42">
        <v>48.29</v>
      </c>
      <c r="F461" s="42">
        <v>2.23</v>
      </c>
      <c r="G461" s="42">
        <v>0.316</v>
      </c>
      <c r="H461" s="41">
        <v>0</v>
      </c>
      <c r="I461" s="42">
        <f>F461*0.7</f>
        <v>1.5609999999999999</v>
      </c>
      <c r="J461" s="42">
        <f>G461*0.5</f>
        <v>0.158</v>
      </c>
      <c r="K461" s="42">
        <v>93.3</v>
      </c>
      <c r="L461" s="41">
        <f t="shared" si="44"/>
        <v>4.240529166591666E-2</v>
      </c>
      <c r="M461">
        <f t="shared" si="45"/>
        <v>52</v>
      </c>
      <c r="N461">
        <f t="shared" si="46"/>
        <v>0</v>
      </c>
      <c r="O461">
        <f t="shared" si="47"/>
        <v>0</v>
      </c>
    </row>
    <row r="462" spans="1:15">
      <c r="A462" s="61" t="s">
        <v>134</v>
      </c>
      <c r="B462" s="41">
        <v>1200</v>
      </c>
      <c r="C462" s="43">
        <v>8.0606301000000005E-2</v>
      </c>
      <c r="D462" s="42">
        <v>0.22</v>
      </c>
      <c r="E462" s="42">
        <v>48.29</v>
      </c>
      <c r="F462" s="42">
        <v>2.23</v>
      </c>
      <c r="G462" s="42">
        <v>0.316</v>
      </c>
      <c r="H462" s="41">
        <v>0</v>
      </c>
      <c r="I462" s="42">
        <f t="shared" ref="I462:I507" si="48">F462*0.7</f>
        <v>1.5609999999999999</v>
      </c>
      <c r="J462" s="42">
        <f t="shared" ref="J462:J507" si="49">G462*0.5</f>
        <v>0.158</v>
      </c>
      <c r="K462" s="42">
        <v>81.3</v>
      </c>
      <c r="L462" s="41">
        <f t="shared" si="44"/>
        <v>7.1362101713649997E-2</v>
      </c>
      <c r="M462">
        <f t="shared" si="45"/>
        <v>88</v>
      </c>
      <c r="N462">
        <f t="shared" si="46"/>
        <v>0</v>
      </c>
      <c r="O462">
        <f t="shared" si="47"/>
        <v>0</v>
      </c>
    </row>
    <row r="463" spans="1:15">
      <c r="A463" s="61" t="s">
        <v>134</v>
      </c>
      <c r="B463" s="41">
        <v>1200</v>
      </c>
      <c r="C463" s="43">
        <v>6.9537486999999995E-2</v>
      </c>
      <c r="D463" s="42">
        <v>0.22</v>
      </c>
      <c r="E463" s="42">
        <v>48.29</v>
      </c>
      <c r="F463" s="42">
        <v>2.23</v>
      </c>
      <c r="G463" s="42">
        <v>0.316</v>
      </c>
      <c r="H463" s="41">
        <v>0</v>
      </c>
      <c r="I463" s="42">
        <f t="shared" si="48"/>
        <v>1.5609999999999999</v>
      </c>
      <c r="J463" s="42">
        <f t="shared" si="49"/>
        <v>0.158</v>
      </c>
      <c r="K463" s="42">
        <v>70.099999999999994</v>
      </c>
      <c r="L463" s="41">
        <f t="shared" si="44"/>
        <v>6.1562696199216664E-2</v>
      </c>
      <c r="M463">
        <f t="shared" si="45"/>
        <v>76</v>
      </c>
      <c r="N463">
        <f t="shared" si="46"/>
        <v>0</v>
      </c>
      <c r="O463">
        <f t="shared" si="47"/>
        <v>0</v>
      </c>
    </row>
    <row r="464" spans="1:15">
      <c r="A464" s="61" t="s">
        <v>134</v>
      </c>
      <c r="B464" s="41">
        <v>1200</v>
      </c>
      <c r="C464" s="43">
        <v>9.5007411999999999E-2</v>
      </c>
      <c r="D464" s="42">
        <v>0.22</v>
      </c>
      <c r="E464" s="42">
        <v>48.29</v>
      </c>
      <c r="F464" s="42">
        <v>2.23</v>
      </c>
      <c r="G464" s="42">
        <v>0.316</v>
      </c>
      <c r="H464" s="41">
        <v>0</v>
      </c>
      <c r="I464" s="42">
        <f t="shared" si="48"/>
        <v>1.5609999999999999</v>
      </c>
      <c r="J464" s="42">
        <f t="shared" si="49"/>
        <v>0.158</v>
      </c>
      <c r="K464" s="42">
        <v>95.8</v>
      </c>
      <c r="L464" s="41">
        <f t="shared" si="44"/>
        <v>8.4111645300466664E-2</v>
      </c>
      <c r="M464">
        <f t="shared" si="45"/>
        <v>104</v>
      </c>
      <c r="N464">
        <f t="shared" si="46"/>
        <v>0</v>
      </c>
      <c r="O464">
        <f t="shared" si="47"/>
        <v>0</v>
      </c>
    </row>
    <row r="465" spans="1:15">
      <c r="A465" s="61" t="s">
        <v>134</v>
      </c>
      <c r="B465" s="41">
        <v>1200</v>
      </c>
      <c r="C465" s="43">
        <v>2.4216590000000001E-3</v>
      </c>
      <c r="D465" s="42">
        <v>0.38900000000000001</v>
      </c>
      <c r="E465" s="42">
        <v>48.29</v>
      </c>
      <c r="F465" s="42">
        <v>2.23</v>
      </c>
      <c r="G465" s="42">
        <v>0.316</v>
      </c>
      <c r="H465" s="41">
        <v>0</v>
      </c>
      <c r="I465" s="42">
        <f t="shared" si="48"/>
        <v>1.5609999999999999</v>
      </c>
      <c r="J465" s="42">
        <f t="shared" si="49"/>
        <v>0.158</v>
      </c>
      <c r="K465" s="42">
        <v>88.2</v>
      </c>
      <c r="L465" s="41">
        <f t="shared" si="44"/>
        <v>3.7908670166491667E-3</v>
      </c>
      <c r="M465">
        <f t="shared" si="45"/>
        <v>5</v>
      </c>
      <c r="N465">
        <f t="shared" si="46"/>
        <v>0</v>
      </c>
      <c r="O465">
        <f t="shared" si="47"/>
        <v>0</v>
      </c>
    </row>
    <row r="466" spans="1:15">
      <c r="A466" s="61" t="s">
        <v>134</v>
      </c>
      <c r="B466" s="41">
        <v>1200</v>
      </c>
      <c r="C466" s="43">
        <v>0.10181364800000001</v>
      </c>
      <c r="D466" s="42">
        <v>0.22</v>
      </c>
      <c r="E466" s="42">
        <v>48.29</v>
      </c>
      <c r="F466" s="42">
        <v>2.23</v>
      </c>
      <c r="G466" s="42">
        <v>0.316</v>
      </c>
      <c r="H466" s="41">
        <v>0</v>
      </c>
      <c r="I466" s="42">
        <f t="shared" si="48"/>
        <v>1.5609999999999999</v>
      </c>
      <c r="J466" s="42">
        <f t="shared" si="49"/>
        <v>0.158</v>
      </c>
      <c r="K466" s="42">
        <v>102.7</v>
      </c>
      <c r="L466" s="41">
        <f t="shared" si="44"/>
        <v>9.0137319468533331E-2</v>
      </c>
      <c r="M466">
        <f t="shared" si="45"/>
        <v>111</v>
      </c>
      <c r="N466">
        <f t="shared" si="46"/>
        <v>0</v>
      </c>
      <c r="O466">
        <f t="shared" si="47"/>
        <v>0</v>
      </c>
    </row>
    <row r="467" spans="1:15">
      <c r="A467" s="61" t="s">
        <v>134</v>
      </c>
      <c r="B467" s="41">
        <v>1200</v>
      </c>
      <c r="C467" s="43">
        <v>4.7094199000000003E-2</v>
      </c>
      <c r="D467" s="42">
        <v>0.38900000000000001</v>
      </c>
      <c r="E467" s="42">
        <v>48.29</v>
      </c>
      <c r="F467" s="42">
        <v>2.23</v>
      </c>
      <c r="G467" s="42">
        <v>0.316</v>
      </c>
      <c r="H467" s="41">
        <v>0</v>
      </c>
      <c r="I467" s="42">
        <f t="shared" si="48"/>
        <v>1.5609999999999999</v>
      </c>
      <c r="J467" s="42">
        <f t="shared" si="49"/>
        <v>0.158</v>
      </c>
      <c r="K467" s="42">
        <v>83.9</v>
      </c>
      <c r="L467" s="41">
        <f t="shared" si="44"/>
        <v>7.3721298359765833E-2</v>
      </c>
      <c r="M467">
        <f t="shared" si="45"/>
        <v>91</v>
      </c>
      <c r="N467">
        <f t="shared" si="46"/>
        <v>0</v>
      </c>
      <c r="O467">
        <f t="shared" si="47"/>
        <v>0</v>
      </c>
    </row>
    <row r="468" spans="1:15">
      <c r="A468" s="61" t="s">
        <v>134</v>
      </c>
      <c r="B468" s="41">
        <v>1200</v>
      </c>
      <c r="C468" s="43">
        <v>9.6964282999999998E-2</v>
      </c>
      <c r="D468" s="42">
        <v>0.38900000000000001</v>
      </c>
      <c r="E468" s="42">
        <v>48.29</v>
      </c>
      <c r="F468" s="42">
        <v>2.23</v>
      </c>
      <c r="G468" s="42">
        <v>0.316</v>
      </c>
      <c r="H468" s="41">
        <v>0</v>
      </c>
      <c r="I468" s="42">
        <f t="shared" si="48"/>
        <v>1.5609999999999999</v>
      </c>
      <c r="J468" s="42">
        <f t="shared" si="49"/>
        <v>0.158</v>
      </c>
      <c r="K468" s="42">
        <v>445.6</v>
      </c>
      <c r="L468" s="41">
        <f t="shared" si="44"/>
        <v>0.15178796941176917</v>
      </c>
      <c r="M468">
        <f t="shared" si="45"/>
        <v>187</v>
      </c>
      <c r="N468">
        <f t="shared" si="46"/>
        <v>1</v>
      </c>
      <c r="O468">
        <f t="shared" si="47"/>
        <v>0.1</v>
      </c>
    </row>
    <row r="469" spans="1:15">
      <c r="A469" s="61" t="s">
        <v>134</v>
      </c>
      <c r="B469" s="41">
        <v>1200</v>
      </c>
      <c r="C469" s="43">
        <v>6.9721229999999995E-2</v>
      </c>
      <c r="D469" s="42">
        <v>0.30399999999999999</v>
      </c>
      <c r="E469" s="42">
        <v>48.29</v>
      </c>
      <c r="F469" s="42">
        <v>2.23</v>
      </c>
      <c r="G469" s="42">
        <v>0.316</v>
      </c>
      <c r="H469" s="41">
        <v>0</v>
      </c>
      <c r="I469" s="42">
        <f t="shared" si="48"/>
        <v>1.5609999999999999</v>
      </c>
      <c r="J469" s="42">
        <f t="shared" si="49"/>
        <v>0.158</v>
      </c>
      <c r="K469" s="42">
        <v>446</v>
      </c>
      <c r="L469" s="41">
        <f t="shared" si="44"/>
        <v>8.5293234316399999E-2</v>
      </c>
      <c r="M469">
        <f t="shared" si="45"/>
        <v>105</v>
      </c>
      <c r="N469">
        <f t="shared" si="46"/>
        <v>0</v>
      </c>
      <c r="O469">
        <f t="shared" si="47"/>
        <v>0</v>
      </c>
    </row>
    <row r="470" spans="1:15">
      <c r="A470" s="61" t="s">
        <v>134</v>
      </c>
      <c r="B470" s="41">
        <v>1200</v>
      </c>
      <c r="C470" s="43">
        <v>8.2175637999999995E-2</v>
      </c>
      <c r="D470" s="42">
        <v>0.38900000000000001</v>
      </c>
      <c r="E470" s="42">
        <v>48.29</v>
      </c>
      <c r="F470" s="42">
        <v>2.23</v>
      </c>
      <c r="G470" s="42">
        <v>0.316</v>
      </c>
      <c r="H470" s="41">
        <v>0</v>
      </c>
      <c r="I470" s="42">
        <f t="shared" si="48"/>
        <v>1.5609999999999999</v>
      </c>
      <c r="J470" s="42">
        <f t="shared" si="49"/>
        <v>0.158</v>
      </c>
      <c r="K470" s="42">
        <v>749.4</v>
      </c>
      <c r="L470" s="41">
        <f t="shared" si="44"/>
        <v>0.12863781220489831</v>
      </c>
      <c r="M470">
        <f t="shared" si="45"/>
        <v>159</v>
      </c>
      <c r="N470">
        <f t="shared" si="46"/>
        <v>1</v>
      </c>
      <c r="O470">
        <f t="shared" si="47"/>
        <v>0.1</v>
      </c>
    </row>
    <row r="471" spans="1:15">
      <c r="A471" s="61" t="s">
        <v>134</v>
      </c>
      <c r="B471" s="41">
        <v>1200</v>
      </c>
      <c r="C471" s="43">
        <v>5.2141923999999999E-2</v>
      </c>
      <c r="D471" s="42">
        <v>0.30399999999999999</v>
      </c>
      <c r="E471" s="42">
        <v>48.29</v>
      </c>
      <c r="F471" s="42">
        <v>2.23</v>
      </c>
      <c r="G471" s="42">
        <v>0.316</v>
      </c>
      <c r="H471" s="41">
        <v>0</v>
      </c>
      <c r="I471" s="42">
        <f t="shared" si="48"/>
        <v>1.5609999999999999</v>
      </c>
      <c r="J471" s="42">
        <f t="shared" si="49"/>
        <v>0.158</v>
      </c>
      <c r="K471" s="42">
        <v>354</v>
      </c>
      <c r="L471" s="41">
        <f t="shared" si="44"/>
        <v>6.3787648918986653E-2</v>
      </c>
      <c r="M471">
        <f t="shared" si="45"/>
        <v>79</v>
      </c>
      <c r="N471">
        <f t="shared" si="46"/>
        <v>0</v>
      </c>
      <c r="O471">
        <f t="shared" si="47"/>
        <v>0</v>
      </c>
    </row>
    <row r="472" spans="1:15">
      <c r="A472" s="61" t="s">
        <v>134</v>
      </c>
      <c r="B472" s="41">
        <v>1200</v>
      </c>
      <c r="C472" s="43">
        <v>1.6489546000000001E-2</v>
      </c>
      <c r="D472" s="42">
        <v>0.38900000000000001</v>
      </c>
      <c r="E472" s="42">
        <v>48.29</v>
      </c>
      <c r="F472" s="42">
        <v>2.23</v>
      </c>
      <c r="G472" s="42">
        <v>0.316</v>
      </c>
      <c r="H472" s="41">
        <v>0</v>
      </c>
      <c r="I472" s="42">
        <f t="shared" si="48"/>
        <v>1.5609999999999999</v>
      </c>
      <c r="J472" s="42">
        <f t="shared" si="49"/>
        <v>0.158</v>
      </c>
      <c r="K472" s="42">
        <v>182.8</v>
      </c>
      <c r="L472" s="41">
        <f t="shared" si="44"/>
        <v>2.5812749049688333E-2</v>
      </c>
      <c r="M472">
        <f t="shared" si="45"/>
        <v>32</v>
      </c>
      <c r="N472">
        <f t="shared" si="46"/>
        <v>0</v>
      </c>
      <c r="O472">
        <f t="shared" si="47"/>
        <v>0</v>
      </c>
    </row>
    <row r="473" spans="1:15">
      <c r="A473" s="61" t="s">
        <v>134</v>
      </c>
      <c r="B473" s="41">
        <v>1100</v>
      </c>
      <c r="C473" s="43">
        <v>3.0456988570000001</v>
      </c>
      <c r="D473" s="42">
        <v>0.28599999999999998</v>
      </c>
      <c r="E473" s="42">
        <v>48.29</v>
      </c>
      <c r="F473" s="42">
        <v>1.85</v>
      </c>
      <c r="G473" s="42">
        <v>0.22</v>
      </c>
      <c r="H473" s="41">
        <v>0</v>
      </c>
      <c r="I473" s="42">
        <f t="shared" si="48"/>
        <v>1.2949999999999999</v>
      </c>
      <c r="J473" s="42">
        <f t="shared" si="49"/>
        <v>0.11</v>
      </c>
      <c r="K473" s="42">
        <v>3992</v>
      </c>
      <c r="L473" s="41">
        <f t="shared" si="44"/>
        <v>3.5053303476746311</v>
      </c>
      <c r="M473">
        <f t="shared" si="45"/>
        <v>4324</v>
      </c>
      <c r="N473">
        <f t="shared" si="46"/>
        <v>12</v>
      </c>
      <c r="O473">
        <f t="shared" si="47"/>
        <v>1</v>
      </c>
    </row>
    <row r="474" spans="1:15">
      <c r="A474" s="61" t="s">
        <v>134</v>
      </c>
      <c r="B474" s="41">
        <v>1100</v>
      </c>
      <c r="C474" s="43">
        <v>0.405519978</v>
      </c>
      <c r="D474" s="42">
        <v>0.25800000000000001</v>
      </c>
      <c r="E474" s="42">
        <v>48.29</v>
      </c>
      <c r="F474" s="42">
        <v>1.85</v>
      </c>
      <c r="G474" s="42">
        <v>0.22</v>
      </c>
      <c r="H474" s="41">
        <v>0</v>
      </c>
      <c r="I474" s="42">
        <f t="shared" si="48"/>
        <v>1.2949999999999999</v>
      </c>
      <c r="J474" s="42">
        <f t="shared" si="49"/>
        <v>0.11</v>
      </c>
      <c r="K474" s="42">
        <v>479.5</v>
      </c>
      <c r="L474" s="41">
        <f t="shared" si="44"/>
        <v>0.42102503435882999</v>
      </c>
      <c r="M474">
        <f t="shared" si="45"/>
        <v>519</v>
      </c>
      <c r="N474">
        <f t="shared" si="46"/>
        <v>1</v>
      </c>
      <c r="O474">
        <f t="shared" si="47"/>
        <v>0.1</v>
      </c>
    </row>
    <row r="475" spans="1:15">
      <c r="A475" s="61" t="s">
        <v>134</v>
      </c>
      <c r="B475" s="41">
        <v>1100</v>
      </c>
      <c r="C475" s="43">
        <v>1.091235677</v>
      </c>
      <c r="D475" s="42">
        <v>0.34200000000000003</v>
      </c>
      <c r="E475" s="42">
        <v>48.29</v>
      </c>
      <c r="F475" s="42">
        <v>1.85</v>
      </c>
      <c r="G475" s="42">
        <v>0.22</v>
      </c>
      <c r="H475" s="41">
        <v>0</v>
      </c>
      <c r="I475" s="42">
        <f t="shared" si="48"/>
        <v>1.2949999999999999</v>
      </c>
      <c r="J475" s="42">
        <f t="shared" si="49"/>
        <v>0.11</v>
      </c>
      <c r="K475" s="42">
        <v>1710.3</v>
      </c>
      <c r="L475" s="41">
        <f t="shared" si="44"/>
        <v>1.5018294690064051</v>
      </c>
      <c r="M475">
        <f t="shared" si="45"/>
        <v>1852</v>
      </c>
      <c r="N475">
        <f t="shared" si="46"/>
        <v>5</v>
      </c>
      <c r="O475">
        <f t="shared" si="47"/>
        <v>0.4</v>
      </c>
    </row>
    <row r="476" spans="1:15">
      <c r="A476" s="61" t="s">
        <v>134</v>
      </c>
      <c r="B476" s="41">
        <v>1100</v>
      </c>
      <c r="C476" s="43">
        <v>0.118751684</v>
      </c>
      <c r="D476" s="42">
        <v>0.25800000000000001</v>
      </c>
      <c r="E476" s="42">
        <v>48.29</v>
      </c>
      <c r="F476" s="42">
        <v>1.85</v>
      </c>
      <c r="G476" s="42">
        <v>0.22</v>
      </c>
      <c r="H476" s="41">
        <v>0</v>
      </c>
      <c r="I476" s="42">
        <f t="shared" si="48"/>
        <v>1.2949999999999999</v>
      </c>
      <c r="J476" s="42">
        <f t="shared" si="49"/>
        <v>0.11</v>
      </c>
      <c r="K476" s="42">
        <v>140.4</v>
      </c>
      <c r="L476" s="41">
        <f t="shared" si="44"/>
        <v>0.12329215463774</v>
      </c>
      <c r="M476">
        <f t="shared" si="45"/>
        <v>152</v>
      </c>
      <c r="N476">
        <f t="shared" si="46"/>
        <v>0</v>
      </c>
      <c r="O476">
        <f t="shared" si="47"/>
        <v>0</v>
      </c>
    </row>
    <row r="477" spans="1:15">
      <c r="A477" s="61" t="s">
        <v>134</v>
      </c>
      <c r="B477" s="41">
        <v>1100</v>
      </c>
      <c r="C477" s="43">
        <v>0.22196316099999999</v>
      </c>
      <c r="D477" s="42">
        <v>0.25800000000000001</v>
      </c>
      <c r="E477" s="42">
        <v>48.29</v>
      </c>
      <c r="F477" s="42">
        <v>1.85</v>
      </c>
      <c r="G477" s="42">
        <v>0.22</v>
      </c>
      <c r="H477" s="41">
        <v>0</v>
      </c>
      <c r="I477" s="42">
        <f t="shared" si="48"/>
        <v>1.2949999999999999</v>
      </c>
      <c r="J477" s="42">
        <f t="shared" si="49"/>
        <v>0.11</v>
      </c>
      <c r="K477" s="42">
        <v>262.5</v>
      </c>
      <c r="L477" s="41">
        <f t="shared" si="44"/>
        <v>0.23044992246083498</v>
      </c>
      <c r="M477">
        <f t="shared" si="45"/>
        <v>284</v>
      </c>
      <c r="N477">
        <f t="shared" si="46"/>
        <v>1</v>
      </c>
      <c r="O477">
        <f t="shared" si="47"/>
        <v>0.1</v>
      </c>
    </row>
    <row r="478" spans="1:15">
      <c r="A478" s="61" t="s">
        <v>134</v>
      </c>
      <c r="B478" s="41">
        <v>1100</v>
      </c>
      <c r="C478" s="43">
        <v>5.0441549999999998E-3</v>
      </c>
      <c r="D478" s="42">
        <v>0.25800000000000001</v>
      </c>
      <c r="E478" s="42">
        <v>48.29</v>
      </c>
      <c r="F478" s="42">
        <v>1.85</v>
      </c>
      <c r="G478" s="42">
        <v>0.22</v>
      </c>
      <c r="H478" s="41">
        <v>0</v>
      </c>
      <c r="I478" s="42">
        <f t="shared" si="48"/>
        <v>1.2949999999999999</v>
      </c>
      <c r="J478" s="42">
        <f t="shared" si="49"/>
        <v>0.11</v>
      </c>
      <c r="K478" s="42">
        <v>6</v>
      </c>
      <c r="L478" s="41">
        <f t="shared" si="44"/>
        <v>5.2370182664249997E-3</v>
      </c>
      <c r="M478">
        <f t="shared" si="45"/>
        <v>6</v>
      </c>
      <c r="N478">
        <f t="shared" si="46"/>
        <v>0</v>
      </c>
      <c r="O478">
        <f t="shared" si="47"/>
        <v>0</v>
      </c>
    </row>
    <row r="479" spans="1:15">
      <c r="A479" s="61" t="s">
        <v>134</v>
      </c>
      <c r="B479" s="41">
        <v>1100</v>
      </c>
      <c r="C479" s="43">
        <v>1.540479E-2</v>
      </c>
      <c r="D479" s="42">
        <v>0.17399999999999999</v>
      </c>
      <c r="E479" s="42">
        <v>48.29</v>
      </c>
      <c r="F479" s="42">
        <v>1.85</v>
      </c>
      <c r="G479" s="42">
        <v>0.22</v>
      </c>
      <c r="H479" s="41">
        <v>0</v>
      </c>
      <c r="I479" s="42">
        <f t="shared" si="48"/>
        <v>1.2949999999999999</v>
      </c>
      <c r="J479" s="42">
        <f t="shared" si="49"/>
        <v>0.11</v>
      </c>
      <c r="K479" s="42">
        <v>12.3</v>
      </c>
      <c r="L479" s="41">
        <f t="shared" si="44"/>
        <v>1.078651098195E-2</v>
      </c>
      <c r="M479">
        <f t="shared" si="45"/>
        <v>13</v>
      </c>
      <c r="N479">
        <f t="shared" si="46"/>
        <v>0</v>
      </c>
      <c r="O479">
        <f t="shared" si="47"/>
        <v>0</v>
      </c>
    </row>
    <row r="480" spans="1:15">
      <c r="A480" s="61" t="s">
        <v>134</v>
      </c>
      <c r="B480" s="41">
        <v>1100</v>
      </c>
      <c r="C480" s="43">
        <v>0.27322613499999998</v>
      </c>
      <c r="D480" s="42">
        <v>0.28599999999999998</v>
      </c>
      <c r="E480" s="42">
        <v>48.29</v>
      </c>
      <c r="F480" s="42">
        <v>1.85</v>
      </c>
      <c r="G480" s="42">
        <v>0.22</v>
      </c>
      <c r="H480" s="41">
        <v>0</v>
      </c>
      <c r="I480" s="42">
        <f t="shared" si="48"/>
        <v>1.2949999999999999</v>
      </c>
      <c r="J480" s="42">
        <f t="shared" si="49"/>
        <v>0.11</v>
      </c>
      <c r="K480" s="42">
        <v>358.1</v>
      </c>
      <c r="L480" s="41">
        <f t="shared" si="44"/>
        <v>0.3144591464097416</v>
      </c>
      <c r="M480">
        <f t="shared" si="45"/>
        <v>388</v>
      </c>
      <c r="N480">
        <f t="shared" si="46"/>
        <v>1</v>
      </c>
      <c r="O480">
        <f t="shared" si="47"/>
        <v>0.1</v>
      </c>
    </row>
    <row r="481" spans="1:15">
      <c r="A481" s="61" t="s">
        <v>134</v>
      </c>
      <c r="B481" s="41">
        <v>1100</v>
      </c>
      <c r="C481" s="43">
        <v>0.36260287600000002</v>
      </c>
      <c r="D481" s="42">
        <v>0.34200000000000003</v>
      </c>
      <c r="E481" s="42">
        <v>48.29</v>
      </c>
      <c r="F481" s="42">
        <v>1.85</v>
      </c>
      <c r="G481" s="42">
        <v>0.22</v>
      </c>
      <c r="H481" s="41">
        <v>0</v>
      </c>
      <c r="I481" s="42">
        <f t="shared" si="48"/>
        <v>1.2949999999999999</v>
      </c>
      <c r="J481" s="42">
        <f t="shared" si="49"/>
        <v>0.11</v>
      </c>
      <c r="K481" s="42">
        <v>568.29999999999995</v>
      </c>
      <c r="L481" s="41">
        <f t="shared" si="44"/>
        <v>0.49903764713814008</v>
      </c>
      <c r="M481">
        <f t="shared" si="45"/>
        <v>616</v>
      </c>
      <c r="N481">
        <f t="shared" si="46"/>
        <v>2</v>
      </c>
      <c r="O481">
        <f t="shared" si="47"/>
        <v>0.1</v>
      </c>
    </row>
    <row r="482" spans="1:15">
      <c r="A482" s="61" t="s">
        <v>134</v>
      </c>
      <c r="B482" s="41">
        <v>1100</v>
      </c>
      <c r="C482" s="43">
        <v>0.207417873</v>
      </c>
      <c r="D482" s="42">
        <v>0.34200000000000003</v>
      </c>
      <c r="E482" s="42">
        <v>48.29</v>
      </c>
      <c r="F482" s="42">
        <v>1.85</v>
      </c>
      <c r="G482" s="42">
        <v>0.22</v>
      </c>
      <c r="H482" s="41">
        <v>0</v>
      </c>
      <c r="I482" s="42">
        <f t="shared" si="48"/>
        <v>1.2949999999999999</v>
      </c>
      <c r="J482" s="42">
        <f t="shared" si="49"/>
        <v>0.11</v>
      </c>
      <c r="K482" s="42">
        <v>325.10000000000002</v>
      </c>
      <c r="L482" s="41">
        <f t="shared" si="44"/>
        <v>0.28546195898434501</v>
      </c>
      <c r="M482">
        <f t="shared" si="45"/>
        <v>352</v>
      </c>
      <c r="N482">
        <f t="shared" si="46"/>
        <v>1</v>
      </c>
      <c r="O482">
        <f t="shared" si="47"/>
        <v>0.1</v>
      </c>
    </row>
    <row r="483" spans="1:15">
      <c r="A483" s="61" t="s">
        <v>134</v>
      </c>
      <c r="B483" s="41">
        <v>1100</v>
      </c>
      <c r="C483" s="43">
        <v>4.4710304999999999E-2</v>
      </c>
      <c r="D483" s="42">
        <v>0.25800000000000001</v>
      </c>
      <c r="E483" s="42">
        <v>48.29</v>
      </c>
      <c r="F483" s="42">
        <v>1.85</v>
      </c>
      <c r="G483" s="42">
        <v>0.22</v>
      </c>
      <c r="H483" s="41">
        <v>0</v>
      </c>
      <c r="I483" s="42">
        <f t="shared" si="48"/>
        <v>1.2949999999999999</v>
      </c>
      <c r="J483" s="42">
        <f t="shared" si="49"/>
        <v>0.11</v>
      </c>
      <c r="K483" s="42">
        <v>52.9</v>
      </c>
      <c r="L483" s="41">
        <f t="shared" si="44"/>
        <v>4.6419803511674997E-2</v>
      </c>
      <c r="M483">
        <f t="shared" si="45"/>
        <v>57</v>
      </c>
      <c r="N483">
        <f t="shared" si="46"/>
        <v>0</v>
      </c>
      <c r="O483">
        <f t="shared" si="47"/>
        <v>0</v>
      </c>
    </row>
    <row r="484" spans="1:15">
      <c r="A484" s="61" t="s">
        <v>134</v>
      </c>
      <c r="B484" s="41">
        <v>1100</v>
      </c>
      <c r="C484" s="43">
        <v>2.1410085999999998E-2</v>
      </c>
      <c r="D484" s="42">
        <v>0.34200000000000003</v>
      </c>
      <c r="E484" s="42">
        <v>48.29</v>
      </c>
      <c r="F484" s="42">
        <v>1.85</v>
      </c>
      <c r="G484" s="42">
        <v>0.22</v>
      </c>
      <c r="H484" s="41">
        <v>0</v>
      </c>
      <c r="I484" s="42">
        <f t="shared" si="48"/>
        <v>1.2949999999999999</v>
      </c>
      <c r="J484" s="42">
        <f t="shared" si="49"/>
        <v>0.11</v>
      </c>
      <c r="K484" s="42">
        <v>126.5</v>
      </c>
      <c r="L484" s="41">
        <f t="shared" si="44"/>
        <v>2.946595200879E-2</v>
      </c>
      <c r="M484">
        <f t="shared" si="45"/>
        <v>36</v>
      </c>
      <c r="N484">
        <f t="shared" si="46"/>
        <v>0</v>
      </c>
      <c r="O484">
        <f t="shared" si="47"/>
        <v>0</v>
      </c>
    </row>
    <row r="485" spans="1:15">
      <c r="A485" s="61" t="s">
        <v>134</v>
      </c>
      <c r="B485" s="41">
        <v>1100</v>
      </c>
      <c r="C485" s="43">
        <v>1.2218909999999999E-3</v>
      </c>
      <c r="D485" s="42">
        <v>0.34200000000000003</v>
      </c>
      <c r="E485" s="42">
        <v>48.29</v>
      </c>
      <c r="F485" s="42">
        <v>1.85</v>
      </c>
      <c r="G485" s="42">
        <v>0.22</v>
      </c>
      <c r="H485" s="41">
        <v>0</v>
      </c>
      <c r="I485" s="42">
        <f t="shared" si="48"/>
        <v>1.2949999999999999</v>
      </c>
      <c r="J485" s="42">
        <f t="shared" si="49"/>
        <v>0.11</v>
      </c>
      <c r="K485" s="42">
        <v>111.1</v>
      </c>
      <c r="L485" s="41">
        <f t="shared" si="44"/>
        <v>1.6816458171149999E-3</v>
      </c>
      <c r="M485">
        <f t="shared" si="45"/>
        <v>2</v>
      </c>
      <c r="N485">
        <f t="shared" si="46"/>
        <v>0</v>
      </c>
      <c r="O485">
        <f t="shared" si="47"/>
        <v>0</v>
      </c>
    </row>
    <row r="486" spans="1:15">
      <c r="A486" s="61" t="s">
        <v>134</v>
      </c>
      <c r="B486" s="41">
        <v>1100</v>
      </c>
      <c r="C486" s="43">
        <v>1.5387E-5</v>
      </c>
      <c r="D486" s="42">
        <v>0.34200000000000003</v>
      </c>
      <c r="E486" s="42">
        <v>48.29</v>
      </c>
      <c r="F486" s="42">
        <v>1.85</v>
      </c>
      <c r="G486" s="42">
        <v>0.22</v>
      </c>
      <c r="H486" s="41">
        <v>0</v>
      </c>
      <c r="I486" s="42">
        <f t="shared" si="48"/>
        <v>1.2949999999999999</v>
      </c>
      <c r="J486" s="42">
        <f t="shared" si="49"/>
        <v>0.11</v>
      </c>
      <c r="K486" s="42">
        <v>922</v>
      </c>
      <c r="L486" s="41">
        <f t="shared" si="44"/>
        <v>2.1176589554999998E-5</v>
      </c>
      <c r="M486">
        <f t="shared" si="45"/>
        <v>0</v>
      </c>
      <c r="N486">
        <f t="shared" si="46"/>
        <v>0</v>
      </c>
      <c r="O486">
        <f t="shared" si="47"/>
        <v>0</v>
      </c>
    </row>
    <row r="487" spans="1:15">
      <c r="A487" s="61" t="s">
        <v>134</v>
      </c>
      <c r="B487" s="41">
        <v>1100</v>
      </c>
      <c r="C487" s="43">
        <v>0.20904910199999999</v>
      </c>
      <c r="D487" s="42">
        <v>0.34200000000000003</v>
      </c>
      <c r="E487" s="42">
        <v>48.29</v>
      </c>
      <c r="F487" s="42">
        <v>1.85</v>
      </c>
      <c r="G487" s="42">
        <v>0.22</v>
      </c>
      <c r="H487" s="41">
        <v>0</v>
      </c>
      <c r="I487" s="42">
        <f t="shared" si="48"/>
        <v>1.2949999999999999</v>
      </c>
      <c r="J487" s="42">
        <f t="shared" si="49"/>
        <v>0.11</v>
      </c>
      <c r="K487" s="42">
        <v>2103.8000000000002</v>
      </c>
      <c r="L487" s="41">
        <f t="shared" si="44"/>
        <v>0.28770696236402998</v>
      </c>
      <c r="M487">
        <f t="shared" si="45"/>
        <v>355</v>
      </c>
      <c r="N487">
        <f t="shared" si="46"/>
        <v>1</v>
      </c>
      <c r="O487">
        <f t="shared" si="47"/>
        <v>0.1</v>
      </c>
    </row>
    <row r="488" spans="1:15">
      <c r="A488" s="61" t="s">
        <v>134</v>
      </c>
      <c r="B488" s="41">
        <v>1100</v>
      </c>
      <c r="C488" s="43">
        <v>1.4215269999999999E-3</v>
      </c>
      <c r="D488" s="42">
        <v>0.34200000000000003</v>
      </c>
      <c r="E488" s="42">
        <v>48.29</v>
      </c>
      <c r="F488" s="42">
        <v>1.85</v>
      </c>
      <c r="G488" s="42">
        <v>0.22</v>
      </c>
      <c r="H488" s="41">
        <v>0</v>
      </c>
      <c r="I488" s="42">
        <f t="shared" si="48"/>
        <v>1.2949999999999999</v>
      </c>
      <c r="J488" s="42">
        <f t="shared" si="49"/>
        <v>0.11</v>
      </c>
      <c r="K488" s="42">
        <v>110.6</v>
      </c>
      <c r="L488" s="41">
        <f t="shared" si="44"/>
        <v>1.9563978566549999E-3</v>
      </c>
      <c r="M488">
        <f t="shared" si="45"/>
        <v>2</v>
      </c>
      <c r="N488">
        <f t="shared" si="46"/>
        <v>0</v>
      </c>
      <c r="O488">
        <f t="shared" si="47"/>
        <v>0</v>
      </c>
    </row>
    <row r="489" spans="1:15">
      <c r="A489" s="61" t="s">
        <v>134</v>
      </c>
      <c r="B489" s="41">
        <v>1200</v>
      </c>
      <c r="C489" s="43">
        <v>0.26396798999999999</v>
      </c>
      <c r="D489" s="42">
        <v>0.38900000000000001</v>
      </c>
      <c r="E489" s="42">
        <v>48.29</v>
      </c>
      <c r="F489" s="42">
        <v>2.23</v>
      </c>
      <c r="G489" s="42">
        <v>0.316</v>
      </c>
      <c r="H489" s="41">
        <v>0</v>
      </c>
      <c r="I489" s="42">
        <f t="shared" si="48"/>
        <v>1.5609999999999999</v>
      </c>
      <c r="J489" s="42">
        <f t="shared" si="49"/>
        <v>0.158</v>
      </c>
      <c r="K489" s="42">
        <v>470.6</v>
      </c>
      <c r="L489" s="41">
        <f t="shared" si="44"/>
        <v>0.41321571151932496</v>
      </c>
      <c r="M489">
        <f t="shared" si="45"/>
        <v>510</v>
      </c>
      <c r="N489">
        <f t="shared" si="46"/>
        <v>2</v>
      </c>
      <c r="O489">
        <f t="shared" si="47"/>
        <v>0.2</v>
      </c>
    </row>
    <row r="490" spans="1:15">
      <c r="A490" s="61" t="s">
        <v>134</v>
      </c>
      <c r="B490" s="41">
        <v>1200</v>
      </c>
      <c r="C490" s="43">
        <v>9.9065815000000002E-2</v>
      </c>
      <c r="D490" s="42">
        <v>0.30399999999999999</v>
      </c>
      <c r="E490" s="42">
        <v>48.29</v>
      </c>
      <c r="F490" s="42">
        <v>2.23</v>
      </c>
      <c r="G490" s="42">
        <v>0.316</v>
      </c>
      <c r="H490" s="41">
        <v>0</v>
      </c>
      <c r="I490" s="42">
        <f t="shared" si="48"/>
        <v>1.5609999999999999</v>
      </c>
      <c r="J490" s="42">
        <f t="shared" si="49"/>
        <v>0.158</v>
      </c>
      <c r="K490" s="42">
        <v>138</v>
      </c>
      <c r="L490" s="41">
        <f t="shared" si="44"/>
        <v>0.12119183456086667</v>
      </c>
      <c r="M490">
        <f t="shared" si="45"/>
        <v>149</v>
      </c>
      <c r="N490">
        <f t="shared" si="46"/>
        <v>1</v>
      </c>
      <c r="O490">
        <f t="shared" si="47"/>
        <v>0.1</v>
      </c>
    </row>
    <row r="491" spans="1:15">
      <c r="A491" s="61" t="s">
        <v>134</v>
      </c>
      <c r="B491" s="41">
        <v>1200</v>
      </c>
      <c r="C491" s="43">
        <v>0.191101888</v>
      </c>
      <c r="D491" s="42">
        <v>0.30399999999999999</v>
      </c>
      <c r="E491" s="42">
        <v>48.29</v>
      </c>
      <c r="F491" s="42">
        <v>2.23</v>
      </c>
      <c r="G491" s="42">
        <v>0.316</v>
      </c>
      <c r="H491" s="41">
        <v>0</v>
      </c>
      <c r="I491" s="42">
        <f t="shared" si="48"/>
        <v>1.5609999999999999</v>
      </c>
      <c r="J491" s="42">
        <f t="shared" si="49"/>
        <v>0.158</v>
      </c>
      <c r="K491" s="42">
        <v>266.2</v>
      </c>
      <c r="L491" s="41">
        <f t="shared" si="44"/>
        <v>0.23378385767850665</v>
      </c>
      <c r="M491">
        <f t="shared" si="45"/>
        <v>288</v>
      </c>
      <c r="N491">
        <f t="shared" si="46"/>
        <v>1</v>
      </c>
      <c r="O491">
        <f t="shared" si="47"/>
        <v>0.1</v>
      </c>
    </row>
    <row r="492" spans="1:15">
      <c r="A492" s="61" t="s">
        <v>134</v>
      </c>
      <c r="B492" s="41">
        <v>1200</v>
      </c>
      <c r="C492" s="43">
        <v>0.14643214900000001</v>
      </c>
      <c r="D492" s="42">
        <v>0.38900000000000001</v>
      </c>
      <c r="E492" s="42">
        <v>48.29</v>
      </c>
      <c r="F492" s="42">
        <v>2.23</v>
      </c>
      <c r="G492" s="42">
        <v>0.316</v>
      </c>
      <c r="H492" s="41">
        <v>0</v>
      </c>
      <c r="I492" s="42">
        <f t="shared" si="48"/>
        <v>1.5609999999999999</v>
      </c>
      <c r="J492" s="42">
        <f t="shared" si="49"/>
        <v>0.158</v>
      </c>
      <c r="K492" s="42">
        <v>261</v>
      </c>
      <c r="L492" s="41">
        <f t="shared" si="44"/>
        <v>0.22922500807139087</v>
      </c>
      <c r="M492">
        <f t="shared" si="45"/>
        <v>283</v>
      </c>
      <c r="N492">
        <f t="shared" si="46"/>
        <v>1</v>
      </c>
      <c r="O492">
        <f t="shared" si="47"/>
        <v>0.1</v>
      </c>
    </row>
    <row r="493" spans="1:15">
      <c r="A493" s="61" t="s">
        <v>134</v>
      </c>
      <c r="B493" s="41">
        <v>1200</v>
      </c>
      <c r="C493" s="43">
        <v>0.17364196000000001</v>
      </c>
      <c r="D493" s="42">
        <v>0.30399999999999999</v>
      </c>
      <c r="E493" s="42">
        <v>48.29</v>
      </c>
      <c r="F493" s="42">
        <v>2.23</v>
      </c>
      <c r="G493" s="42">
        <v>0.316</v>
      </c>
      <c r="H493" s="41">
        <v>0</v>
      </c>
      <c r="I493" s="42">
        <f t="shared" si="48"/>
        <v>1.5609999999999999</v>
      </c>
      <c r="J493" s="42">
        <f t="shared" si="49"/>
        <v>0.158</v>
      </c>
      <c r="K493" s="42">
        <v>241.9</v>
      </c>
      <c r="L493" s="41">
        <f t="shared" si="44"/>
        <v>0.21242431295946665</v>
      </c>
      <c r="M493">
        <f t="shared" si="45"/>
        <v>262</v>
      </c>
      <c r="N493">
        <f t="shared" si="46"/>
        <v>1</v>
      </c>
      <c r="O493">
        <f t="shared" si="47"/>
        <v>0.1</v>
      </c>
    </row>
    <row r="494" spans="1:15">
      <c r="A494" s="61" t="s">
        <v>134</v>
      </c>
      <c r="B494" s="41">
        <v>1200</v>
      </c>
      <c r="C494" s="43">
        <v>5.2936230000000001E-2</v>
      </c>
      <c r="D494" s="42">
        <v>0.38900000000000001</v>
      </c>
      <c r="E494" s="42">
        <v>48.29</v>
      </c>
      <c r="F494" s="42">
        <v>2.23</v>
      </c>
      <c r="G494" s="42">
        <v>0.316</v>
      </c>
      <c r="H494" s="41">
        <v>0</v>
      </c>
      <c r="I494" s="42">
        <f t="shared" si="48"/>
        <v>1.5609999999999999</v>
      </c>
      <c r="J494" s="42">
        <f t="shared" si="49"/>
        <v>0.158</v>
      </c>
      <c r="K494" s="42">
        <v>94.4</v>
      </c>
      <c r="L494" s="41">
        <f t="shared" si="44"/>
        <v>8.2866418555524998E-2</v>
      </c>
      <c r="M494">
        <f t="shared" si="45"/>
        <v>102</v>
      </c>
      <c r="N494">
        <f t="shared" si="46"/>
        <v>0</v>
      </c>
      <c r="O494">
        <f t="shared" si="47"/>
        <v>0</v>
      </c>
    </row>
    <row r="495" spans="1:15">
      <c r="A495" s="61" t="s">
        <v>134</v>
      </c>
      <c r="B495" s="41">
        <v>5300</v>
      </c>
      <c r="C495" s="43">
        <v>0.183762535</v>
      </c>
      <c r="D495" s="42">
        <v>0.5</v>
      </c>
      <c r="E495" s="42">
        <v>48.29</v>
      </c>
      <c r="F495" s="42">
        <v>0.6</v>
      </c>
      <c r="G495" s="42">
        <v>0.13500000000000001</v>
      </c>
      <c r="H495" s="41">
        <v>0</v>
      </c>
      <c r="I495" s="42">
        <f t="shared" si="48"/>
        <v>0.42</v>
      </c>
      <c r="J495" s="42">
        <f t="shared" si="49"/>
        <v>6.7500000000000004E-2</v>
      </c>
      <c r="K495" s="42">
        <v>421.1</v>
      </c>
      <c r="L495" s="41">
        <f t="shared" si="44"/>
        <v>0.36974553396458337</v>
      </c>
      <c r="M495">
        <f t="shared" si="45"/>
        <v>456</v>
      </c>
      <c r="N495">
        <f t="shared" si="46"/>
        <v>0</v>
      </c>
      <c r="O495">
        <f t="shared" si="47"/>
        <v>0.1</v>
      </c>
    </row>
    <row r="496" spans="1:15">
      <c r="A496" s="61" t="s">
        <v>134</v>
      </c>
      <c r="B496" s="41">
        <v>5300</v>
      </c>
      <c r="C496" s="43">
        <v>7.7327092E-2</v>
      </c>
      <c r="D496" s="42">
        <v>0.5</v>
      </c>
      <c r="E496" s="42">
        <v>48.29</v>
      </c>
      <c r="F496" s="42">
        <v>0.6</v>
      </c>
      <c r="G496" s="42">
        <v>0.13500000000000001</v>
      </c>
      <c r="H496" s="41">
        <v>0</v>
      </c>
      <c r="I496" s="42">
        <f t="shared" si="48"/>
        <v>0.42</v>
      </c>
      <c r="J496" s="42">
        <f t="shared" si="49"/>
        <v>6.7500000000000004E-2</v>
      </c>
      <c r="K496" s="42">
        <v>177.2</v>
      </c>
      <c r="L496" s="41">
        <f t="shared" si="44"/>
        <v>0.15558855302833333</v>
      </c>
      <c r="M496">
        <f t="shared" si="45"/>
        <v>192</v>
      </c>
      <c r="N496">
        <f t="shared" si="46"/>
        <v>0</v>
      </c>
      <c r="O496">
        <f t="shared" si="47"/>
        <v>0</v>
      </c>
    </row>
    <row r="497" spans="1:15">
      <c r="A497" s="61" t="s">
        <v>134</v>
      </c>
      <c r="B497" s="41">
        <v>5300</v>
      </c>
      <c r="C497" s="43">
        <v>4.7348970000000001E-3</v>
      </c>
      <c r="D497" s="42">
        <v>0.5</v>
      </c>
      <c r="E497" s="42">
        <v>48.29</v>
      </c>
      <c r="F497" s="42">
        <v>0.6</v>
      </c>
      <c r="G497" s="42">
        <v>0.13500000000000001</v>
      </c>
      <c r="H497" s="41">
        <v>0</v>
      </c>
      <c r="I497" s="42">
        <f t="shared" si="48"/>
        <v>0.42</v>
      </c>
      <c r="J497" s="42">
        <f t="shared" si="49"/>
        <v>6.7500000000000004E-2</v>
      </c>
      <c r="K497" s="42">
        <v>10.9</v>
      </c>
      <c r="L497" s="41">
        <f t="shared" si="44"/>
        <v>9.5270073387499991E-3</v>
      </c>
      <c r="M497">
        <f t="shared" si="45"/>
        <v>12</v>
      </c>
      <c r="N497">
        <f t="shared" si="46"/>
        <v>0</v>
      </c>
      <c r="O497">
        <f t="shared" si="47"/>
        <v>0</v>
      </c>
    </row>
    <row r="498" spans="1:15">
      <c r="A498" s="61" t="s">
        <v>134</v>
      </c>
      <c r="B498" s="41">
        <v>5300</v>
      </c>
      <c r="C498" s="43">
        <v>6.9147579000000001E-2</v>
      </c>
      <c r="D498" s="42">
        <v>0.5</v>
      </c>
      <c r="E498" s="42">
        <v>48.29</v>
      </c>
      <c r="F498" s="42">
        <v>0.6</v>
      </c>
      <c r="G498" s="42">
        <v>0.13500000000000001</v>
      </c>
      <c r="H498" s="41">
        <v>0</v>
      </c>
      <c r="I498" s="42">
        <f t="shared" si="48"/>
        <v>0.42</v>
      </c>
      <c r="J498" s="42">
        <f t="shared" si="49"/>
        <v>6.7500000000000004E-2</v>
      </c>
      <c r="K498" s="42">
        <v>158.4</v>
      </c>
      <c r="L498" s="41">
        <f t="shared" si="44"/>
        <v>0.13913069124624999</v>
      </c>
      <c r="M498">
        <f t="shared" si="45"/>
        <v>172</v>
      </c>
      <c r="N498">
        <f t="shared" si="46"/>
        <v>0</v>
      </c>
      <c r="O498">
        <f t="shared" si="47"/>
        <v>0</v>
      </c>
    </row>
    <row r="499" spans="1:15">
      <c r="A499" s="61" t="s">
        <v>134</v>
      </c>
      <c r="B499" s="41">
        <v>5300</v>
      </c>
      <c r="C499" s="43">
        <v>6.2353199999999999E-4</v>
      </c>
      <c r="D499" s="42">
        <v>0.5</v>
      </c>
      <c r="E499" s="42">
        <v>48.29</v>
      </c>
      <c r="F499" s="42">
        <v>0.6</v>
      </c>
      <c r="G499" s="42">
        <v>0.13500000000000001</v>
      </c>
      <c r="H499" s="41">
        <v>0</v>
      </c>
      <c r="I499" s="42">
        <f t="shared" si="48"/>
        <v>0.42</v>
      </c>
      <c r="J499" s="42">
        <f t="shared" si="49"/>
        <v>6.7500000000000004E-2</v>
      </c>
      <c r="K499" s="42">
        <v>1.4</v>
      </c>
      <c r="L499" s="41">
        <f t="shared" si="44"/>
        <v>1.2545983449999999E-3</v>
      </c>
      <c r="M499">
        <f t="shared" si="45"/>
        <v>2</v>
      </c>
      <c r="N499">
        <f t="shared" si="46"/>
        <v>0</v>
      </c>
      <c r="O499">
        <f t="shared" si="47"/>
        <v>0</v>
      </c>
    </row>
    <row r="500" spans="1:15">
      <c r="A500" s="61" t="s">
        <v>134</v>
      </c>
      <c r="B500" s="41">
        <v>1200</v>
      </c>
      <c r="C500" s="43">
        <v>4.6053242000000001E-2</v>
      </c>
      <c r="D500" s="42">
        <v>0.38900000000000001</v>
      </c>
      <c r="E500" s="42">
        <v>48.29</v>
      </c>
      <c r="F500" s="42">
        <v>2.23</v>
      </c>
      <c r="G500" s="42">
        <v>0.316</v>
      </c>
      <c r="H500" s="41">
        <v>0</v>
      </c>
      <c r="I500" s="42">
        <f t="shared" si="48"/>
        <v>1.5609999999999999</v>
      </c>
      <c r="J500" s="42">
        <f t="shared" si="49"/>
        <v>0.158</v>
      </c>
      <c r="K500" s="42">
        <v>117.9</v>
      </c>
      <c r="L500" s="41">
        <f t="shared" si="44"/>
        <v>7.2091783404501661E-2</v>
      </c>
      <c r="M500">
        <f t="shared" si="45"/>
        <v>89</v>
      </c>
      <c r="N500">
        <f t="shared" si="46"/>
        <v>0</v>
      </c>
      <c r="O500">
        <f t="shared" si="47"/>
        <v>0</v>
      </c>
    </row>
    <row r="501" spans="1:15">
      <c r="A501" s="61" t="s">
        <v>134</v>
      </c>
      <c r="B501" s="41">
        <v>5300</v>
      </c>
      <c r="C501" s="43">
        <v>0.21473145499999999</v>
      </c>
      <c r="D501" s="42">
        <v>0.5</v>
      </c>
      <c r="E501" s="42">
        <v>48.29</v>
      </c>
      <c r="F501" s="42">
        <v>0.6</v>
      </c>
      <c r="G501" s="42">
        <v>0.13500000000000001</v>
      </c>
      <c r="H501" s="41">
        <v>0</v>
      </c>
      <c r="I501" s="42">
        <f t="shared" si="48"/>
        <v>0.42</v>
      </c>
      <c r="J501" s="42">
        <f t="shared" si="49"/>
        <v>6.7500000000000004E-2</v>
      </c>
      <c r="K501" s="42">
        <v>492</v>
      </c>
      <c r="L501" s="41">
        <f t="shared" si="44"/>
        <v>0.43205758174791664</v>
      </c>
      <c r="M501">
        <f t="shared" si="45"/>
        <v>533</v>
      </c>
      <c r="N501">
        <f t="shared" si="46"/>
        <v>0</v>
      </c>
      <c r="O501">
        <f t="shared" si="47"/>
        <v>0.1</v>
      </c>
    </row>
    <row r="502" spans="1:15">
      <c r="A502" s="61" t="s">
        <v>134</v>
      </c>
      <c r="B502" s="41">
        <v>1200</v>
      </c>
      <c r="C502" s="43">
        <v>0.27363586099999998</v>
      </c>
      <c r="D502" s="42">
        <v>0.30399999999999999</v>
      </c>
      <c r="E502" s="42">
        <v>48.29</v>
      </c>
      <c r="F502" s="42">
        <v>2.23</v>
      </c>
      <c r="G502" s="42">
        <v>0.316</v>
      </c>
      <c r="H502" s="41">
        <v>0</v>
      </c>
      <c r="I502" s="42">
        <f t="shared" si="48"/>
        <v>1.5609999999999999</v>
      </c>
      <c r="J502" s="42">
        <f t="shared" si="49"/>
        <v>0.158</v>
      </c>
      <c r="K502" s="42">
        <v>381.2</v>
      </c>
      <c r="L502" s="41">
        <f t="shared" si="44"/>
        <v>0.33475151843481332</v>
      </c>
      <c r="M502">
        <f t="shared" si="45"/>
        <v>413</v>
      </c>
      <c r="N502">
        <f t="shared" si="46"/>
        <v>1</v>
      </c>
      <c r="O502">
        <f t="shared" si="47"/>
        <v>0.1</v>
      </c>
    </row>
    <row r="503" spans="1:15">
      <c r="A503" s="61" t="s">
        <v>134</v>
      </c>
      <c r="B503" s="41">
        <v>5300</v>
      </c>
      <c r="C503" s="43">
        <v>4.4741549999999998E-2</v>
      </c>
      <c r="D503" s="42">
        <v>0.5</v>
      </c>
      <c r="E503" s="42">
        <v>48.29</v>
      </c>
      <c r="F503" s="42">
        <v>0.6</v>
      </c>
      <c r="G503" s="42">
        <v>0.13500000000000001</v>
      </c>
      <c r="H503" s="41">
        <v>0</v>
      </c>
      <c r="I503" s="42">
        <f t="shared" si="48"/>
        <v>0.42</v>
      </c>
      <c r="J503" s="42">
        <f t="shared" si="49"/>
        <v>6.7500000000000004E-2</v>
      </c>
      <c r="K503" s="42">
        <v>102.5</v>
      </c>
      <c r="L503" s="41">
        <f t="shared" si="44"/>
        <v>9.0023727062500003E-2</v>
      </c>
      <c r="M503">
        <f t="shared" si="45"/>
        <v>111</v>
      </c>
      <c r="N503">
        <f t="shared" si="46"/>
        <v>0</v>
      </c>
      <c r="O503">
        <f t="shared" si="47"/>
        <v>0</v>
      </c>
    </row>
    <row r="504" spans="1:15">
      <c r="A504" s="61" t="s">
        <v>134</v>
      </c>
      <c r="B504" s="41">
        <v>5300</v>
      </c>
      <c r="C504" s="43">
        <v>0.34729200500000001</v>
      </c>
      <c r="D504" s="42">
        <v>0.5</v>
      </c>
      <c r="E504" s="42">
        <v>48.29</v>
      </c>
      <c r="F504" s="42">
        <v>0.6</v>
      </c>
      <c r="G504" s="42">
        <v>0.13500000000000001</v>
      </c>
      <c r="H504" s="41">
        <v>0</v>
      </c>
      <c r="I504" s="42">
        <f t="shared" si="48"/>
        <v>0.42</v>
      </c>
      <c r="J504" s="42">
        <f t="shared" si="49"/>
        <v>6.7500000000000004E-2</v>
      </c>
      <c r="K504" s="42">
        <v>795.8</v>
      </c>
      <c r="L504" s="41">
        <f t="shared" si="44"/>
        <v>0.69878045506041664</v>
      </c>
      <c r="M504">
        <f t="shared" si="45"/>
        <v>862</v>
      </c>
      <c r="N504">
        <f t="shared" si="46"/>
        <v>1</v>
      </c>
      <c r="O504">
        <f t="shared" si="47"/>
        <v>0.1</v>
      </c>
    </row>
    <row r="505" spans="1:15">
      <c r="A505" s="61" t="s">
        <v>134</v>
      </c>
      <c r="B505" s="41">
        <v>5300</v>
      </c>
      <c r="C505" s="43">
        <v>0.289056796</v>
      </c>
      <c r="D505" s="42">
        <v>0.5</v>
      </c>
      <c r="E505" s="42">
        <v>48.29</v>
      </c>
      <c r="F505" s="42">
        <v>0.6</v>
      </c>
      <c r="G505" s="42">
        <v>0.13500000000000001</v>
      </c>
      <c r="H505" s="41">
        <v>0</v>
      </c>
      <c r="I505" s="42">
        <f t="shared" si="48"/>
        <v>0.42</v>
      </c>
      <c r="J505" s="42">
        <f t="shared" si="49"/>
        <v>6.7500000000000004E-2</v>
      </c>
      <c r="K505" s="42">
        <v>662.3</v>
      </c>
      <c r="L505" s="41">
        <f t="shared" si="44"/>
        <v>0.58160636161833335</v>
      </c>
      <c r="M505">
        <f t="shared" si="45"/>
        <v>717</v>
      </c>
      <c r="N505">
        <f t="shared" si="46"/>
        <v>1</v>
      </c>
      <c r="O505">
        <f t="shared" si="47"/>
        <v>0.1</v>
      </c>
    </row>
    <row r="506" spans="1:15">
      <c r="A506" s="61" t="s">
        <v>134</v>
      </c>
      <c r="B506" s="41">
        <v>5300</v>
      </c>
      <c r="C506" s="43">
        <v>0.13617348500000001</v>
      </c>
      <c r="D506" s="42">
        <v>0.5</v>
      </c>
      <c r="E506" s="42">
        <v>48.29</v>
      </c>
      <c r="F506" s="42">
        <v>0.6</v>
      </c>
      <c r="G506" s="42">
        <v>0.13500000000000001</v>
      </c>
      <c r="H506" s="41">
        <v>0</v>
      </c>
      <c r="I506" s="42">
        <f t="shared" si="48"/>
        <v>0.42</v>
      </c>
      <c r="J506" s="42">
        <f t="shared" si="49"/>
        <v>6.7500000000000004E-2</v>
      </c>
      <c r="K506" s="42">
        <v>312</v>
      </c>
      <c r="L506" s="41">
        <f t="shared" si="44"/>
        <v>0.27399239961041671</v>
      </c>
      <c r="M506">
        <f t="shared" si="45"/>
        <v>338</v>
      </c>
      <c r="N506">
        <f t="shared" si="46"/>
        <v>0</v>
      </c>
      <c r="O506">
        <f t="shared" si="47"/>
        <v>0.1</v>
      </c>
    </row>
    <row r="507" spans="1:15">
      <c r="A507" s="61" t="s">
        <v>134</v>
      </c>
      <c r="B507" s="41">
        <v>5300</v>
      </c>
      <c r="C507" s="43">
        <v>0.108083073</v>
      </c>
      <c r="D507" s="42">
        <v>0.5</v>
      </c>
      <c r="E507" s="42">
        <v>48.29</v>
      </c>
      <c r="F507" s="42">
        <v>0.6</v>
      </c>
      <c r="G507" s="42">
        <v>0.13500000000000001</v>
      </c>
      <c r="H507" s="41">
        <v>0</v>
      </c>
      <c r="I507" s="42">
        <f t="shared" si="48"/>
        <v>0.42</v>
      </c>
      <c r="J507" s="42">
        <f t="shared" si="49"/>
        <v>6.7500000000000004E-2</v>
      </c>
      <c r="K507" s="42">
        <v>3460.3</v>
      </c>
      <c r="L507" s="41">
        <f t="shared" si="44"/>
        <v>0.21747214979874999</v>
      </c>
      <c r="M507">
        <f t="shared" si="45"/>
        <v>268</v>
      </c>
      <c r="N507">
        <f t="shared" si="46"/>
        <v>0</v>
      </c>
      <c r="O507">
        <f t="shared" si="47"/>
        <v>0</v>
      </c>
    </row>
    <row r="508" spans="1:15">
      <c r="C508" s="43">
        <f>SUM(C2:C507)</f>
        <v>632.74329719599905</v>
      </c>
      <c r="N508">
        <f>SUM(N2:N507)</f>
        <v>2028</v>
      </c>
      <c r="O508">
        <f>SUM(O2:O507)</f>
        <v>207.29999999999961</v>
      </c>
    </row>
  </sheetData>
  <sortState ref="A2:L508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508"/>
  <sheetViews>
    <sheetView workbookViewId="0">
      <pane ySplit="1" topLeftCell="A472" activePane="bottomLeft" state="frozen"/>
      <selection pane="bottomLeft" activeCell="J507" sqref="J507"/>
    </sheetView>
  </sheetViews>
  <sheetFormatPr defaultRowHeight="12.75"/>
  <cols>
    <col min="1" max="1" width="11.42578125" style="41" bestFit="1" customWidth="1"/>
    <col min="2" max="2" width="8.5703125" style="41" bestFit="1" customWidth="1"/>
    <col min="3" max="3" width="12.5703125" style="43" bestFit="1" customWidth="1"/>
    <col min="4" max="4" width="13.7109375" style="42" customWidth="1"/>
    <col min="5" max="5" width="14.7109375" style="42" bestFit="1" customWidth="1"/>
    <col min="6" max="7" width="13.7109375" style="42" customWidth="1"/>
    <col min="8" max="8" width="11.7109375" style="41" bestFit="1" customWidth="1"/>
    <col min="9" max="10" width="13.7109375" style="42" customWidth="1"/>
    <col min="11" max="11" width="18.85546875" style="42" bestFit="1" customWidth="1"/>
    <col min="12" max="13" width="12.42578125" bestFit="1" customWidth="1"/>
    <col min="14" max="14" width="7.85546875" bestFit="1" customWidth="1"/>
  </cols>
  <sheetData>
    <row r="1" spans="1:15" ht="25.5">
      <c r="A1" s="61" t="s">
        <v>133</v>
      </c>
      <c r="B1" s="41" t="s">
        <v>125</v>
      </c>
      <c r="C1" s="43" t="s">
        <v>132</v>
      </c>
      <c r="D1" s="42" t="s">
        <v>127</v>
      </c>
      <c r="E1" s="42" t="s">
        <v>126</v>
      </c>
      <c r="F1" s="42" t="s">
        <v>128</v>
      </c>
      <c r="G1" s="42" t="s">
        <v>129</v>
      </c>
      <c r="H1" s="41" t="s">
        <v>131</v>
      </c>
      <c r="I1" s="62" t="s">
        <v>135</v>
      </c>
      <c r="J1" s="62" t="s">
        <v>136</v>
      </c>
      <c r="K1" s="42" t="s">
        <v>130</v>
      </c>
      <c r="L1" s="45" t="s">
        <v>137</v>
      </c>
      <c r="M1" s="45" t="s">
        <v>138</v>
      </c>
      <c r="N1" s="45" t="s">
        <v>139</v>
      </c>
      <c r="O1" s="45" t="s">
        <v>140</v>
      </c>
    </row>
    <row r="2" spans="1:15">
      <c r="A2" s="61" t="s">
        <v>134</v>
      </c>
      <c r="B2" s="41">
        <v>1200</v>
      </c>
      <c r="C2" s="43">
        <v>0.13431947699999999</v>
      </c>
      <c r="D2" s="42">
        <v>0.38900000000000001</v>
      </c>
      <c r="E2" s="42">
        <v>48.29</v>
      </c>
      <c r="F2" s="42">
        <v>2.23</v>
      </c>
      <c r="G2" s="42">
        <v>0.316</v>
      </c>
      <c r="H2" s="41">
        <v>1</v>
      </c>
      <c r="I2" s="42">
        <f>F2</f>
        <v>2.23</v>
      </c>
      <c r="J2" s="42">
        <f>G2</f>
        <v>0.316</v>
      </c>
      <c r="K2" s="42">
        <v>377931</v>
      </c>
      <c r="L2" s="41">
        <f>E2*D2*C2/12</f>
        <v>0.2102638212286975</v>
      </c>
      <c r="M2">
        <f>ROUND(E2*D2*C2*102.79,0)</f>
        <v>259</v>
      </c>
      <c r="N2">
        <f>ROUND(I2*M2*0.002205,0)</f>
        <v>1</v>
      </c>
      <c r="O2">
        <f>ROUND(J2*M2*0.002205,1)</f>
        <v>0.2</v>
      </c>
    </row>
    <row r="3" spans="1:15">
      <c r="A3" s="61" t="s">
        <v>134</v>
      </c>
      <c r="B3" s="41">
        <v>1200</v>
      </c>
      <c r="C3" s="43">
        <v>0.41419520900000001</v>
      </c>
      <c r="D3" s="42">
        <v>0.38900000000000001</v>
      </c>
      <c r="E3" s="42">
        <v>48.29</v>
      </c>
      <c r="F3" s="42">
        <v>2.23</v>
      </c>
      <c r="G3" s="42">
        <v>0.316</v>
      </c>
      <c r="H3" s="41">
        <v>1</v>
      </c>
      <c r="I3" s="42">
        <f t="shared" ref="I3:J66" si="0">F3</f>
        <v>2.23</v>
      </c>
      <c r="J3" s="42">
        <f t="shared" si="0"/>
        <v>0.316</v>
      </c>
      <c r="K3" s="42">
        <v>119279.5</v>
      </c>
      <c r="L3" s="41">
        <f t="shared" ref="L3:L66" si="1">E3*D3*C3/12</f>
        <v>0.64838152533127424</v>
      </c>
      <c r="M3">
        <f t="shared" ref="M3:M66" si="2">ROUND(E3*D3*C3*102.79,0)</f>
        <v>800</v>
      </c>
      <c r="N3">
        <f t="shared" ref="N3:N66" si="3">ROUND(I3*M3*0.002205,0)</f>
        <v>4</v>
      </c>
      <c r="O3">
        <f t="shared" ref="O3:O66" si="4">ROUND(J3*M3*0.002205,1)</f>
        <v>0.6</v>
      </c>
    </row>
    <row r="4" spans="1:15">
      <c r="A4" s="61" t="s">
        <v>134</v>
      </c>
      <c r="B4" s="41">
        <v>1200</v>
      </c>
      <c r="C4" s="43">
        <v>0.82729452800000003</v>
      </c>
      <c r="D4" s="42">
        <v>0.30399999999999999</v>
      </c>
      <c r="E4" s="42">
        <v>48.29</v>
      </c>
      <c r="F4" s="42">
        <v>2.23</v>
      </c>
      <c r="G4" s="42">
        <v>0.316</v>
      </c>
      <c r="H4" s="41">
        <v>1</v>
      </c>
      <c r="I4" s="42">
        <f t="shared" si="0"/>
        <v>2.23</v>
      </c>
      <c r="J4" s="42">
        <f t="shared" si="0"/>
        <v>0.316</v>
      </c>
      <c r="K4" s="42">
        <v>125772.3</v>
      </c>
      <c r="L4" s="41">
        <f t="shared" si="1"/>
        <v>1.0120680031803733</v>
      </c>
      <c r="M4">
        <f t="shared" si="2"/>
        <v>1248</v>
      </c>
      <c r="N4">
        <f t="shared" si="3"/>
        <v>6</v>
      </c>
      <c r="O4">
        <f t="shared" si="4"/>
        <v>0.9</v>
      </c>
    </row>
    <row r="5" spans="1:15">
      <c r="A5" s="61" t="s">
        <v>134</v>
      </c>
      <c r="B5" s="41">
        <v>4110</v>
      </c>
      <c r="C5" s="43">
        <v>3.2836938000000003E-2</v>
      </c>
      <c r="D5" s="42">
        <v>0.10199999999999999</v>
      </c>
      <c r="E5" s="42">
        <v>48.29</v>
      </c>
      <c r="F5" s="42">
        <v>0.7</v>
      </c>
      <c r="G5" s="42">
        <v>0.09</v>
      </c>
      <c r="H5" s="41">
        <v>1</v>
      </c>
      <c r="I5" s="42">
        <f t="shared" si="0"/>
        <v>0.7</v>
      </c>
      <c r="J5" s="42">
        <f t="shared" si="0"/>
        <v>0.09</v>
      </c>
      <c r="K5" s="42">
        <v>15.3</v>
      </c>
      <c r="L5" s="41">
        <f t="shared" si="1"/>
        <v>1.3478413756169998E-2</v>
      </c>
      <c r="M5">
        <f t="shared" si="2"/>
        <v>17</v>
      </c>
      <c r="N5">
        <f t="shared" si="3"/>
        <v>0</v>
      </c>
      <c r="O5">
        <f t="shared" si="4"/>
        <v>0</v>
      </c>
    </row>
    <row r="6" spans="1:15">
      <c r="A6" s="61" t="s">
        <v>134</v>
      </c>
      <c r="B6" s="41">
        <v>4110</v>
      </c>
      <c r="C6" s="43">
        <v>0.29669292400000002</v>
      </c>
      <c r="D6" s="42">
        <v>0.309</v>
      </c>
      <c r="E6" s="42">
        <v>48.29</v>
      </c>
      <c r="F6" s="42">
        <v>0.7</v>
      </c>
      <c r="G6" s="42">
        <v>0.09</v>
      </c>
      <c r="H6" s="41">
        <v>1</v>
      </c>
      <c r="I6" s="42">
        <f t="shared" si="0"/>
        <v>0.7</v>
      </c>
      <c r="J6" s="42">
        <f t="shared" si="0"/>
        <v>0.09</v>
      </c>
      <c r="K6" s="42">
        <v>420.2</v>
      </c>
      <c r="L6" s="41">
        <f t="shared" si="1"/>
        <v>0.36892800847397006</v>
      </c>
      <c r="M6">
        <f t="shared" si="2"/>
        <v>455</v>
      </c>
      <c r="N6">
        <f t="shared" si="3"/>
        <v>1</v>
      </c>
      <c r="O6">
        <f t="shared" si="4"/>
        <v>0.1</v>
      </c>
    </row>
    <row r="7" spans="1:15">
      <c r="A7" s="61" t="s">
        <v>134</v>
      </c>
      <c r="B7" s="41">
        <v>4110</v>
      </c>
      <c r="C7" s="43">
        <v>4.7365790000000003E-3</v>
      </c>
      <c r="D7" s="42">
        <v>0.10199999999999999</v>
      </c>
      <c r="E7" s="42">
        <v>48.29</v>
      </c>
      <c r="F7" s="42">
        <v>0.7</v>
      </c>
      <c r="G7" s="42">
        <v>0.09</v>
      </c>
      <c r="H7" s="41">
        <v>1</v>
      </c>
      <c r="I7" s="42">
        <f t="shared" si="0"/>
        <v>0.7</v>
      </c>
      <c r="J7" s="42">
        <f t="shared" si="0"/>
        <v>0.09</v>
      </c>
      <c r="K7" s="42">
        <v>11.1</v>
      </c>
      <c r="L7" s="41">
        <f t="shared" si="1"/>
        <v>1.9441998992349998E-3</v>
      </c>
      <c r="M7">
        <f t="shared" si="2"/>
        <v>2</v>
      </c>
      <c r="N7">
        <f t="shared" si="3"/>
        <v>0</v>
      </c>
      <c r="O7">
        <f t="shared" si="4"/>
        <v>0</v>
      </c>
    </row>
    <row r="8" spans="1:15">
      <c r="A8" s="61" t="s">
        <v>134</v>
      </c>
      <c r="B8" s="41">
        <v>4110</v>
      </c>
      <c r="C8" s="43">
        <v>8.5063100000000002E-4</v>
      </c>
      <c r="D8" s="42">
        <v>0.309</v>
      </c>
      <c r="E8" s="42">
        <v>48.29</v>
      </c>
      <c r="F8" s="42">
        <v>0.7</v>
      </c>
      <c r="G8" s="42">
        <v>0.09</v>
      </c>
      <c r="H8" s="41">
        <v>1</v>
      </c>
      <c r="I8" s="42">
        <f t="shared" si="0"/>
        <v>0.7</v>
      </c>
      <c r="J8" s="42">
        <f t="shared" si="0"/>
        <v>0.09</v>
      </c>
      <c r="K8" s="42">
        <v>1.2</v>
      </c>
      <c r="L8" s="41">
        <f t="shared" si="1"/>
        <v>1.0577320029924999E-3</v>
      </c>
      <c r="M8">
        <f t="shared" si="2"/>
        <v>1</v>
      </c>
      <c r="N8">
        <f t="shared" si="3"/>
        <v>0</v>
      </c>
      <c r="O8">
        <f t="shared" si="4"/>
        <v>0</v>
      </c>
    </row>
    <row r="9" spans="1:15">
      <c r="A9" s="61" t="s">
        <v>134</v>
      </c>
      <c r="B9" s="41">
        <v>4110</v>
      </c>
      <c r="C9" s="43">
        <v>2.1991217750000001</v>
      </c>
      <c r="D9" s="42">
        <v>0.309</v>
      </c>
      <c r="E9" s="42">
        <v>48.29</v>
      </c>
      <c r="F9" s="42">
        <v>0.7</v>
      </c>
      <c r="G9" s="42">
        <v>0.09</v>
      </c>
      <c r="H9" s="41">
        <v>1</v>
      </c>
      <c r="I9" s="42">
        <f t="shared" si="0"/>
        <v>0.7</v>
      </c>
      <c r="J9" s="42">
        <f t="shared" si="0"/>
        <v>0.09</v>
      </c>
      <c r="K9" s="42">
        <v>3131.6</v>
      </c>
      <c r="L9" s="41">
        <f t="shared" si="1"/>
        <v>2.7345364557548124</v>
      </c>
      <c r="M9">
        <f t="shared" si="2"/>
        <v>3373</v>
      </c>
      <c r="N9">
        <f t="shared" si="3"/>
        <v>5</v>
      </c>
      <c r="O9">
        <f t="shared" si="4"/>
        <v>0.7</v>
      </c>
    </row>
    <row r="10" spans="1:15">
      <c r="A10" s="61" t="s">
        <v>134</v>
      </c>
      <c r="B10" s="41">
        <v>6460</v>
      </c>
      <c r="C10" s="43">
        <v>1.3218162E-2</v>
      </c>
      <c r="D10" s="42">
        <v>0.30299999999999999</v>
      </c>
      <c r="E10" s="42">
        <v>48.29</v>
      </c>
      <c r="F10" s="42">
        <v>0</v>
      </c>
      <c r="G10" s="42">
        <v>0</v>
      </c>
      <c r="H10" s="41">
        <v>1</v>
      </c>
      <c r="I10" s="42">
        <f t="shared" si="0"/>
        <v>0</v>
      </c>
      <c r="J10" s="42">
        <f t="shared" si="0"/>
        <v>0</v>
      </c>
      <c r="K10" s="42">
        <v>18.399999999999999</v>
      </c>
      <c r="L10" s="41">
        <f t="shared" si="1"/>
        <v>1.6117202335244999E-2</v>
      </c>
      <c r="M10">
        <f t="shared" si="2"/>
        <v>20</v>
      </c>
      <c r="N10">
        <f t="shared" si="3"/>
        <v>0</v>
      </c>
      <c r="O10">
        <f t="shared" si="4"/>
        <v>0</v>
      </c>
    </row>
    <row r="11" spans="1:15">
      <c r="A11" s="61" t="s">
        <v>134</v>
      </c>
      <c r="B11" s="41">
        <v>4110</v>
      </c>
      <c r="C11" s="43">
        <v>2.6184727000000001E-2</v>
      </c>
      <c r="D11" s="42">
        <v>0.309</v>
      </c>
      <c r="E11" s="42">
        <v>48.29</v>
      </c>
      <c r="F11" s="42">
        <v>0.7</v>
      </c>
      <c r="G11" s="42">
        <v>0.09</v>
      </c>
      <c r="H11" s="41">
        <v>1</v>
      </c>
      <c r="I11" s="42">
        <f t="shared" si="0"/>
        <v>0.7</v>
      </c>
      <c r="J11" s="42">
        <f t="shared" si="0"/>
        <v>0.09</v>
      </c>
      <c r="K11" s="42">
        <v>37.1</v>
      </c>
      <c r="L11" s="41">
        <f t="shared" si="1"/>
        <v>3.2559857020872503E-2</v>
      </c>
      <c r="M11">
        <f t="shared" si="2"/>
        <v>40</v>
      </c>
      <c r="N11">
        <f t="shared" si="3"/>
        <v>0</v>
      </c>
      <c r="O11">
        <f t="shared" si="4"/>
        <v>0</v>
      </c>
    </row>
    <row r="12" spans="1:15">
      <c r="A12" s="61" t="s">
        <v>134</v>
      </c>
      <c r="B12" s="41">
        <v>4130</v>
      </c>
      <c r="C12" s="43">
        <v>4.6402822300000004</v>
      </c>
      <c r="D12" s="42">
        <v>0.41299999999999998</v>
      </c>
      <c r="E12" s="42">
        <v>48.29</v>
      </c>
      <c r="F12" s="42">
        <v>0.7</v>
      </c>
      <c r="G12" s="42">
        <v>0.09</v>
      </c>
      <c r="H12" s="41">
        <v>1</v>
      </c>
      <c r="I12" s="42">
        <f t="shared" si="0"/>
        <v>0.7</v>
      </c>
      <c r="J12" s="42">
        <f t="shared" si="0"/>
        <v>0.09</v>
      </c>
      <c r="K12" s="42">
        <v>9426.1</v>
      </c>
      <c r="L12" s="41">
        <f t="shared" si="1"/>
        <v>7.7120601275172582</v>
      </c>
      <c r="M12">
        <f t="shared" si="2"/>
        <v>9513</v>
      </c>
      <c r="N12">
        <f t="shared" si="3"/>
        <v>15</v>
      </c>
      <c r="O12">
        <f t="shared" si="4"/>
        <v>1.9</v>
      </c>
    </row>
    <row r="13" spans="1:15">
      <c r="A13" s="61" t="s">
        <v>134</v>
      </c>
      <c r="B13" s="41">
        <v>6410</v>
      </c>
      <c r="C13" s="43">
        <v>0.28835725600000001</v>
      </c>
      <c r="D13" s="42">
        <v>0.30299999999999999</v>
      </c>
      <c r="E13" s="42">
        <v>48.29</v>
      </c>
      <c r="F13" s="42">
        <v>0</v>
      </c>
      <c r="G13" s="42">
        <v>0</v>
      </c>
      <c r="H13" s="41">
        <v>1</v>
      </c>
      <c r="I13" s="42">
        <f t="shared" si="0"/>
        <v>0</v>
      </c>
      <c r="J13" s="42">
        <f t="shared" si="0"/>
        <v>0</v>
      </c>
      <c r="K13" s="42">
        <v>400.4</v>
      </c>
      <c r="L13" s="41">
        <f t="shared" si="1"/>
        <v>0.35160049027905999</v>
      </c>
      <c r="M13">
        <f t="shared" si="2"/>
        <v>434</v>
      </c>
      <c r="N13">
        <f t="shared" si="3"/>
        <v>0</v>
      </c>
      <c r="O13">
        <f t="shared" si="4"/>
        <v>0</v>
      </c>
    </row>
    <row r="14" spans="1:15">
      <c r="A14" s="61" t="s">
        <v>134</v>
      </c>
      <c r="B14" s="41">
        <v>3200</v>
      </c>
      <c r="C14" s="43">
        <v>5.0102270999999997E-2</v>
      </c>
      <c r="D14" s="42">
        <v>0.4</v>
      </c>
      <c r="E14" s="42">
        <v>48.29</v>
      </c>
      <c r="F14" s="42">
        <v>1.2</v>
      </c>
      <c r="G14" s="42">
        <v>6.4000000000000001E-2</v>
      </c>
      <c r="H14" s="41">
        <v>1</v>
      </c>
      <c r="I14" s="42">
        <f t="shared" si="0"/>
        <v>1.2</v>
      </c>
      <c r="J14" s="42">
        <f t="shared" si="0"/>
        <v>6.4000000000000001E-2</v>
      </c>
      <c r="K14" s="42">
        <v>91.8</v>
      </c>
      <c r="L14" s="41">
        <f t="shared" si="1"/>
        <v>8.0647955553000014E-2</v>
      </c>
      <c r="M14">
        <f t="shared" si="2"/>
        <v>99</v>
      </c>
      <c r="N14">
        <f t="shared" si="3"/>
        <v>0</v>
      </c>
      <c r="O14">
        <f t="shared" si="4"/>
        <v>0</v>
      </c>
    </row>
    <row r="15" spans="1:15">
      <c r="A15" s="61" t="s">
        <v>134</v>
      </c>
      <c r="B15" s="41">
        <v>2430</v>
      </c>
      <c r="C15" s="43">
        <v>4.2799681999999999E-2</v>
      </c>
      <c r="D15" s="42">
        <v>0.251</v>
      </c>
      <c r="E15" s="42">
        <v>48.29</v>
      </c>
      <c r="F15" s="42">
        <v>2.2999999999999998</v>
      </c>
      <c r="G15" s="42">
        <v>0.56499999999999995</v>
      </c>
      <c r="H15" s="41">
        <v>1</v>
      </c>
      <c r="I15" s="42">
        <f t="shared" si="0"/>
        <v>2.2999999999999998</v>
      </c>
      <c r="J15" s="42">
        <f t="shared" si="0"/>
        <v>0.56499999999999995</v>
      </c>
      <c r="K15" s="42">
        <v>49.2</v>
      </c>
      <c r="L15" s="41">
        <f t="shared" si="1"/>
        <v>4.3230496465731662E-2</v>
      </c>
      <c r="M15">
        <f t="shared" si="2"/>
        <v>53</v>
      </c>
      <c r="N15">
        <f t="shared" si="3"/>
        <v>0</v>
      </c>
      <c r="O15">
        <f t="shared" si="4"/>
        <v>0.1</v>
      </c>
    </row>
    <row r="16" spans="1:15">
      <c r="A16" s="61" t="s">
        <v>134</v>
      </c>
      <c r="B16" s="41">
        <v>6410</v>
      </c>
      <c r="C16" s="43">
        <v>4.0335161000000001E-2</v>
      </c>
      <c r="D16" s="42">
        <v>0.26600000000000001</v>
      </c>
      <c r="E16" s="42">
        <v>48.29</v>
      </c>
      <c r="F16" s="42">
        <v>0</v>
      </c>
      <c r="G16" s="42">
        <v>0</v>
      </c>
      <c r="H16" s="41">
        <v>1</v>
      </c>
      <c r="I16" s="42">
        <f t="shared" si="0"/>
        <v>0</v>
      </c>
      <c r="J16" s="42">
        <f t="shared" si="0"/>
        <v>0</v>
      </c>
      <c r="K16" s="42">
        <v>49.2</v>
      </c>
      <c r="L16" s="41">
        <f t="shared" si="1"/>
        <v>4.3175899163961667E-2</v>
      </c>
      <c r="M16">
        <f t="shared" si="2"/>
        <v>53</v>
      </c>
      <c r="N16">
        <f t="shared" si="3"/>
        <v>0</v>
      </c>
      <c r="O16">
        <f t="shared" si="4"/>
        <v>0</v>
      </c>
    </row>
    <row r="17" spans="1:15">
      <c r="A17" s="61" t="s">
        <v>134</v>
      </c>
      <c r="B17" s="41">
        <v>5200</v>
      </c>
      <c r="C17" s="43">
        <v>4.1327772999999998E-2</v>
      </c>
      <c r="D17" s="42">
        <v>0.5</v>
      </c>
      <c r="E17" s="42">
        <v>48.29</v>
      </c>
      <c r="F17" s="42">
        <v>0.6</v>
      </c>
      <c r="G17" s="42">
        <v>0.11</v>
      </c>
      <c r="H17" s="41">
        <v>1</v>
      </c>
      <c r="I17" s="42">
        <f t="shared" si="0"/>
        <v>0.6</v>
      </c>
      <c r="J17" s="42">
        <f t="shared" si="0"/>
        <v>0.11</v>
      </c>
      <c r="K17" s="42">
        <v>94.7</v>
      </c>
      <c r="L17" s="41">
        <f t="shared" si="1"/>
        <v>8.3154923257083332E-2</v>
      </c>
      <c r="M17">
        <f t="shared" si="2"/>
        <v>103</v>
      </c>
      <c r="N17">
        <f t="shared" si="3"/>
        <v>0</v>
      </c>
      <c r="O17">
        <f t="shared" si="4"/>
        <v>0</v>
      </c>
    </row>
    <row r="18" spans="1:15">
      <c r="A18" s="61" t="s">
        <v>134</v>
      </c>
      <c r="B18" s="41">
        <v>2430</v>
      </c>
      <c r="C18" s="43">
        <v>2.7887299000000001E-2</v>
      </c>
      <c r="D18" s="42">
        <v>0.27700000000000002</v>
      </c>
      <c r="E18" s="42">
        <v>48.29</v>
      </c>
      <c r="F18" s="42">
        <v>2.2999999999999998</v>
      </c>
      <c r="G18" s="42">
        <v>0.56499999999999995</v>
      </c>
      <c r="H18" s="41">
        <v>1</v>
      </c>
      <c r="I18" s="42">
        <f t="shared" si="0"/>
        <v>2.2999999999999998</v>
      </c>
      <c r="J18" s="42">
        <f t="shared" si="0"/>
        <v>0.56499999999999995</v>
      </c>
      <c r="K18" s="42">
        <v>35.4</v>
      </c>
      <c r="L18" s="41">
        <f t="shared" si="1"/>
        <v>3.1085809519389173E-2</v>
      </c>
      <c r="M18">
        <f t="shared" si="2"/>
        <v>38</v>
      </c>
      <c r="N18">
        <f t="shared" si="3"/>
        <v>0</v>
      </c>
      <c r="O18">
        <f t="shared" si="4"/>
        <v>0</v>
      </c>
    </row>
    <row r="19" spans="1:15">
      <c r="A19" s="61" t="s">
        <v>134</v>
      </c>
      <c r="B19" s="41">
        <v>4110</v>
      </c>
      <c r="C19" s="43">
        <v>7.5703180999999994E-2</v>
      </c>
      <c r="D19" s="42">
        <v>0.10199999999999999</v>
      </c>
      <c r="E19" s="42">
        <v>48.29</v>
      </c>
      <c r="F19" s="42">
        <v>0.7</v>
      </c>
      <c r="G19" s="42">
        <v>0.09</v>
      </c>
      <c r="H19" s="41">
        <v>1</v>
      </c>
      <c r="I19" s="42">
        <f t="shared" si="0"/>
        <v>0.7</v>
      </c>
      <c r="J19" s="42">
        <f t="shared" si="0"/>
        <v>0.09</v>
      </c>
      <c r="K19" s="42">
        <v>103.4</v>
      </c>
      <c r="L19" s="41">
        <f t="shared" si="1"/>
        <v>3.1073506189164993E-2</v>
      </c>
      <c r="M19">
        <f t="shared" si="2"/>
        <v>38</v>
      </c>
      <c r="N19">
        <f t="shared" si="3"/>
        <v>0</v>
      </c>
      <c r="O19">
        <f t="shared" si="4"/>
        <v>0</v>
      </c>
    </row>
    <row r="20" spans="1:15">
      <c r="A20" s="61" t="s">
        <v>134</v>
      </c>
      <c r="B20" s="41">
        <v>3200</v>
      </c>
      <c r="C20" s="43">
        <v>1.3706355E-2</v>
      </c>
      <c r="D20" s="42">
        <v>0.4</v>
      </c>
      <c r="E20" s="42">
        <v>48.29</v>
      </c>
      <c r="F20" s="42">
        <v>1.2</v>
      </c>
      <c r="G20" s="42">
        <v>6.4000000000000001E-2</v>
      </c>
      <c r="H20" s="41">
        <v>1</v>
      </c>
      <c r="I20" s="42">
        <f t="shared" si="0"/>
        <v>1.2</v>
      </c>
      <c r="J20" s="42">
        <f t="shared" si="0"/>
        <v>6.4000000000000001E-2</v>
      </c>
      <c r="K20" s="42">
        <v>25.1</v>
      </c>
      <c r="L20" s="41">
        <f t="shared" si="1"/>
        <v>2.2062662765000005E-2</v>
      </c>
      <c r="M20">
        <f t="shared" si="2"/>
        <v>27</v>
      </c>
      <c r="N20">
        <f t="shared" si="3"/>
        <v>0</v>
      </c>
      <c r="O20">
        <f t="shared" si="4"/>
        <v>0</v>
      </c>
    </row>
    <row r="21" spans="1:15">
      <c r="A21" s="61" t="s">
        <v>134</v>
      </c>
      <c r="B21" s="41">
        <v>1200</v>
      </c>
      <c r="C21" s="43">
        <v>1.560065872</v>
      </c>
      <c r="D21" s="42">
        <v>0.22</v>
      </c>
      <c r="E21" s="42">
        <v>48.29</v>
      </c>
      <c r="F21" s="42">
        <v>2.23</v>
      </c>
      <c r="G21" s="42">
        <v>0.316</v>
      </c>
      <c r="H21" s="41">
        <v>1</v>
      </c>
      <c r="I21" s="42">
        <f t="shared" si="0"/>
        <v>2.23</v>
      </c>
      <c r="J21" s="42">
        <f t="shared" si="0"/>
        <v>0.316</v>
      </c>
      <c r="K21" s="42">
        <v>2795.9</v>
      </c>
      <c r="L21" s="41">
        <f t="shared" si="1"/>
        <v>1.3811523175794667</v>
      </c>
      <c r="M21">
        <f t="shared" si="2"/>
        <v>1704</v>
      </c>
      <c r="N21">
        <f t="shared" si="3"/>
        <v>8</v>
      </c>
      <c r="O21">
        <f t="shared" si="4"/>
        <v>1.2</v>
      </c>
    </row>
    <row r="22" spans="1:15">
      <c r="A22" s="61" t="s">
        <v>134</v>
      </c>
      <c r="B22" s="41">
        <v>4130</v>
      </c>
      <c r="C22" s="43">
        <v>0.79359979199999997</v>
      </c>
      <c r="D22" s="42">
        <v>0.10199999999999999</v>
      </c>
      <c r="E22" s="42">
        <v>48.29</v>
      </c>
      <c r="F22" s="42">
        <v>0.7</v>
      </c>
      <c r="G22" s="42">
        <v>0.09</v>
      </c>
      <c r="H22" s="41">
        <v>1</v>
      </c>
      <c r="I22" s="42">
        <f t="shared" si="0"/>
        <v>0.7</v>
      </c>
      <c r="J22" s="42">
        <f t="shared" si="0"/>
        <v>0.09</v>
      </c>
      <c r="K22" s="42">
        <v>556</v>
      </c>
      <c r="L22" s="41">
        <f t="shared" si="1"/>
        <v>0.32574493862327997</v>
      </c>
      <c r="M22">
        <f t="shared" si="2"/>
        <v>402</v>
      </c>
      <c r="N22">
        <f t="shared" si="3"/>
        <v>1</v>
      </c>
      <c r="O22">
        <f t="shared" si="4"/>
        <v>0.1</v>
      </c>
    </row>
    <row r="23" spans="1:15">
      <c r="A23" s="61" t="s">
        <v>134</v>
      </c>
      <c r="B23" s="41">
        <v>4130</v>
      </c>
      <c r="C23" s="43">
        <v>19.873154012000001</v>
      </c>
      <c r="D23" s="42">
        <v>0.10199999999999999</v>
      </c>
      <c r="E23" s="42">
        <v>48.29</v>
      </c>
      <c r="F23" s="42">
        <v>0.7</v>
      </c>
      <c r="G23" s="42">
        <v>0.09</v>
      </c>
      <c r="H23" s="41">
        <v>1</v>
      </c>
      <c r="I23" s="42">
        <f t="shared" si="0"/>
        <v>0.7</v>
      </c>
      <c r="J23" s="42">
        <f t="shared" si="0"/>
        <v>0.09</v>
      </c>
      <c r="K23" s="42">
        <v>30622.1</v>
      </c>
      <c r="L23" s="41">
        <f t="shared" si="1"/>
        <v>8.1572341615355786</v>
      </c>
      <c r="M23">
        <f t="shared" si="2"/>
        <v>10062</v>
      </c>
      <c r="N23">
        <f t="shared" si="3"/>
        <v>16</v>
      </c>
      <c r="O23">
        <f t="shared" si="4"/>
        <v>2</v>
      </c>
    </row>
    <row r="24" spans="1:15">
      <c r="A24" s="61" t="s">
        <v>134</v>
      </c>
      <c r="B24" s="41">
        <v>4130</v>
      </c>
      <c r="C24" s="43">
        <v>7.3083521999999998E-2</v>
      </c>
      <c r="D24" s="42">
        <v>0.10199999999999999</v>
      </c>
      <c r="E24" s="42">
        <v>48.29</v>
      </c>
      <c r="F24" s="42">
        <v>0.7</v>
      </c>
      <c r="G24" s="42">
        <v>0.09</v>
      </c>
      <c r="H24" s="41">
        <v>1</v>
      </c>
      <c r="I24" s="42">
        <f t="shared" si="0"/>
        <v>0.7</v>
      </c>
      <c r="J24" s="42">
        <f t="shared" si="0"/>
        <v>0.09</v>
      </c>
      <c r="K24" s="42">
        <v>73.599999999999994</v>
      </c>
      <c r="L24" s="41">
        <f t="shared" si="1"/>
        <v>2.9998227857729997E-2</v>
      </c>
      <c r="M24">
        <f t="shared" si="2"/>
        <v>37</v>
      </c>
      <c r="N24">
        <f t="shared" si="3"/>
        <v>0</v>
      </c>
      <c r="O24">
        <f t="shared" si="4"/>
        <v>0</v>
      </c>
    </row>
    <row r="25" spans="1:15">
      <c r="A25" s="61" t="s">
        <v>134</v>
      </c>
      <c r="B25" s="41">
        <v>4130</v>
      </c>
      <c r="C25" s="43">
        <v>5.9263798999999999E-2</v>
      </c>
      <c r="D25" s="42">
        <v>0.10199999999999999</v>
      </c>
      <c r="E25" s="42">
        <v>48.29</v>
      </c>
      <c r="F25" s="42">
        <v>0.7</v>
      </c>
      <c r="G25" s="42">
        <v>0.09</v>
      </c>
      <c r="H25" s="41">
        <v>1</v>
      </c>
      <c r="I25" s="42">
        <f t="shared" si="0"/>
        <v>0.7</v>
      </c>
      <c r="J25" s="42">
        <f t="shared" si="0"/>
        <v>0.09</v>
      </c>
      <c r="K25" s="42">
        <v>123.3</v>
      </c>
      <c r="L25" s="41">
        <f t="shared" si="1"/>
        <v>2.4325715256534996E-2</v>
      </c>
      <c r="M25">
        <f t="shared" si="2"/>
        <v>30</v>
      </c>
      <c r="N25">
        <f t="shared" si="3"/>
        <v>0</v>
      </c>
      <c r="O25">
        <f t="shared" si="4"/>
        <v>0</v>
      </c>
    </row>
    <row r="26" spans="1:15">
      <c r="A26" s="61" t="s">
        <v>134</v>
      </c>
      <c r="B26" s="41">
        <v>4130</v>
      </c>
      <c r="C26" s="43">
        <v>1.2688300000000001E-3</v>
      </c>
      <c r="D26" s="42">
        <v>0.10199999999999999</v>
      </c>
      <c r="E26" s="42">
        <v>48.29</v>
      </c>
      <c r="F26" s="42">
        <v>0.7</v>
      </c>
      <c r="G26" s="42">
        <v>0.09</v>
      </c>
      <c r="H26" s="41">
        <v>1</v>
      </c>
      <c r="I26" s="42">
        <f t="shared" si="0"/>
        <v>0.7</v>
      </c>
      <c r="J26" s="42">
        <f t="shared" si="0"/>
        <v>0.09</v>
      </c>
      <c r="K26" s="42">
        <v>3.1</v>
      </c>
      <c r="L26" s="41">
        <f t="shared" si="1"/>
        <v>5.2081030594999995E-4</v>
      </c>
      <c r="M26">
        <f t="shared" si="2"/>
        <v>1</v>
      </c>
      <c r="N26">
        <f t="shared" si="3"/>
        <v>0</v>
      </c>
      <c r="O26">
        <f t="shared" si="4"/>
        <v>0</v>
      </c>
    </row>
    <row r="27" spans="1:15">
      <c r="A27" s="61" t="s">
        <v>134</v>
      </c>
      <c r="B27" s="41">
        <v>4130</v>
      </c>
      <c r="C27" s="43">
        <v>3.5603229999999998E-3</v>
      </c>
      <c r="D27" s="42">
        <v>0.10199999999999999</v>
      </c>
      <c r="E27" s="42">
        <v>48.29</v>
      </c>
      <c r="F27" s="42">
        <v>0.7</v>
      </c>
      <c r="G27" s="42">
        <v>0.09</v>
      </c>
      <c r="H27" s="41">
        <v>1</v>
      </c>
      <c r="I27" s="42">
        <f t="shared" si="0"/>
        <v>0.7</v>
      </c>
      <c r="J27" s="42">
        <f t="shared" si="0"/>
        <v>0.09</v>
      </c>
      <c r="K27" s="42">
        <v>1.7</v>
      </c>
      <c r="L27" s="41">
        <f t="shared" si="1"/>
        <v>1.4613879801949996E-3</v>
      </c>
      <c r="M27">
        <f t="shared" si="2"/>
        <v>2</v>
      </c>
      <c r="N27">
        <f t="shared" si="3"/>
        <v>0</v>
      </c>
      <c r="O27">
        <f t="shared" si="4"/>
        <v>0</v>
      </c>
    </row>
    <row r="28" spans="1:15">
      <c r="A28" s="61" t="s">
        <v>134</v>
      </c>
      <c r="B28" s="41">
        <v>4130</v>
      </c>
      <c r="C28" s="43">
        <v>0.16937243699999999</v>
      </c>
      <c r="D28" s="42">
        <v>0.10199999999999999</v>
      </c>
      <c r="E28" s="42">
        <v>48.29</v>
      </c>
      <c r="F28" s="42">
        <v>0.7</v>
      </c>
      <c r="G28" s="42">
        <v>0.09</v>
      </c>
      <c r="H28" s="41">
        <v>1</v>
      </c>
      <c r="I28" s="42">
        <f t="shared" si="0"/>
        <v>0.7</v>
      </c>
      <c r="J28" s="42">
        <f t="shared" si="0"/>
        <v>0.09</v>
      </c>
      <c r="K28" s="42">
        <v>79.2</v>
      </c>
      <c r="L28" s="41">
        <f t="shared" si="1"/>
        <v>6.9521457353204988E-2</v>
      </c>
      <c r="M28">
        <f t="shared" si="2"/>
        <v>86</v>
      </c>
      <c r="N28">
        <f t="shared" si="3"/>
        <v>0</v>
      </c>
      <c r="O28">
        <f t="shared" si="4"/>
        <v>0</v>
      </c>
    </row>
    <row r="29" spans="1:15">
      <c r="A29" s="61" t="s">
        <v>134</v>
      </c>
      <c r="B29" s="41">
        <v>4130</v>
      </c>
      <c r="C29" s="43">
        <v>6.3783049999999999E-3</v>
      </c>
      <c r="D29" s="42">
        <v>0.10199999999999999</v>
      </c>
      <c r="E29" s="42">
        <v>48.29</v>
      </c>
      <c r="F29" s="42">
        <v>0.7</v>
      </c>
      <c r="G29" s="42">
        <v>0.09</v>
      </c>
      <c r="H29" s="41">
        <v>1</v>
      </c>
      <c r="I29" s="42">
        <f t="shared" si="0"/>
        <v>0.7</v>
      </c>
      <c r="J29" s="42">
        <f t="shared" si="0"/>
        <v>0.09</v>
      </c>
      <c r="K29" s="42">
        <v>3</v>
      </c>
      <c r="L29" s="41">
        <f t="shared" si="1"/>
        <v>2.6180709618249995E-3</v>
      </c>
      <c r="M29">
        <f t="shared" si="2"/>
        <v>3</v>
      </c>
      <c r="N29">
        <f t="shared" si="3"/>
        <v>0</v>
      </c>
      <c r="O29">
        <f t="shared" si="4"/>
        <v>0</v>
      </c>
    </row>
    <row r="30" spans="1:15">
      <c r="A30" s="61" t="s">
        <v>134</v>
      </c>
      <c r="B30" s="41">
        <v>4130</v>
      </c>
      <c r="C30" s="43">
        <v>6.9206145999999996E-2</v>
      </c>
      <c r="D30" s="42">
        <v>0.10199999999999999</v>
      </c>
      <c r="E30" s="42">
        <v>48.29</v>
      </c>
      <c r="F30" s="42">
        <v>0.7</v>
      </c>
      <c r="G30" s="42">
        <v>0.09</v>
      </c>
      <c r="H30" s="41">
        <v>1</v>
      </c>
      <c r="I30" s="42">
        <f t="shared" si="0"/>
        <v>0.7</v>
      </c>
      <c r="J30" s="42">
        <f t="shared" si="0"/>
        <v>0.09</v>
      </c>
      <c r="K30" s="42">
        <v>35.4</v>
      </c>
      <c r="L30" s="41">
        <f t="shared" si="1"/>
        <v>2.8406700717889994E-2</v>
      </c>
      <c r="M30">
        <f t="shared" si="2"/>
        <v>35</v>
      </c>
      <c r="N30">
        <f t="shared" si="3"/>
        <v>0</v>
      </c>
      <c r="O30">
        <f t="shared" si="4"/>
        <v>0</v>
      </c>
    </row>
    <row r="31" spans="1:15">
      <c r="A31" s="61" t="s">
        <v>134</v>
      </c>
      <c r="B31" s="41">
        <v>4130</v>
      </c>
      <c r="C31" s="43">
        <v>0.180429221</v>
      </c>
      <c r="D31" s="42">
        <v>0.10199999999999999</v>
      </c>
      <c r="E31" s="42">
        <v>48.29</v>
      </c>
      <c r="F31" s="42">
        <v>0.7</v>
      </c>
      <c r="G31" s="42">
        <v>0.09</v>
      </c>
      <c r="H31" s="41">
        <v>1</v>
      </c>
      <c r="I31" s="42">
        <f t="shared" si="0"/>
        <v>0.7</v>
      </c>
      <c r="J31" s="42">
        <f t="shared" si="0"/>
        <v>0.09</v>
      </c>
      <c r="K31" s="42">
        <v>84.3</v>
      </c>
      <c r="L31" s="41">
        <f t="shared" si="1"/>
        <v>7.405988019776498E-2</v>
      </c>
      <c r="M31">
        <f t="shared" si="2"/>
        <v>91</v>
      </c>
      <c r="N31">
        <f t="shared" si="3"/>
        <v>0</v>
      </c>
      <c r="O31">
        <f t="shared" si="4"/>
        <v>0</v>
      </c>
    </row>
    <row r="32" spans="1:15">
      <c r="A32" s="61" t="s">
        <v>134</v>
      </c>
      <c r="B32" s="41">
        <v>4130</v>
      </c>
      <c r="C32" s="43">
        <v>0.12759910499999999</v>
      </c>
      <c r="D32" s="42">
        <v>0.10199999999999999</v>
      </c>
      <c r="E32" s="42">
        <v>48.29</v>
      </c>
      <c r="F32" s="42">
        <v>0.7</v>
      </c>
      <c r="G32" s="42">
        <v>0.09</v>
      </c>
      <c r="H32" s="41">
        <v>1</v>
      </c>
      <c r="I32" s="42">
        <f t="shared" si="0"/>
        <v>0.7</v>
      </c>
      <c r="J32" s="42">
        <f t="shared" si="0"/>
        <v>0.09</v>
      </c>
      <c r="K32" s="42">
        <v>101.5</v>
      </c>
      <c r="L32" s="41">
        <f t="shared" si="1"/>
        <v>5.2374966633824988E-2</v>
      </c>
      <c r="M32">
        <f t="shared" si="2"/>
        <v>65</v>
      </c>
      <c r="N32">
        <f t="shared" si="3"/>
        <v>0</v>
      </c>
      <c r="O32">
        <f t="shared" si="4"/>
        <v>0</v>
      </c>
    </row>
    <row r="33" spans="1:15">
      <c r="A33" s="61" t="s">
        <v>134</v>
      </c>
      <c r="B33" s="41">
        <v>4130</v>
      </c>
      <c r="C33" s="43">
        <v>0.191399659</v>
      </c>
      <c r="D33" s="42">
        <v>0.10199999999999999</v>
      </c>
      <c r="E33" s="42">
        <v>48.29</v>
      </c>
      <c r="F33" s="42">
        <v>0.7</v>
      </c>
      <c r="G33" s="42">
        <v>0.09</v>
      </c>
      <c r="H33" s="41">
        <v>1</v>
      </c>
      <c r="I33" s="42">
        <f t="shared" si="0"/>
        <v>0.7</v>
      </c>
      <c r="J33" s="42">
        <f t="shared" si="0"/>
        <v>0.09</v>
      </c>
      <c r="K33" s="42">
        <v>98.1</v>
      </c>
      <c r="L33" s="41">
        <f t="shared" si="1"/>
        <v>7.8562861031434991E-2</v>
      </c>
      <c r="M33">
        <f t="shared" si="2"/>
        <v>97</v>
      </c>
      <c r="N33">
        <f t="shared" si="3"/>
        <v>0</v>
      </c>
      <c r="O33">
        <f t="shared" si="4"/>
        <v>0</v>
      </c>
    </row>
    <row r="34" spans="1:15">
      <c r="A34" s="61" t="s">
        <v>134</v>
      </c>
      <c r="B34" s="41">
        <v>4130</v>
      </c>
      <c r="C34" s="43">
        <v>0.80484076999999998</v>
      </c>
      <c r="D34" s="42">
        <v>0.10199999999999999</v>
      </c>
      <c r="E34" s="42">
        <v>48.29</v>
      </c>
      <c r="F34" s="42">
        <v>0.7</v>
      </c>
      <c r="G34" s="42">
        <v>0.09</v>
      </c>
      <c r="H34" s="41">
        <v>1</v>
      </c>
      <c r="I34" s="42">
        <f t="shared" si="0"/>
        <v>0.7</v>
      </c>
      <c r="J34" s="42">
        <f t="shared" si="0"/>
        <v>0.09</v>
      </c>
      <c r="K34" s="42">
        <v>384.3</v>
      </c>
      <c r="L34" s="41">
        <f t="shared" si="1"/>
        <v>0.33035896665804992</v>
      </c>
      <c r="M34">
        <f t="shared" si="2"/>
        <v>407</v>
      </c>
      <c r="N34">
        <f t="shared" si="3"/>
        <v>1</v>
      </c>
      <c r="O34">
        <f t="shared" si="4"/>
        <v>0.1</v>
      </c>
    </row>
    <row r="35" spans="1:15">
      <c r="A35" s="61" t="s">
        <v>134</v>
      </c>
      <c r="B35" s="41">
        <v>4130</v>
      </c>
      <c r="C35" s="43">
        <v>8.1851170000000004E-3</v>
      </c>
      <c r="D35" s="42">
        <v>0.10199999999999999</v>
      </c>
      <c r="E35" s="42">
        <v>48.29</v>
      </c>
      <c r="F35" s="42">
        <v>0.7</v>
      </c>
      <c r="G35" s="42">
        <v>0.09</v>
      </c>
      <c r="H35" s="41">
        <v>1</v>
      </c>
      <c r="I35" s="42">
        <f t="shared" si="0"/>
        <v>0.7</v>
      </c>
      <c r="J35" s="42">
        <f t="shared" si="0"/>
        <v>0.09</v>
      </c>
      <c r="K35" s="42">
        <v>3.8</v>
      </c>
      <c r="L35" s="41">
        <f t="shared" si="1"/>
        <v>3.3597040494049994E-3</v>
      </c>
      <c r="M35">
        <f t="shared" si="2"/>
        <v>4</v>
      </c>
      <c r="N35">
        <f t="shared" si="3"/>
        <v>0</v>
      </c>
      <c r="O35">
        <f t="shared" si="4"/>
        <v>0</v>
      </c>
    </row>
    <row r="36" spans="1:15">
      <c r="A36" s="61" t="s">
        <v>134</v>
      </c>
      <c r="B36" s="41">
        <v>4130</v>
      </c>
      <c r="C36" s="43">
        <v>2.0365699999999999E-4</v>
      </c>
      <c r="D36" s="42">
        <v>0.10199999999999999</v>
      </c>
      <c r="E36" s="42">
        <v>48.29</v>
      </c>
      <c r="F36" s="42">
        <v>0.7</v>
      </c>
      <c r="G36" s="42">
        <v>0.09</v>
      </c>
      <c r="H36" s="41">
        <v>1</v>
      </c>
      <c r="I36" s="42">
        <f t="shared" si="0"/>
        <v>0.7</v>
      </c>
      <c r="J36" s="42">
        <f t="shared" si="0"/>
        <v>0.09</v>
      </c>
      <c r="K36" s="42">
        <v>0.1</v>
      </c>
      <c r="L36" s="41">
        <f t="shared" si="1"/>
        <v>8.3594070504999991E-5</v>
      </c>
      <c r="M36">
        <f t="shared" si="2"/>
        <v>0</v>
      </c>
      <c r="N36">
        <f t="shared" si="3"/>
        <v>0</v>
      </c>
      <c r="O36">
        <f t="shared" si="4"/>
        <v>0</v>
      </c>
    </row>
    <row r="37" spans="1:15">
      <c r="A37" s="61" t="s">
        <v>134</v>
      </c>
      <c r="B37" s="41">
        <v>4130</v>
      </c>
      <c r="C37" s="43">
        <v>3.708748E-3</v>
      </c>
      <c r="D37" s="42">
        <v>0.10199999999999999</v>
      </c>
      <c r="E37" s="42">
        <v>48.29</v>
      </c>
      <c r="F37" s="42">
        <v>0.7</v>
      </c>
      <c r="G37" s="42">
        <v>0.09</v>
      </c>
      <c r="H37" s="41">
        <v>1</v>
      </c>
      <c r="I37" s="42">
        <f t="shared" si="0"/>
        <v>0.7</v>
      </c>
      <c r="J37" s="42">
        <f t="shared" si="0"/>
        <v>0.09</v>
      </c>
      <c r="K37" s="42">
        <v>1.7</v>
      </c>
      <c r="L37" s="41">
        <f t="shared" si="1"/>
        <v>1.5223112478199997E-3</v>
      </c>
      <c r="M37">
        <f t="shared" si="2"/>
        <v>2</v>
      </c>
      <c r="N37">
        <f t="shared" si="3"/>
        <v>0</v>
      </c>
      <c r="O37">
        <f t="shared" si="4"/>
        <v>0</v>
      </c>
    </row>
    <row r="38" spans="1:15">
      <c r="A38" s="61" t="s">
        <v>134</v>
      </c>
      <c r="B38" s="41">
        <v>4130</v>
      </c>
      <c r="C38" s="43">
        <v>0.15497132599999999</v>
      </c>
      <c r="D38" s="42">
        <v>0.10199999999999999</v>
      </c>
      <c r="E38" s="42">
        <v>48.29</v>
      </c>
      <c r="F38" s="42">
        <v>0.7</v>
      </c>
      <c r="G38" s="42">
        <v>0.09</v>
      </c>
      <c r="H38" s="41">
        <v>1</v>
      </c>
      <c r="I38" s="42">
        <f t="shared" si="0"/>
        <v>0.7</v>
      </c>
      <c r="J38" s="42">
        <f t="shared" si="0"/>
        <v>0.09</v>
      </c>
      <c r="K38" s="42">
        <v>72.400000000000006</v>
      </c>
      <c r="L38" s="41">
        <f t="shared" si="1"/>
        <v>6.3610305326589983E-2</v>
      </c>
      <c r="M38">
        <f t="shared" si="2"/>
        <v>78</v>
      </c>
      <c r="N38">
        <f t="shared" si="3"/>
        <v>0</v>
      </c>
      <c r="O38">
        <f t="shared" si="4"/>
        <v>0</v>
      </c>
    </row>
    <row r="39" spans="1:15">
      <c r="A39" s="61" t="s">
        <v>134</v>
      </c>
      <c r="B39" s="41">
        <v>4130</v>
      </c>
      <c r="C39" s="43">
        <v>2.9066500000000001E-4</v>
      </c>
      <c r="D39" s="42">
        <v>0.10199999999999999</v>
      </c>
      <c r="E39" s="42">
        <v>48.29</v>
      </c>
      <c r="F39" s="42">
        <v>0.7</v>
      </c>
      <c r="G39" s="42">
        <v>0.09</v>
      </c>
      <c r="H39" s="41">
        <v>1</v>
      </c>
      <c r="I39" s="42">
        <f t="shared" si="0"/>
        <v>0.7</v>
      </c>
      <c r="J39" s="42">
        <f t="shared" si="0"/>
        <v>0.09</v>
      </c>
      <c r="K39" s="42">
        <v>0.1</v>
      </c>
      <c r="L39" s="41">
        <f t="shared" si="1"/>
        <v>1.1930780922499999E-4</v>
      </c>
      <c r="M39">
        <f t="shared" si="2"/>
        <v>0</v>
      </c>
      <c r="N39">
        <f t="shared" si="3"/>
        <v>0</v>
      </c>
      <c r="O39">
        <f t="shared" si="4"/>
        <v>0</v>
      </c>
    </row>
    <row r="40" spans="1:15">
      <c r="A40" s="61" t="s">
        <v>134</v>
      </c>
      <c r="B40" s="41">
        <v>4130</v>
      </c>
      <c r="C40" s="43">
        <v>9.5250112999999997E-2</v>
      </c>
      <c r="D40" s="42">
        <v>0.10199999999999999</v>
      </c>
      <c r="E40" s="42">
        <v>48.29</v>
      </c>
      <c r="F40" s="42">
        <v>0.7</v>
      </c>
      <c r="G40" s="42">
        <v>0.09</v>
      </c>
      <c r="H40" s="41">
        <v>1</v>
      </c>
      <c r="I40" s="42">
        <f t="shared" si="0"/>
        <v>0.7</v>
      </c>
      <c r="J40" s="42">
        <f t="shared" si="0"/>
        <v>0.09</v>
      </c>
      <c r="K40" s="42">
        <v>46.1</v>
      </c>
      <c r="L40" s="41">
        <f t="shared" si="1"/>
        <v>3.9096837632544991E-2</v>
      </c>
      <c r="M40">
        <f t="shared" si="2"/>
        <v>48</v>
      </c>
      <c r="N40">
        <f t="shared" si="3"/>
        <v>0</v>
      </c>
      <c r="O40">
        <f t="shared" si="4"/>
        <v>0</v>
      </c>
    </row>
    <row r="41" spans="1:15">
      <c r="A41" s="61" t="s">
        <v>134</v>
      </c>
      <c r="B41" s="41">
        <v>4130</v>
      </c>
      <c r="C41" s="43">
        <v>2.8463773000000001E-2</v>
      </c>
      <c r="D41" s="42">
        <v>0.10199999999999999</v>
      </c>
      <c r="E41" s="42">
        <v>48.29</v>
      </c>
      <c r="F41" s="42">
        <v>0.7</v>
      </c>
      <c r="G41" s="42">
        <v>0.09</v>
      </c>
      <c r="H41" s="41">
        <v>1</v>
      </c>
      <c r="I41" s="42">
        <f t="shared" si="0"/>
        <v>0.7</v>
      </c>
      <c r="J41" s="42">
        <f t="shared" si="0"/>
        <v>0.09</v>
      </c>
      <c r="K41" s="42">
        <v>16.600000000000001</v>
      </c>
      <c r="L41" s="41">
        <f t="shared" si="1"/>
        <v>1.1683382584444998E-2</v>
      </c>
      <c r="M41">
        <f t="shared" si="2"/>
        <v>14</v>
      </c>
      <c r="N41">
        <f t="shared" si="3"/>
        <v>0</v>
      </c>
      <c r="O41">
        <f t="shared" si="4"/>
        <v>0</v>
      </c>
    </row>
    <row r="42" spans="1:15">
      <c r="A42" s="61" t="s">
        <v>134</v>
      </c>
      <c r="B42" s="41">
        <v>4130</v>
      </c>
      <c r="C42" s="43">
        <v>9.9134284000000003E-2</v>
      </c>
      <c r="D42" s="42">
        <v>0.309</v>
      </c>
      <c r="E42" s="42">
        <v>48.29</v>
      </c>
      <c r="F42" s="42">
        <v>0.7</v>
      </c>
      <c r="G42" s="42">
        <v>0.09</v>
      </c>
      <c r="H42" s="41">
        <v>1</v>
      </c>
      <c r="I42" s="42">
        <f t="shared" si="0"/>
        <v>0.7</v>
      </c>
      <c r="J42" s="42">
        <f t="shared" si="0"/>
        <v>0.09</v>
      </c>
      <c r="K42" s="42">
        <v>198.3</v>
      </c>
      <c r="L42" s="41">
        <f t="shared" si="1"/>
        <v>0.12327026028977001</v>
      </c>
      <c r="M42">
        <f t="shared" si="2"/>
        <v>152</v>
      </c>
      <c r="N42">
        <f t="shared" si="3"/>
        <v>0</v>
      </c>
      <c r="O42">
        <f t="shared" si="4"/>
        <v>0</v>
      </c>
    </row>
    <row r="43" spans="1:15">
      <c r="A43" s="61" t="s">
        <v>134</v>
      </c>
      <c r="B43" s="41">
        <v>4130</v>
      </c>
      <c r="C43" s="43">
        <v>1.53491917</v>
      </c>
      <c r="D43" s="42">
        <v>0.309</v>
      </c>
      <c r="E43" s="42">
        <v>48.29</v>
      </c>
      <c r="F43" s="42">
        <v>0.7</v>
      </c>
      <c r="G43" s="42">
        <v>0.09</v>
      </c>
      <c r="H43" s="41">
        <v>1</v>
      </c>
      <c r="I43" s="42">
        <f t="shared" si="0"/>
        <v>0.7</v>
      </c>
      <c r="J43" s="42">
        <f t="shared" si="0"/>
        <v>0.09</v>
      </c>
      <c r="K43" s="42">
        <v>2173.6</v>
      </c>
      <c r="L43" s="41">
        <f t="shared" si="1"/>
        <v>1.908622103021975</v>
      </c>
      <c r="M43">
        <f t="shared" si="2"/>
        <v>2354</v>
      </c>
      <c r="N43">
        <f t="shared" si="3"/>
        <v>4</v>
      </c>
      <c r="O43">
        <f t="shared" si="4"/>
        <v>0.5</v>
      </c>
    </row>
    <row r="44" spans="1:15">
      <c r="A44" s="61" t="s">
        <v>134</v>
      </c>
      <c r="B44" s="41">
        <v>4110</v>
      </c>
      <c r="C44" s="43">
        <v>2.3721112999999999E-2</v>
      </c>
      <c r="D44" s="42">
        <v>0.10199999999999999</v>
      </c>
      <c r="E44" s="42">
        <v>48.29</v>
      </c>
      <c r="F44" s="42">
        <v>0.7</v>
      </c>
      <c r="G44" s="42">
        <v>0.09</v>
      </c>
      <c r="H44" s="41">
        <v>1</v>
      </c>
      <c r="I44" s="42">
        <f t="shared" si="0"/>
        <v>0.7</v>
      </c>
      <c r="J44" s="42">
        <f t="shared" si="0"/>
        <v>0.09</v>
      </c>
      <c r="K44" s="42">
        <v>11.1</v>
      </c>
      <c r="L44" s="41">
        <f t="shared" si="1"/>
        <v>9.7366866475449981E-3</v>
      </c>
      <c r="M44">
        <f t="shared" si="2"/>
        <v>12</v>
      </c>
      <c r="N44">
        <f t="shared" si="3"/>
        <v>0</v>
      </c>
      <c r="O44">
        <f t="shared" si="4"/>
        <v>0</v>
      </c>
    </row>
    <row r="45" spans="1:15">
      <c r="A45" s="61" t="s">
        <v>134</v>
      </c>
      <c r="B45" s="41">
        <v>1200</v>
      </c>
      <c r="C45" s="43">
        <v>5.0206925999999999E-2</v>
      </c>
      <c r="D45" s="42">
        <v>0.47299999999999998</v>
      </c>
      <c r="E45" s="42">
        <v>48.29</v>
      </c>
      <c r="F45" s="42">
        <v>2.23</v>
      </c>
      <c r="G45" s="42">
        <v>0.316</v>
      </c>
      <c r="H45" s="41">
        <v>1</v>
      </c>
      <c r="I45" s="42">
        <f t="shared" si="0"/>
        <v>2.23</v>
      </c>
      <c r="J45" s="42">
        <f t="shared" si="0"/>
        <v>0.316</v>
      </c>
      <c r="K45" s="42">
        <v>414.8</v>
      </c>
      <c r="L45" s="41">
        <f t="shared" si="1"/>
        <v>9.5565410995284983E-2</v>
      </c>
      <c r="M45">
        <f t="shared" si="2"/>
        <v>118</v>
      </c>
      <c r="N45">
        <f t="shared" si="3"/>
        <v>1</v>
      </c>
      <c r="O45">
        <f t="shared" si="4"/>
        <v>0.1</v>
      </c>
    </row>
    <row r="46" spans="1:15">
      <c r="A46" s="61" t="s">
        <v>134</v>
      </c>
      <c r="B46" s="41">
        <v>4130</v>
      </c>
      <c r="C46" s="43">
        <v>5.0294222E-2</v>
      </c>
      <c r="D46" s="42">
        <v>0.41299999999999998</v>
      </c>
      <c r="E46" s="42">
        <v>48.29</v>
      </c>
      <c r="F46" s="42">
        <v>0.7</v>
      </c>
      <c r="G46" s="42">
        <v>0.09</v>
      </c>
      <c r="H46" s="41">
        <v>1</v>
      </c>
      <c r="I46" s="42">
        <f t="shared" si="0"/>
        <v>0.7</v>
      </c>
      <c r="J46" s="42">
        <f t="shared" si="0"/>
        <v>0.09</v>
      </c>
      <c r="K46" s="42">
        <v>141.69999999999999</v>
      </c>
      <c r="L46" s="41">
        <f t="shared" si="1"/>
        <v>8.3588032991411654E-2</v>
      </c>
      <c r="M46">
        <f t="shared" si="2"/>
        <v>103</v>
      </c>
      <c r="N46">
        <f t="shared" si="3"/>
        <v>0</v>
      </c>
      <c r="O46">
        <f t="shared" si="4"/>
        <v>0</v>
      </c>
    </row>
    <row r="47" spans="1:15">
      <c r="A47" s="61" t="s">
        <v>134</v>
      </c>
      <c r="B47" s="41">
        <v>4110</v>
      </c>
      <c r="C47" s="43">
        <v>3.1402040000000002E-3</v>
      </c>
      <c r="D47" s="42">
        <v>0.41299999999999998</v>
      </c>
      <c r="E47" s="42">
        <v>48.29</v>
      </c>
      <c r="F47" s="42">
        <v>0.7</v>
      </c>
      <c r="G47" s="42">
        <v>0.09</v>
      </c>
      <c r="H47" s="41">
        <v>1</v>
      </c>
      <c r="I47" s="42">
        <f t="shared" si="0"/>
        <v>0.7</v>
      </c>
      <c r="J47" s="42">
        <f t="shared" si="0"/>
        <v>0.09</v>
      </c>
      <c r="K47" s="42">
        <v>724.7</v>
      </c>
      <c r="L47" s="41">
        <f t="shared" si="1"/>
        <v>5.2189588607566666E-3</v>
      </c>
      <c r="M47">
        <f t="shared" si="2"/>
        <v>6</v>
      </c>
      <c r="N47">
        <f t="shared" si="3"/>
        <v>0</v>
      </c>
      <c r="O47">
        <f t="shared" si="4"/>
        <v>0</v>
      </c>
    </row>
    <row r="48" spans="1:15">
      <c r="A48" s="61" t="s">
        <v>134</v>
      </c>
      <c r="B48" s="41">
        <v>4130</v>
      </c>
      <c r="C48" s="43">
        <v>0.31867432600000001</v>
      </c>
      <c r="D48" s="42">
        <v>0.41299999999999998</v>
      </c>
      <c r="E48" s="42">
        <v>48.29</v>
      </c>
      <c r="F48" s="42">
        <v>0.7</v>
      </c>
      <c r="G48" s="42">
        <v>0.09</v>
      </c>
      <c r="H48" s="41">
        <v>1</v>
      </c>
      <c r="I48" s="42">
        <f t="shared" si="0"/>
        <v>0.7</v>
      </c>
      <c r="J48" s="42">
        <f t="shared" si="0"/>
        <v>0.09</v>
      </c>
      <c r="K48" s="42">
        <v>603.20000000000005</v>
      </c>
      <c r="L48" s="41">
        <f t="shared" si="1"/>
        <v>0.52963062188741827</v>
      </c>
      <c r="M48">
        <f t="shared" si="2"/>
        <v>653</v>
      </c>
      <c r="N48">
        <f t="shared" si="3"/>
        <v>1</v>
      </c>
      <c r="O48">
        <f t="shared" si="4"/>
        <v>0.1</v>
      </c>
    </row>
    <row r="49" spans="1:15">
      <c r="A49" s="61" t="s">
        <v>134</v>
      </c>
      <c r="B49" s="41">
        <v>4130</v>
      </c>
      <c r="C49" s="43">
        <v>0.315733345</v>
      </c>
      <c r="D49" s="42">
        <v>0.309</v>
      </c>
      <c r="E49" s="42">
        <v>48.29</v>
      </c>
      <c r="F49" s="42">
        <v>0.7</v>
      </c>
      <c r="G49" s="42">
        <v>0.09</v>
      </c>
      <c r="H49" s="41">
        <v>1</v>
      </c>
      <c r="I49" s="42">
        <f t="shared" si="0"/>
        <v>0.7</v>
      </c>
      <c r="J49" s="42">
        <f t="shared" si="0"/>
        <v>0.09</v>
      </c>
      <c r="K49" s="42">
        <v>447.1</v>
      </c>
      <c r="L49" s="41">
        <f t="shared" si="1"/>
        <v>0.39260415317378744</v>
      </c>
      <c r="M49">
        <f t="shared" si="2"/>
        <v>484</v>
      </c>
      <c r="N49">
        <f t="shared" si="3"/>
        <v>1</v>
      </c>
      <c r="O49">
        <f t="shared" si="4"/>
        <v>0.1</v>
      </c>
    </row>
    <row r="50" spans="1:15">
      <c r="A50" s="61" t="s">
        <v>134</v>
      </c>
      <c r="B50" s="41">
        <v>4110</v>
      </c>
      <c r="C50" s="43">
        <v>0.22260898900000001</v>
      </c>
      <c r="D50" s="42">
        <v>0.309</v>
      </c>
      <c r="E50" s="42">
        <v>48.29</v>
      </c>
      <c r="F50" s="42">
        <v>0.7</v>
      </c>
      <c r="G50" s="42">
        <v>0.09</v>
      </c>
      <c r="H50" s="41">
        <v>1</v>
      </c>
      <c r="I50" s="42">
        <f t="shared" si="0"/>
        <v>0.7</v>
      </c>
      <c r="J50" s="42">
        <f t="shared" si="0"/>
        <v>0.09</v>
      </c>
      <c r="K50" s="42">
        <v>1225.5</v>
      </c>
      <c r="L50" s="41">
        <f t="shared" si="1"/>
        <v>0.27680704302935749</v>
      </c>
      <c r="M50">
        <f t="shared" si="2"/>
        <v>341</v>
      </c>
      <c r="N50">
        <f t="shared" si="3"/>
        <v>1</v>
      </c>
      <c r="O50">
        <f t="shared" si="4"/>
        <v>0.1</v>
      </c>
    </row>
    <row r="51" spans="1:15">
      <c r="A51" s="61" t="s">
        <v>134</v>
      </c>
      <c r="B51" s="41">
        <v>4130</v>
      </c>
      <c r="C51" s="43">
        <v>0.20624831199999999</v>
      </c>
      <c r="D51" s="42">
        <v>0.41299999999999998</v>
      </c>
      <c r="E51" s="42">
        <v>48.29</v>
      </c>
      <c r="F51" s="42">
        <v>0.7</v>
      </c>
      <c r="G51" s="42">
        <v>0.09</v>
      </c>
      <c r="H51" s="41">
        <v>1</v>
      </c>
      <c r="I51" s="42">
        <f t="shared" si="0"/>
        <v>0.7</v>
      </c>
      <c r="J51" s="42">
        <f t="shared" si="0"/>
        <v>0.09</v>
      </c>
      <c r="K51" s="42">
        <v>390.4</v>
      </c>
      <c r="L51" s="41">
        <f t="shared" si="1"/>
        <v>0.34278074145135329</v>
      </c>
      <c r="M51">
        <f t="shared" si="2"/>
        <v>423</v>
      </c>
      <c r="N51">
        <f t="shared" si="3"/>
        <v>1</v>
      </c>
      <c r="O51">
        <f t="shared" si="4"/>
        <v>0.1</v>
      </c>
    </row>
    <row r="52" spans="1:15">
      <c r="A52" s="61" t="s">
        <v>134</v>
      </c>
      <c r="B52" s="41">
        <v>6410</v>
      </c>
      <c r="C52" s="43">
        <v>4.7261559000000002E-2</v>
      </c>
      <c r="D52" s="42">
        <v>0.30299999999999999</v>
      </c>
      <c r="E52" s="42">
        <v>48.29</v>
      </c>
      <c r="F52" s="42">
        <v>0</v>
      </c>
      <c r="G52" s="42">
        <v>0</v>
      </c>
      <c r="H52" s="41">
        <v>1</v>
      </c>
      <c r="I52" s="42">
        <f t="shared" si="0"/>
        <v>0</v>
      </c>
      <c r="J52" s="42">
        <f t="shared" si="0"/>
        <v>0</v>
      </c>
      <c r="K52" s="42">
        <v>65.599999999999994</v>
      </c>
      <c r="L52" s="41">
        <f t="shared" si="1"/>
        <v>5.7627082273777497E-2</v>
      </c>
      <c r="M52">
        <f t="shared" si="2"/>
        <v>71</v>
      </c>
      <c r="N52">
        <f t="shared" si="3"/>
        <v>0</v>
      </c>
      <c r="O52">
        <f t="shared" si="4"/>
        <v>0</v>
      </c>
    </row>
    <row r="53" spans="1:15">
      <c r="A53" s="61" t="s">
        <v>134</v>
      </c>
      <c r="B53" s="41">
        <v>3200</v>
      </c>
      <c r="C53" s="43">
        <v>5.4231744999999998E-2</v>
      </c>
      <c r="D53" s="42">
        <v>0.4</v>
      </c>
      <c r="E53" s="42">
        <v>48.29</v>
      </c>
      <c r="F53" s="42">
        <v>1.2</v>
      </c>
      <c r="G53" s="42">
        <v>6.4000000000000001E-2</v>
      </c>
      <c r="H53" s="41">
        <v>1</v>
      </c>
      <c r="I53" s="42">
        <f t="shared" si="0"/>
        <v>1.2</v>
      </c>
      <c r="J53" s="42">
        <f t="shared" si="0"/>
        <v>6.4000000000000001E-2</v>
      </c>
      <c r="K53" s="42">
        <v>102.6</v>
      </c>
      <c r="L53" s="41">
        <f t="shared" si="1"/>
        <v>8.7295032201666678E-2</v>
      </c>
      <c r="M53">
        <f t="shared" si="2"/>
        <v>108</v>
      </c>
      <c r="N53">
        <f t="shared" si="3"/>
        <v>0</v>
      </c>
      <c r="O53">
        <f t="shared" si="4"/>
        <v>0</v>
      </c>
    </row>
    <row r="54" spans="1:15">
      <c r="A54" s="61" t="s">
        <v>134</v>
      </c>
      <c r="B54" s="41">
        <v>4130</v>
      </c>
      <c r="C54" s="43">
        <v>2.3655E-5</v>
      </c>
      <c r="D54" s="42">
        <v>0.10199999999999999</v>
      </c>
      <c r="E54" s="42">
        <v>48.29</v>
      </c>
      <c r="F54" s="42">
        <v>0.7</v>
      </c>
      <c r="G54" s="42">
        <v>0.09</v>
      </c>
      <c r="H54" s="41">
        <v>1</v>
      </c>
      <c r="I54" s="42">
        <f t="shared" si="0"/>
        <v>0.7</v>
      </c>
      <c r="J54" s="42">
        <f t="shared" si="0"/>
        <v>0.09</v>
      </c>
      <c r="K54" s="42">
        <v>0</v>
      </c>
      <c r="L54" s="41">
        <f t="shared" si="1"/>
        <v>9.7095495749999982E-6</v>
      </c>
      <c r="M54">
        <f t="shared" si="2"/>
        <v>0</v>
      </c>
      <c r="N54">
        <f t="shared" si="3"/>
        <v>0</v>
      </c>
      <c r="O54">
        <f t="shared" si="4"/>
        <v>0</v>
      </c>
    </row>
    <row r="55" spans="1:15">
      <c r="A55" s="61" t="s">
        <v>134</v>
      </c>
      <c r="B55" s="41">
        <v>4130</v>
      </c>
      <c r="C55" s="43">
        <v>0.100630287</v>
      </c>
      <c r="D55" s="42">
        <v>0.10199999999999999</v>
      </c>
      <c r="E55" s="42">
        <v>48.29</v>
      </c>
      <c r="F55" s="42">
        <v>0.7</v>
      </c>
      <c r="G55" s="42">
        <v>0.09</v>
      </c>
      <c r="H55" s="41">
        <v>1</v>
      </c>
      <c r="I55" s="42">
        <f t="shared" si="0"/>
        <v>0.7</v>
      </c>
      <c r="J55" s="42">
        <f t="shared" si="0"/>
        <v>0.09</v>
      </c>
      <c r="K55" s="42">
        <v>47</v>
      </c>
      <c r="L55" s="41">
        <f t="shared" si="1"/>
        <v>4.1305210753454995E-2</v>
      </c>
      <c r="M55">
        <f t="shared" si="2"/>
        <v>51</v>
      </c>
      <c r="N55">
        <f t="shared" si="3"/>
        <v>0</v>
      </c>
      <c r="O55">
        <f t="shared" si="4"/>
        <v>0</v>
      </c>
    </row>
    <row r="56" spans="1:15">
      <c r="A56" s="61" t="s">
        <v>134</v>
      </c>
      <c r="B56" s="41">
        <v>4130</v>
      </c>
      <c r="C56" s="43">
        <v>8.2953196000000007E-2</v>
      </c>
      <c r="D56" s="42">
        <v>0.10199999999999999</v>
      </c>
      <c r="E56" s="42">
        <v>48.29</v>
      </c>
      <c r="F56" s="42">
        <v>0.7</v>
      </c>
      <c r="G56" s="42">
        <v>0.09</v>
      </c>
      <c r="H56" s="41">
        <v>1</v>
      </c>
      <c r="I56" s="42">
        <f t="shared" si="0"/>
        <v>0.7</v>
      </c>
      <c r="J56" s="42">
        <f t="shared" si="0"/>
        <v>0.09</v>
      </c>
      <c r="K56" s="42">
        <v>53</v>
      </c>
      <c r="L56" s="41">
        <f t="shared" si="1"/>
        <v>3.4049383596139994E-2</v>
      </c>
      <c r="M56">
        <f t="shared" si="2"/>
        <v>42</v>
      </c>
      <c r="N56">
        <f t="shared" si="3"/>
        <v>0</v>
      </c>
      <c r="O56">
        <f t="shared" si="4"/>
        <v>0</v>
      </c>
    </row>
    <row r="57" spans="1:15">
      <c r="A57" s="61" t="s">
        <v>134</v>
      </c>
      <c r="B57" s="41">
        <v>4130</v>
      </c>
      <c r="C57" s="43">
        <v>1.1761143999999999E-2</v>
      </c>
      <c r="D57" s="42">
        <v>0.10199999999999999</v>
      </c>
      <c r="E57" s="42">
        <v>48.29</v>
      </c>
      <c r="F57" s="42">
        <v>0.7</v>
      </c>
      <c r="G57" s="42">
        <v>0.09</v>
      </c>
      <c r="H57" s="41">
        <v>1</v>
      </c>
      <c r="I57" s="42">
        <f t="shared" si="0"/>
        <v>0.7</v>
      </c>
      <c r="J57" s="42">
        <f t="shared" si="0"/>
        <v>0.09</v>
      </c>
      <c r="K57" s="42">
        <v>5.5</v>
      </c>
      <c r="L57" s="41">
        <f t="shared" si="1"/>
        <v>4.8275379719599993E-3</v>
      </c>
      <c r="M57">
        <f t="shared" si="2"/>
        <v>6</v>
      </c>
      <c r="N57">
        <f t="shared" si="3"/>
        <v>0</v>
      </c>
      <c r="O57">
        <f t="shared" si="4"/>
        <v>0</v>
      </c>
    </row>
    <row r="58" spans="1:15">
      <c r="A58" s="61" t="s">
        <v>134</v>
      </c>
      <c r="B58" s="41">
        <v>4130</v>
      </c>
      <c r="C58" s="43">
        <v>3.0921392999999998E-2</v>
      </c>
      <c r="D58" s="42">
        <v>0.10199999999999999</v>
      </c>
      <c r="E58" s="42">
        <v>48.29</v>
      </c>
      <c r="F58" s="42">
        <v>0.7</v>
      </c>
      <c r="G58" s="42">
        <v>0.09</v>
      </c>
      <c r="H58" s="41">
        <v>1</v>
      </c>
      <c r="I58" s="42">
        <f t="shared" si="0"/>
        <v>0.7</v>
      </c>
      <c r="J58" s="42">
        <f t="shared" si="0"/>
        <v>0.09</v>
      </c>
      <c r="K58" s="42">
        <v>14.5</v>
      </c>
      <c r="L58" s="41">
        <f t="shared" si="1"/>
        <v>1.2692149577744997E-2</v>
      </c>
      <c r="M58">
        <f t="shared" si="2"/>
        <v>16</v>
      </c>
      <c r="N58">
        <f t="shared" si="3"/>
        <v>0</v>
      </c>
      <c r="O58">
        <f t="shared" si="4"/>
        <v>0</v>
      </c>
    </row>
    <row r="59" spans="1:15">
      <c r="A59" s="61" t="s">
        <v>134</v>
      </c>
      <c r="B59" s="41">
        <v>6410</v>
      </c>
      <c r="C59" s="43">
        <v>0.19655265599999999</v>
      </c>
      <c r="D59" s="42">
        <v>0.26600000000000001</v>
      </c>
      <c r="E59" s="42">
        <v>48.29</v>
      </c>
      <c r="F59" s="42">
        <v>0</v>
      </c>
      <c r="G59" s="42">
        <v>0</v>
      </c>
      <c r="H59" s="41">
        <v>1</v>
      </c>
      <c r="I59" s="42">
        <f t="shared" si="0"/>
        <v>0</v>
      </c>
      <c r="J59" s="42">
        <f t="shared" si="0"/>
        <v>0</v>
      </c>
      <c r="K59" s="42">
        <v>360.9</v>
      </c>
      <c r="L59" s="41">
        <f t="shared" si="1"/>
        <v>0.21039553197432001</v>
      </c>
      <c r="M59">
        <f t="shared" si="2"/>
        <v>260</v>
      </c>
      <c r="N59">
        <f t="shared" si="3"/>
        <v>0</v>
      </c>
      <c r="O59">
        <f t="shared" si="4"/>
        <v>0</v>
      </c>
    </row>
    <row r="60" spans="1:15">
      <c r="A60" s="61" t="s">
        <v>134</v>
      </c>
      <c r="B60" s="41">
        <v>6410</v>
      </c>
      <c r="C60" s="43">
        <v>0.14855923300000001</v>
      </c>
      <c r="D60" s="42">
        <v>0.26600000000000001</v>
      </c>
      <c r="E60" s="42">
        <v>48.29</v>
      </c>
      <c r="F60" s="42">
        <v>0</v>
      </c>
      <c r="G60" s="42">
        <v>0</v>
      </c>
      <c r="H60" s="41">
        <v>1</v>
      </c>
      <c r="I60" s="42">
        <f t="shared" si="0"/>
        <v>0</v>
      </c>
      <c r="J60" s="42">
        <f t="shared" si="0"/>
        <v>0</v>
      </c>
      <c r="K60" s="42">
        <v>181.1</v>
      </c>
      <c r="L60" s="41">
        <f t="shared" si="1"/>
        <v>0.15902201218146836</v>
      </c>
      <c r="M60">
        <f t="shared" si="2"/>
        <v>196</v>
      </c>
      <c r="N60">
        <f t="shared" si="3"/>
        <v>0</v>
      </c>
      <c r="O60">
        <f t="shared" si="4"/>
        <v>0</v>
      </c>
    </row>
    <row r="61" spans="1:15">
      <c r="A61" s="61" t="s">
        <v>134</v>
      </c>
      <c r="B61" s="41">
        <v>4130</v>
      </c>
      <c r="C61" s="43">
        <v>4.40605E-4</v>
      </c>
      <c r="D61" s="42">
        <v>0.309</v>
      </c>
      <c r="E61" s="42">
        <v>48.29</v>
      </c>
      <c r="F61" s="42">
        <v>0.7</v>
      </c>
      <c r="G61" s="42">
        <v>0.09</v>
      </c>
      <c r="H61" s="41">
        <v>1</v>
      </c>
      <c r="I61" s="42">
        <f t="shared" si="0"/>
        <v>0.7</v>
      </c>
      <c r="J61" s="42">
        <f t="shared" si="0"/>
        <v>0.09</v>
      </c>
      <c r="K61" s="42">
        <v>0.6</v>
      </c>
      <c r="L61" s="41">
        <f t="shared" si="1"/>
        <v>5.4787799783750002E-4</v>
      </c>
      <c r="M61">
        <f t="shared" si="2"/>
        <v>1</v>
      </c>
      <c r="N61">
        <f t="shared" si="3"/>
        <v>0</v>
      </c>
      <c r="O61">
        <f t="shared" si="4"/>
        <v>0</v>
      </c>
    </row>
    <row r="62" spans="1:15">
      <c r="A62" s="61" t="s">
        <v>134</v>
      </c>
      <c r="B62" s="41">
        <v>4130</v>
      </c>
      <c r="C62" s="43">
        <v>5.7243533999999999E-2</v>
      </c>
      <c r="D62" s="42">
        <v>0.309</v>
      </c>
      <c r="E62" s="42">
        <v>48.29</v>
      </c>
      <c r="F62" s="42">
        <v>0.7</v>
      </c>
      <c r="G62" s="42">
        <v>0.09</v>
      </c>
      <c r="H62" s="41">
        <v>1</v>
      </c>
      <c r="I62" s="42">
        <f t="shared" si="0"/>
        <v>0.7</v>
      </c>
      <c r="J62" s="42">
        <f t="shared" si="0"/>
        <v>0.09</v>
      </c>
      <c r="K62" s="42">
        <v>81.099999999999994</v>
      </c>
      <c r="L62" s="41">
        <f t="shared" si="1"/>
        <v>7.1180474114144993E-2</v>
      </c>
      <c r="M62">
        <f t="shared" si="2"/>
        <v>88</v>
      </c>
      <c r="N62">
        <f t="shared" si="3"/>
        <v>0</v>
      </c>
      <c r="O62">
        <f t="shared" si="4"/>
        <v>0</v>
      </c>
    </row>
    <row r="63" spans="1:15">
      <c r="A63" s="61" t="s">
        <v>134</v>
      </c>
      <c r="B63" s="41">
        <v>4130</v>
      </c>
      <c r="C63" s="43">
        <v>2.3471575000000001E-2</v>
      </c>
      <c r="D63" s="42">
        <v>0.10199999999999999</v>
      </c>
      <c r="E63" s="42">
        <v>48.29</v>
      </c>
      <c r="F63" s="42">
        <v>0.7</v>
      </c>
      <c r="G63" s="42">
        <v>0.09</v>
      </c>
      <c r="H63" s="41">
        <v>1</v>
      </c>
      <c r="I63" s="42">
        <f t="shared" si="0"/>
        <v>0.7</v>
      </c>
      <c r="J63" s="42">
        <f t="shared" si="0"/>
        <v>0.09</v>
      </c>
      <c r="K63" s="42">
        <v>11</v>
      </c>
      <c r="L63" s="41">
        <f t="shared" si="1"/>
        <v>9.6342600323749989E-3</v>
      </c>
      <c r="M63">
        <f t="shared" si="2"/>
        <v>12</v>
      </c>
      <c r="N63">
        <f t="shared" si="3"/>
        <v>0</v>
      </c>
      <c r="O63">
        <f t="shared" si="4"/>
        <v>0</v>
      </c>
    </row>
    <row r="64" spans="1:15">
      <c r="A64" s="61" t="s">
        <v>134</v>
      </c>
      <c r="B64" s="41">
        <v>4130</v>
      </c>
      <c r="C64" s="43">
        <v>0.38589238799999998</v>
      </c>
      <c r="D64" s="42">
        <v>0.10199999999999999</v>
      </c>
      <c r="E64" s="42">
        <v>48.29</v>
      </c>
      <c r="F64" s="42">
        <v>0.7</v>
      </c>
      <c r="G64" s="42">
        <v>0.09</v>
      </c>
      <c r="H64" s="41">
        <v>1</v>
      </c>
      <c r="I64" s="42">
        <f t="shared" si="0"/>
        <v>0.7</v>
      </c>
      <c r="J64" s="42">
        <f t="shared" si="0"/>
        <v>0.09</v>
      </c>
      <c r="K64" s="42">
        <v>180.4</v>
      </c>
      <c r="L64" s="41">
        <f t="shared" si="1"/>
        <v>0.15839531904041995</v>
      </c>
      <c r="M64">
        <f t="shared" si="2"/>
        <v>195</v>
      </c>
      <c r="N64">
        <f t="shared" si="3"/>
        <v>0</v>
      </c>
      <c r="O64">
        <f t="shared" si="4"/>
        <v>0</v>
      </c>
    </row>
    <row r="65" spans="1:15">
      <c r="A65" s="61" t="s">
        <v>134</v>
      </c>
      <c r="B65" s="41">
        <v>4130</v>
      </c>
      <c r="C65" s="43">
        <v>7.1901048999999995E-2</v>
      </c>
      <c r="D65" s="42">
        <v>0.10199999999999999</v>
      </c>
      <c r="E65" s="42">
        <v>48.29</v>
      </c>
      <c r="F65" s="42">
        <v>0.7</v>
      </c>
      <c r="G65" s="42">
        <v>0.09</v>
      </c>
      <c r="H65" s="41">
        <v>1</v>
      </c>
      <c r="I65" s="42">
        <f t="shared" si="0"/>
        <v>0.7</v>
      </c>
      <c r="J65" s="42">
        <f t="shared" si="0"/>
        <v>0.09</v>
      </c>
      <c r="K65" s="42">
        <v>58.3</v>
      </c>
      <c r="L65" s="41">
        <f t="shared" si="1"/>
        <v>2.951286407778499E-2</v>
      </c>
      <c r="M65">
        <f t="shared" si="2"/>
        <v>36</v>
      </c>
      <c r="N65">
        <f t="shared" si="3"/>
        <v>0</v>
      </c>
      <c r="O65">
        <f t="shared" si="4"/>
        <v>0</v>
      </c>
    </row>
    <row r="66" spans="1:15">
      <c r="A66" s="61" t="s">
        <v>134</v>
      </c>
      <c r="B66" s="41">
        <v>6410</v>
      </c>
      <c r="C66" s="43">
        <v>4.5353717209999997</v>
      </c>
      <c r="D66" s="42">
        <v>0.247</v>
      </c>
      <c r="E66" s="42">
        <v>48.29</v>
      </c>
      <c r="F66" s="42">
        <v>0</v>
      </c>
      <c r="G66" s="42">
        <v>0</v>
      </c>
      <c r="H66" s="41">
        <v>1</v>
      </c>
      <c r="I66" s="42">
        <f t="shared" si="0"/>
        <v>0</v>
      </c>
      <c r="J66" s="42">
        <f t="shared" si="0"/>
        <v>0</v>
      </c>
      <c r="K66" s="42">
        <v>5152.3</v>
      </c>
      <c r="L66" s="41">
        <f t="shared" si="1"/>
        <v>4.5080196500459353</v>
      </c>
      <c r="M66">
        <f t="shared" si="2"/>
        <v>5561</v>
      </c>
      <c r="N66">
        <f t="shared" si="3"/>
        <v>0</v>
      </c>
      <c r="O66">
        <f t="shared" si="4"/>
        <v>0</v>
      </c>
    </row>
    <row r="67" spans="1:15">
      <c r="A67" s="61" t="s">
        <v>134</v>
      </c>
      <c r="B67" s="41">
        <v>4130</v>
      </c>
      <c r="C67" s="43">
        <v>7.8855006000000005E-2</v>
      </c>
      <c r="D67" s="42">
        <v>0.10199999999999999</v>
      </c>
      <c r="E67" s="42">
        <v>48.29</v>
      </c>
      <c r="F67" s="42">
        <v>0.7</v>
      </c>
      <c r="G67" s="42">
        <v>0.09</v>
      </c>
      <c r="H67" s="41">
        <v>1</v>
      </c>
      <c r="I67" s="42">
        <f t="shared" ref="I67:J130" si="5">F67</f>
        <v>0.7</v>
      </c>
      <c r="J67" s="42">
        <f t="shared" si="5"/>
        <v>0.09</v>
      </c>
      <c r="K67" s="42">
        <v>36.9</v>
      </c>
      <c r="L67" s="41">
        <f t="shared" ref="L67:L130" si="6">E67*D67*C67/12</f>
        <v>3.2367220037789995E-2</v>
      </c>
      <c r="M67">
        <f t="shared" ref="M67:M130" si="7">ROUND(E67*D67*C67*102.79,0)</f>
        <v>40</v>
      </c>
      <c r="N67">
        <f t="shared" ref="N67:N130" si="8">ROUND(I67*M67*0.002205,0)</f>
        <v>0</v>
      </c>
      <c r="O67">
        <f t="shared" ref="O67:O130" si="9">ROUND(J67*M67*0.002205,1)</f>
        <v>0</v>
      </c>
    </row>
    <row r="68" spans="1:15">
      <c r="A68" s="61" t="s">
        <v>134</v>
      </c>
      <c r="B68" s="41">
        <v>4130</v>
      </c>
      <c r="C68" s="43">
        <v>3.7371868000000003E-2</v>
      </c>
      <c r="D68" s="42">
        <v>0.10199999999999999</v>
      </c>
      <c r="E68" s="42">
        <v>48.29</v>
      </c>
      <c r="F68" s="42">
        <v>0.7</v>
      </c>
      <c r="G68" s="42">
        <v>0.09</v>
      </c>
      <c r="H68" s="41">
        <v>1</v>
      </c>
      <c r="I68" s="42">
        <f t="shared" si="5"/>
        <v>0.7</v>
      </c>
      <c r="J68" s="42">
        <f t="shared" si="5"/>
        <v>0.09</v>
      </c>
      <c r="K68" s="42">
        <v>31.3</v>
      </c>
      <c r="L68" s="41">
        <f t="shared" si="6"/>
        <v>1.5339843798619997E-2</v>
      </c>
      <c r="M68">
        <f t="shared" si="7"/>
        <v>19</v>
      </c>
      <c r="N68">
        <f t="shared" si="8"/>
        <v>0</v>
      </c>
      <c r="O68">
        <f t="shared" si="9"/>
        <v>0</v>
      </c>
    </row>
    <row r="69" spans="1:15">
      <c r="A69" s="61" t="s">
        <v>134</v>
      </c>
      <c r="B69" s="41">
        <v>4130</v>
      </c>
      <c r="C69" s="43">
        <v>0.114896362</v>
      </c>
      <c r="D69" s="42">
        <v>0.25800000000000001</v>
      </c>
      <c r="E69" s="42">
        <v>48.29</v>
      </c>
      <c r="F69" s="42">
        <v>0.7</v>
      </c>
      <c r="G69" s="42">
        <v>0.09</v>
      </c>
      <c r="H69" s="41">
        <v>1</v>
      </c>
      <c r="I69" s="42">
        <f t="shared" si="5"/>
        <v>0.7</v>
      </c>
      <c r="J69" s="42">
        <f t="shared" si="5"/>
        <v>0.09</v>
      </c>
      <c r="K69" s="42">
        <v>135.80000000000001</v>
      </c>
      <c r="L69" s="41">
        <f t="shared" si="6"/>
        <v>0.11928942440106999</v>
      </c>
      <c r="M69">
        <f t="shared" si="7"/>
        <v>147</v>
      </c>
      <c r="N69">
        <f t="shared" si="8"/>
        <v>0</v>
      </c>
      <c r="O69">
        <f t="shared" si="9"/>
        <v>0</v>
      </c>
    </row>
    <row r="70" spans="1:15">
      <c r="A70" s="61" t="s">
        <v>134</v>
      </c>
      <c r="B70" s="41">
        <v>6410</v>
      </c>
      <c r="C70" s="43">
        <v>0.42588771199999997</v>
      </c>
      <c r="D70" s="42">
        <v>0.247</v>
      </c>
      <c r="E70" s="42">
        <v>48.29</v>
      </c>
      <c r="F70" s="42">
        <v>0</v>
      </c>
      <c r="G70" s="42">
        <v>0</v>
      </c>
      <c r="H70" s="41">
        <v>1</v>
      </c>
      <c r="I70" s="42">
        <f t="shared" si="5"/>
        <v>0</v>
      </c>
      <c r="J70" s="42">
        <f t="shared" si="5"/>
        <v>0</v>
      </c>
      <c r="K70" s="42">
        <v>606.9</v>
      </c>
      <c r="L70" s="41">
        <f t="shared" si="6"/>
        <v>0.42331925419021327</v>
      </c>
      <c r="M70">
        <f t="shared" si="7"/>
        <v>522</v>
      </c>
      <c r="N70">
        <f t="shared" si="8"/>
        <v>0</v>
      </c>
      <c r="O70">
        <f t="shared" si="9"/>
        <v>0</v>
      </c>
    </row>
    <row r="71" spans="1:15">
      <c r="A71" s="61" t="s">
        <v>134</v>
      </c>
      <c r="B71" s="41">
        <v>4130</v>
      </c>
      <c r="C71" s="43">
        <v>17.751170784999999</v>
      </c>
      <c r="D71" s="42">
        <v>0.41299999999999998</v>
      </c>
      <c r="E71" s="42">
        <v>48.29</v>
      </c>
      <c r="F71" s="42">
        <v>0.7</v>
      </c>
      <c r="G71" s="42">
        <v>0.09</v>
      </c>
      <c r="H71" s="41">
        <v>1</v>
      </c>
      <c r="I71" s="42">
        <f t="shared" si="5"/>
        <v>0.7</v>
      </c>
      <c r="J71" s="42">
        <f t="shared" si="5"/>
        <v>0.09</v>
      </c>
      <c r="K71" s="42">
        <v>36571.599999999999</v>
      </c>
      <c r="L71" s="41">
        <f t="shared" si="6"/>
        <v>29.502105613896617</v>
      </c>
      <c r="M71">
        <f t="shared" si="7"/>
        <v>36390</v>
      </c>
      <c r="N71">
        <f t="shared" si="8"/>
        <v>56</v>
      </c>
      <c r="O71">
        <f t="shared" si="9"/>
        <v>7.2</v>
      </c>
    </row>
    <row r="72" spans="1:15">
      <c r="A72" s="61" t="s">
        <v>134</v>
      </c>
      <c r="B72" s="41">
        <v>4110</v>
      </c>
      <c r="C72" s="43">
        <v>1.2878331999999999E-2</v>
      </c>
      <c r="D72" s="42">
        <v>0.10199999999999999</v>
      </c>
      <c r="E72" s="42">
        <v>48.29</v>
      </c>
      <c r="F72" s="42">
        <v>0.7</v>
      </c>
      <c r="G72" s="42">
        <v>0.09</v>
      </c>
      <c r="H72" s="41">
        <v>1</v>
      </c>
      <c r="I72" s="42">
        <f t="shared" si="5"/>
        <v>0.7</v>
      </c>
      <c r="J72" s="42">
        <f t="shared" si="5"/>
        <v>0.09</v>
      </c>
      <c r="K72" s="42">
        <v>25.4</v>
      </c>
      <c r="L72" s="41">
        <f t="shared" si="6"/>
        <v>5.2861045443799992E-3</v>
      </c>
      <c r="M72">
        <f t="shared" si="7"/>
        <v>7</v>
      </c>
      <c r="N72">
        <f t="shared" si="8"/>
        <v>0</v>
      </c>
      <c r="O72">
        <f t="shared" si="9"/>
        <v>0</v>
      </c>
    </row>
    <row r="73" spans="1:15">
      <c r="A73" s="61" t="s">
        <v>134</v>
      </c>
      <c r="B73" s="41">
        <v>4130</v>
      </c>
      <c r="C73" s="43">
        <v>4.0875933000000003E-2</v>
      </c>
      <c r="D73" s="42">
        <v>0.309</v>
      </c>
      <c r="E73" s="42">
        <v>48.29</v>
      </c>
      <c r="F73" s="42">
        <v>0.7</v>
      </c>
      <c r="G73" s="42">
        <v>0.09</v>
      </c>
      <c r="H73" s="41">
        <v>1</v>
      </c>
      <c r="I73" s="42">
        <f t="shared" si="5"/>
        <v>0.7</v>
      </c>
      <c r="J73" s="42">
        <f t="shared" si="5"/>
        <v>0.09</v>
      </c>
      <c r="K73" s="42">
        <v>57.9</v>
      </c>
      <c r="L73" s="41">
        <f t="shared" si="6"/>
        <v>5.0827894217677499E-2</v>
      </c>
      <c r="M73">
        <f t="shared" si="7"/>
        <v>63</v>
      </c>
      <c r="N73">
        <f t="shared" si="8"/>
        <v>0</v>
      </c>
      <c r="O73">
        <f t="shared" si="9"/>
        <v>0</v>
      </c>
    </row>
    <row r="74" spans="1:15">
      <c r="A74" s="61" t="s">
        <v>134</v>
      </c>
      <c r="B74" s="41">
        <v>4110</v>
      </c>
      <c r="C74" s="43">
        <v>3.7574510000000002E-3</v>
      </c>
      <c r="D74" s="42">
        <v>0.10199999999999999</v>
      </c>
      <c r="E74" s="42">
        <v>48.29</v>
      </c>
      <c r="F74" s="42">
        <v>0.7</v>
      </c>
      <c r="G74" s="42">
        <v>0.09</v>
      </c>
      <c r="H74" s="41">
        <v>1</v>
      </c>
      <c r="I74" s="42">
        <f t="shared" si="5"/>
        <v>0.7</v>
      </c>
      <c r="J74" s="42">
        <f t="shared" si="5"/>
        <v>0.09</v>
      </c>
      <c r="K74" s="42">
        <v>1.8</v>
      </c>
      <c r="L74" s="41">
        <f t="shared" si="6"/>
        <v>1.542302124715E-3</v>
      </c>
      <c r="M74">
        <f t="shared" si="7"/>
        <v>2</v>
      </c>
      <c r="N74">
        <f t="shared" si="8"/>
        <v>0</v>
      </c>
      <c r="O74">
        <f t="shared" si="9"/>
        <v>0</v>
      </c>
    </row>
    <row r="75" spans="1:15">
      <c r="A75" s="61" t="s">
        <v>134</v>
      </c>
      <c r="B75" s="41">
        <v>4110</v>
      </c>
      <c r="C75" s="43">
        <v>6.6527999999999997E-4</v>
      </c>
      <c r="D75" s="42">
        <v>0.10199999999999999</v>
      </c>
      <c r="E75" s="42">
        <v>48.29</v>
      </c>
      <c r="F75" s="42">
        <v>0.7</v>
      </c>
      <c r="G75" s="42">
        <v>0.09</v>
      </c>
      <c r="H75" s="41">
        <v>1</v>
      </c>
      <c r="I75" s="42">
        <f t="shared" si="5"/>
        <v>0.7</v>
      </c>
      <c r="J75" s="42">
        <f t="shared" si="5"/>
        <v>0.09</v>
      </c>
      <c r="K75" s="42">
        <v>0.3</v>
      </c>
      <c r="L75" s="41">
        <f t="shared" si="6"/>
        <v>2.7307415519999993E-4</v>
      </c>
      <c r="M75">
        <f t="shared" si="7"/>
        <v>0</v>
      </c>
      <c r="N75">
        <f t="shared" si="8"/>
        <v>0</v>
      </c>
      <c r="O75">
        <f t="shared" si="9"/>
        <v>0</v>
      </c>
    </row>
    <row r="76" spans="1:15">
      <c r="A76" s="61" t="s">
        <v>134</v>
      </c>
      <c r="B76" s="41">
        <v>4130</v>
      </c>
      <c r="C76" s="43">
        <v>2.5124535E-2</v>
      </c>
      <c r="D76" s="42">
        <v>0.10199999999999999</v>
      </c>
      <c r="E76" s="42">
        <v>48.29</v>
      </c>
      <c r="F76" s="42">
        <v>0.7</v>
      </c>
      <c r="G76" s="42">
        <v>0.09</v>
      </c>
      <c r="H76" s="41">
        <v>1</v>
      </c>
      <c r="I76" s="42">
        <f t="shared" si="5"/>
        <v>0.7</v>
      </c>
      <c r="J76" s="42">
        <f t="shared" si="5"/>
        <v>0.09</v>
      </c>
      <c r="K76" s="42">
        <v>11.7</v>
      </c>
      <c r="L76" s="41">
        <f t="shared" si="6"/>
        <v>1.0312742258774998E-2</v>
      </c>
      <c r="M76">
        <f t="shared" si="7"/>
        <v>13</v>
      </c>
      <c r="N76">
        <f t="shared" si="8"/>
        <v>0</v>
      </c>
      <c r="O76">
        <f t="shared" si="9"/>
        <v>0</v>
      </c>
    </row>
    <row r="77" spans="1:15">
      <c r="A77" s="61" t="s">
        <v>134</v>
      </c>
      <c r="B77" s="41">
        <v>4130</v>
      </c>
      <c r="C77" s="43">
        <v>8.5688520000000004E-2</v>
      </c>
      <c r="D77" s="42">
        <v>0.10199999999999999</v>
      </c>
      <c r="E77" s="42">
        <v>48.29</v>
      </c>
      <c r="F77" s="42">
        <v>0.7</v>
      </c>
      <c r="G77" s="42">
        <v>0.09</v>
      </c>
      <c r="H77" s="41">
        <v>1</v>
      </c>
      <c r="I77" s="42">
        <f t="shared" si="5"/>
        <v>0.7</v>
      </c>
      <c r="J77" s="42">
        <f t="shared" si="5"/>
        <v>0.09</v>
      </c>
      <c r="K77" s="42">
        <v>40.1</v>
      </c>
      <c r="L77" s="41">
        <f t="shared" si="6"/>
        <v>3.5172138361799991E-2</v>
      </c>
      <c r="M77">
        <f t="shared" si="7"/>
        <v>43</v>
      </c>
      <c r="N77">
        <f t="shared" si="8"/>
        <v>0</v>
      </c>
      <c r="O77">
        <f t="shared" si="9"/>
        <v>0</v>
      </c>
    </row>
    <row r="78" spans="1:15">
      <c r="A78" s="61" t="s">
        <v>134</v>
      </c>
      <c r="B78" s="41">
        <v>4110</v>
      </c>
      <c r="C78" s="43">
        <v>0.30285089700000001</v>
      </c>
      <c r="D78" s="42">
        <v>0.10199999999999999</v>
      </c>
      <c r="E78" s="42">
        <v>48.29</v>
      </c>
      <c r="F78" s="42">
        <v>0.7</v>
      </c>
      <c r="G78" s="42">
        <v>0.09</v>
      </c>
      <c r="H78" s="41">
        <v>1</v>
      </c>
      <c r="I78" s="42">
        <f t="shared" si="5"/>
        <v>0.7</v>
      </c>
      <c r="J78" s="42">
        <f t="shared" si="5"/>
        <v>0.09</v>
      </c>
      <c r="K78" s="42">
        <v>141.6</v>
      </c>
      <c r="L78" s="41">
        <f t="shared" si="6"/>
        <v>0.12430969343710498</v>
      </c>
      <c r="M78">
        <f t="shared" si="7"/>
        <v>153</v>
      </c>
      <c r="N78">
        <f t="shared" si="8"/>
        <v>0</v>
      </c>
      <c r="O78">
        <f t="shared" si="9"/>
        <v>0</v>
      </c>
    </row>
    <row r="79" spans="1:15">
      <c r="A79" s="61" t="s">
        <v>134</v>
      </c>
      <c r="B79" s="41">
        <v>4110</v>
      </c>
      <c r="C79" s="43">
        <v>3.6774479999999998E-3</v>
      </c>
      <c r="D79" s="42">
        <v>0.10199999999999999</v>
      </c>
      <c r="E79" s="42">
        <v>48.29</v>
      </c>
      <c r="F79" s="42">
        <v>0.7</v>
      </c>
      <c r="G79" s="42">
        <v>0.09</v>
      </c>
      <c r="H79" s="41">
        <v>1</v>
      </c>
      <c r="I79" s="42">
        <f t="shared" si="5"/>
        <v>0.7</v>
      </c>
      <c r="J79" s="42">
        <f t="shared" si="5"/>
        <v>0.09</v>
      </c>
      <c r="K79" s="42">
        <v>1.7</v>
      </c>
      <c r="L79" s="41">
        <f t="shared" si="6"/>
        <v>1.5094636933199997E-3</v>
      </c>
      <c r="M79">
        <f t="shared" si="7"/>
        <v>2</v>
      </c>
      <c r="N79">
        <f t="shared" si="8"/>
        <v>0</v>
      </c>
      <c r="O79">
        <f t="shared" si="9"/>
        <v>0</v>
      </c>
    </row>
    <row r="80" spans="1:15">
      <c r="A80" s="61" t="s">
        <v>134</v>
      </c>
      <c r="B80" s="41">
        <v>4110</v>
      </c>
      <c r="C80" s="43">
        <v>3.0453555E-2</v>
      </c>
      <c r="D80" s="42">
        <v>0.10199999999999999</v>
      </c>
      <c r="E80" s="42">
        <v>48.29</v>
      </c>
      <c r="F80" s="42">
        <v>0.7</v>
      </c>
      <c r="G80" s="42">
        <v>0.09</v>
      </c>
      <c r="H80" s="41">
        <v>1</v>
      </c>
      <c r="I80" s="42">
        <f t="shared" si="5"/>
        <v>0.7</v>
      </c>
      <c r="J80" s="42">
        <f t="shared" si="5"/>
        <v>0.09</v>
      </c>
      <c r="K80" s="42">
        <v>18.399999999999999</v>
      </c>
      <c r="L80" s="41">
        <f t="shared" si="6"/>
        <v>1.2500118453074999E-2</v>
      </c>
      <c r="M80">
        <f t="shared" si="7"/>
        <v>15</v>
      </c>
      <c r="N80">
        <f t="shared" si="8"/>
        <v>0</v>
      </c>
      <c r="O80">
        <f t="shared" si="9"/>
        <v>0</v>
      </c>
    </row>
    <row r="81" spans="1:15">
      <c r="A81" s="61" t="s">
        <v>134</v>
      </c>
      <c r="B81" s="41">
        <v>4110</v>
      </c>
      <c r="C81" s="43">
        <v>0.14923714399999999</v>
      </c>
      <c r="D81" s="42">
        <v>0.10199999999999999</v>
      </c>
      <c r="E81" s="42">
        <v>48.29</v>
      </c>
      <c r="F81" s="42">
        <v>0.7</v>
      </c>
      <c r="G81" s="42">
        <v>0.09</v>
      </c>
      <c r="H81" s="41">
        <v>1</v>
      </c>
      <c r="I81" s="42">
        <f t="shared" si="5"/>
        <v>0.7</v>
      </c>
      <c r="J81" s="42">
        <f t="shared" si="5"/>
        <v>0.09</v>
      </c>
      <c r="K81" s="42">
        <v>426.3</v>
      </c>
      <c r="L81" s="41">
        <f t="shared" si="6"/>
        <v>6.1256624311959988E-2</v>
      </c>
      <c r="M81">
        <f t="shared" si="7"/>
        <v>76</v>
      </c>
      <c r="N81">
        <f t="shared" si="8"/>
        <v>0</v>
      </c>
      <c r="O81">
        <f t="shared" si="9"/>
        <v>0</v>
      </c>
    </row>
    <row r="82" spans="1:15">
      <c r="A82" s="61" t="s">
        <v>134</v>
      </c>
      <c r="B82" s="41">
        <v>6410</v>
      </c>
      <c r="C82" s="43">
        <v>0.44435894999999997</v>
      </c>
      <c r="D82" s="42">
        <v>0.26600000000000001</v>
      </c>
      <c r="E82" s="42">
        <v>48.29</v>
      </c>
      <c r="F82" s="42">
        <v>0</v>
      </c>
      <c r="G82" s="42">
        <v>0</v>
      </c>
      <c r="H82" s="41">
        <v>1</v>
      </c>
      <c r="I82" s="42">
        <f t="shared" si="5"/>
        <v>0</v>
      </c>
      <c r="J82" s="42">
        <f t="shared" si="5"/>
        <v>0</v>
      </c>
      <c r="K82" s="42">
        <v>541.70000000000005</v>
      </c>
      <c r="L82" s="41">
        <f t="shared" si="6"/>
        <v>0.47565441025025001</v>
      </c>
      <c r="M82">
        <f t="shared" si="7"/>
        <v>587</v>
      </c>
      <c r="N82">
        <f t="shared" si="8"/>
        <v>0</v>
      </c>
      <c r="O82">
        <f t="shared" si="9"/>
        <v>0</v>
      </c>
    </row>
    <row r="83" spans="1:15">
      <c r="A83" s="61" t="s">
        <v>134</v>
      </c>
      <c r="B83" s="41">
        <v>4130</v>
      </c>
      <c r="C83" s="43">
        <v>1.086666E-2</v>
      </c>
      <c r="D83" s="42">
        <v>0.309</v>
      </c>
      <c r="E83" s="42">
        <v>48.29</v>
      </c>
      <c r="F83" s="42">
        <v>0.7</v>
      </c>
      <c r="G83" s="42">
        <v>0.09</v>
      </c>
      <c r="H83" s="41">
        <v>1</v>
      </c>
      <c r="I83" s="42">
        <f t="shared" si="5"/>
        <v>0.7</v>
      </c>
      <c r="J83" s="42">
        <f t="shared" si="5"/>
        <v>0.09</v>
      </c>
      <c r="K83" s="42">
        <v>15.4</v>
      </c>
      <c r="L83" s="41">
        <f t="shared" si="6"/>
        <v>1.3512338543550001E-2</v>
      </c>
      <c r="M83">
        <f t="shared" si="7"/>
        <v>17</v>
      </c>
      <c r="N83">
        <f t="shared" si="8"/>
        <v>0</v>
      </c>
      <c r="O83">
        <f t="shared" si="9"/>
        <v>0</v>
      </c>
    </row>
    <row r="84" spans="1:15">
      <c r="A84" s="61" t="s">
        <v>134</v>
      </c>
      <c r="B84" s="41">
        <v>4110</v>
      </c>
      <c r="C84" s="43">
        <v>4.1874340000000003E-3</v>
      </c>
      <c r="D84" s="42">
        <v>0.10199999999999999</v>
      </c>
      <c r="E84" s="42">
        <v>48.29</v>
      </c>
      <c r="F84" s="42">
        <v>0.7</v>
      </c>
      <c r="G84" s="42">
        <v>0.09</v>
      </c>
      <c r="H84" s="41">
        <v>1</v>
      </c>
      <c r="I84" s="42">
        <f t="shared" si="5"/>
        <v>0.7</v>
      </c>
      <c r="J84" s="42">
        <f t="shared" si="5"/>
        <v>0.09</v>
      </c>
      <c r="K84" s="42">
        <v>2</v>
      </c>
      <c r="L84" s="41">
        <f t="shared" si="6"/>
        <v>1.7187950968099999E-3</v>
      </c>
      <c r="M84">
        <f t="shared" si="7"/>
        <v>2</v>
      </c>
      <c r="N84">
        <f t="shared" si="8"/>
        <v>0</v>
      </c>
      <c r="O84">
        <f t="shared" si="9"/>
        <v>0</v>
      </c>
    </row>
    <row r="85" spans="1:15">
      <c r="A85" s="61" t="s">
        <v>134</v>
      </c>
      <c r="B85" s="41">
        <v>4110</v>
      </c>
      <c r="C85" s="43">
        <v>6.8318407999999997E-2</v>
      </c>
      <c r="D85" s="42">
        <v>0.10199999999999999</v>
      </c>
      <c r="E85" s="42">
        <v>48.29</v>
      </c>
      <c r="F85" s="42">
        <v>0.7</v>
      </c>
      <c r="G85" s="42">
        <v>0.09</v>
      </c>
      <c r="H85" s="41">
        <v>1</v>
      </c>
      <c r="I85" s="42">
        <f t="shared" si="5"/>
        <v>0.7</v>
      </c>
      <c r="J85" s="42">
        <f t="shared" si="5"/>
        <v>0.09</v>
      </c>
      <c r="K85" s="42">
        <v>31.9</v>
      </c>
      <c r="L85" s="41">
        <f t="shared" si="6"/>
        <v>2.8042315339719997E-2</v>
      </c>
      <c r="M85">
        <f t="shared" si="7"/>
        <v>35</v>
      </c>
      <c r="N85">
        <f t="shared" si="8"/>
        <v>0</v>
      </c>
      <c r="O85">
        <f t="shared" si="9"/>
        <v>0</v>
      </c>
    </row>
    <row r="86" spans="1:15">
      <c r="A86" s="61" t="s">
        <v>134</v>
      </c>
      <c r="B86" s="41">
        <v>6410</v>
      </c>
      <c r="C86" s="43">
        <v>1.9893655999999999E-2</v>
      </c>
      <c r="D86" s="42">
        <v>0.26600000000000001</v>
      </c>
      <c r="E86" s="42">
        <v>48.29</v>
      </c>
      <c r="F86" s="42">
        <v>0</v>
      </c>
      <c r="G86" s="42">
        <v>0</v>
      </c>
      <c r="H86" s="41">
        <v>1</v>
      </c>
      <c r="I86" s="42">
        <f t="shared" si="5"/>
        <v>0</v>
      </c>
      <c r="J86" s="42">
        <f t="shared" si="5"/>
        <v>0</v>
      </c>
      <c r="K86" s="42">
        <v>24.3</v>
      </c>
      <c r="L86" s="41">
        <f t="shared" si="6"/>
        <v>2.1294733035986668E-2</v>
      </c>
      <c r="M86">
        <f t="shared" si="7"/>
        <v>26</v>
      </c>
      <c r="N86">
        <f t="shared" si="8"/>
        <v>0</v>
      </c>
      <c r="O86">
        <f t="shared" si="9"/>
        <v>0</v>
      </c>
    </row>
    <row r="87" spans="1:15">
      <c r="A87" s="61" t="s">
        <v>134</v>
      </c>
      <c r="B87" s="41">
        <v>6410</v>
      </c>
      <c r="C87" s="43">
        <v>3.7598804999999999E-2</v>
      </c>
      <c r="D87" s="42">
        <v>0.191</v>
      </c>
      <c r="E87" s="42">
        <v>48.29</v>
      </c>
      <c r="F87" s="42">
        <v>0</v>
      </c>
      <c r="G87" s="42">
        <v>0</v>
      </c>
      <c r="H87" s="41">
        <v>1</v>
      </c>
      <c r="I87" s="42">
        <f t="shared" si="5"/>
        <v>0</v>
      </c>
      <c r="J87" s="42">
        <f t="shared" si="5"/>
        <v>0</v>
      </c>
      <c r="K87" s="42">
        <v>32.9</v>
      </c>
      <c r="L87" s="41">
        <f t="shared" si="6"/>
        <v>2.88990368374125E-2</v>
      </c>
      <c r="M87">
        <f t="shared" si="7"/>
        <v>36</v>
      </c>
      <c r="N87">
        <f t="shared" si="8"/>
        <v>0</v>
      </c>
      <c r="O87">
        <f t="shared" si="9"/>
        <v>0</v>
      </c>
    </row>
    <row r="88" spans="1:15">
      <c r="A88" s="61" t="s">
        <v>134</v>
      </c>
      <c r="B88" s="41">
        <v>6410</v>
      </c>
      <c r="C88" s="43">
        <v>0.14286384599999999</v>
      </c>
      <c r="D88" s="42">
        <v>0.191</v>
      </c>
      <c r="E88" s="42">
        <v>48.29</v>
      </c>
      <c r="F88" s="42">
        <v>0</v>
      </c>
      <c r="G88" s="42">
        <v>0</v>
      </c>
      <c r="H88" s="41">
        <v>1</v>
      </c>
      <c r="I88" s="42">
        <f t="shared" si="5"/>
        <v>0</v>
      </c>
      <c r="J88" s="42">
        <f t="shared" si="5"/>
        <v>0</v>
      </c>
      <c r="K88" s="42">
        <v>125</v>
      </c>
      <c r="L88" s="41">
        <f t="shared" si="6"/>
        <v>0.10980741404649498</v>
      </c>
      <c r="M88">
        <f t="shared" si="7"/>
        <v>135</v>
      </c>
      <c r="N88">
        <f t="shared" si="8"/>
        <v>0</v>
      </c>
      <c r="O88">
        <f t="shared" si="9"/>
        <v>0</v>
      </c>
    </row>
    <row r="89" spans="1:15">
      <c r="A89" s="61" t="s">
        <v>134</v>
      </c>
      <c r="B89" s="41">
        <v>4110</v>
      </c>
      <c r="C89" s="43">
        <v>1.227126535</v>
      </c>
      <c r="D89" s="42">
        <v>0.10199999999999999</v>
      </c>
      <c r="E89" s="42">
        <v>48.29</v>
      </c>
      <c r="F89" s="42">
        <v>0.7</v>
      </c>
      <c r="G89" s="42">
        <v>0.09</v>
      </c>
      <c r="H89" s="41">
        <v>1</v>
      </c>
      <c r="I89" s="42">
        <f t="shared" si="5"/>
        <v>0.7</v>
      </c>
      <c r="J89" s="42">
        <f t="shared" si="5"/>
        <v>0.09</v>
      </c>
      <c r="K89" s="42">
        <v>573.6</v>
      </c>
      <c r="L89" s="41">
        <f t="shared" si="6"/>
        <v>0.50369249318877496</v>
      </c>
      <c r="M89">
        <f t="shared" si="7"/>
        <v>621</v>
      </c>
      <c r="N89">
        <f t="shared" si="8"/>
        <v>1</v>
      </c>
      <c r="O89">
        <f t="shared" si="9"/>
        <v>0.1</v>
      </c>
    </row>
    <row r="90" spans="1:15">
      <c r="A90" s="61" t="s">
        <v>134</v>
      </c>
      <c r="B90" s="41">
        <v>4110</v>
      </c>
      <c r="C90" s="43">
        <v>1.6586043880000001</v>
      </c>
      <c r="D90" s="42">
        <v>0.10199999999999999</v>
      </c>
      <c r="E90" s="42">
        <v>48.29</v>
      </c>
      <c r="F90" s="42">
        <v>0.7</v>
      </c>
      <c r="G90" s="42">
        <v>0.09</v>
      </c>
      <c r="H90" s="41">
        <v>1</v>
      </c>
      <c r="I90" s="42">
        <f t="shared" si="5"/>
        <v>0.7</v>
      </c>
      <c r="J90" s="42">
        <f t="shared" si="5"/>
        <v>0.09</v>
      </c>
      <c r="K90" s="42">
        <v>775.3</v>
      </c>
      <c r="L90" s="41">
        <f t="shared" si="6"/>
        <v>0.68079905012041986</v>
      </c>
      <c r="M90">
        <f t="shared" si="7"/>
        <v>840</v>
      </c>
      <c r="N90">
        <f t="shared" si="8"/>
        <v>1</v>
      </c>
      <c r="O90">
        <f t="shared" si="9"/>
        <v>0.2</v>
      </c>
    </row>
    <row r="91" spans="1:15">
      <c r="A91" s="61" t="s">
        <v>134</v>
      </c>
      <c r="B91" s="41">
        <v>4110</v>
      </c>
      <c r="C91" s="43">
        <v>8.3865640000000009E-3</v>
      </c>
      <c r="D91" s="42">
        <v>0.10199999999999999</v>
      </c>
      <c r="E91" s="42">
        <v>48.29</v>
      </c>
      <c r="F91" s="42">
        <v>0.7</v>
      </c>
      <c r="G91" s="42">
        <v>0.09</v>
      </c>
      <c r="H91" s="41">
        <v>1</v>
      </c>
      <c r="I91" s="42">
        <f t="shared" si="5"/>
        <v>0.7</v>
      </c>
      <c r="J91" s="42">
        <f t="shared" si="5"/>
        <v>0.09</v>
      </c>
      <c r="K91" s="42">
        <v>3.9</v>
      </c>
      <c r="L91" s="41">
        <f t="shared" si="6"/>
        <v>3.4423909922599999E-3</v>
      </c>
      <c r="M91">
        <f t="shared" si="7"/>
        <v>4</v>
      </c>
      <c r="N91">
        <f t="shared" si="8"/>
        <v>0</v>
      </c>
      <c r="O91">
        <f t="shared" si="9"/>
        <v>0</v>
      </c>
    </row>
    <row r="92" spans="1:15">
      <c r="A92" s="61" t="s">
        <v>134</v>
      </c>
      <c r="B92" s="41">
        <v>4110</v>
      </c>
      <c r="C92" s="43">
        <v>0.28901753800000002</v>
      </c>
      <c r="D92" s="42">
        <v>0.10199999999999999</v>
      </c>
      <c r="E92" s="42">
        <v>48.29</v>
      </c>
      <c r="F92" s="42">
        <v>0.7</v>
      </c>
      <c r="G92" s="42">
        <v>0.09</v>
      </c>
      <c r="H92" s="41">
        <v>1</v>
      </c>
      <c r="I92" s="42">
        <f t="shared" si="5"/>
        <v>0.7</v>
      </c>
      <c r="J92" s="42">
        <f t="shared" si="5"/>
        <v>0.09</v>
      </c>
      <c r="K92" s="42">
        <v>144.5</v>
      </c>
      <c r="L92" s="41">
        <f t="shared" si="6"/>
        <v>0.11863158373516998</v>
      </c>
      <c r="M92">
        <f t="shared" si="7"/>
        <v>146</v>
      </c>
      <c r="N92">
        <f t="shared" si="8"/>
        <v>0</v>
      </c>
      <c r="O92">
        <f t="shared" si="9"/>
        <v>0</v>
      </c>
    </row>
    <row r="93" spans="1:15">
      <c r="A93" s="61" t="s">
        <v>134</v>
      </c>
      <c r="B93" s="41">
        <v>4110</v>
      </c>
      <c r="C93" s="43">
        <v>5.8423007999999998E-2</v>
      </c>
      <c r="D93" s="42">
        <v>0.10199999999999999</v>
      </c>
      <c r="E93" s="42">
        <v>48.29</v>
      </c>
      <c r="F93" s="42">
        <v>0.7</v>
      </c>
      <c r="G93" s="42">
        <v>0.09</v>
      </c>
      <c r="H93" s="41">
        <v>1</v>
      </c>
      <c r="I93" s="42">
        <f t="shared" si="5"/>
        <v>0.7</v>
      </c>
      <c r="J93" s="42">
        <f t="shared" si="5"/>
        <v>0.09</v>
      </c>
      <c r="K93" s="42">
        <v>982.1</v>
      </c>
      <c r="L93" s="41">
        <f t="shared" si="6"/>
        <v>2.3980599978719996E-2</v>
      </c>
      <c r="M93">
        <f t="shared" si="7"/>
        <v>30</v>
      </c>
      <c r="N93">
        <f t="shared" si="8"/>
        <v>0</v>
      </c>
      <c r="O93">
        <f t="shared" si="9"/>
        <v>0</v>
      </c>
    </row>
    <row r="94" spans="1:15">
      <c r="A94" s="61" t="s">
        <v>134</v>
      </c>
      <c r="B94" s="41">
        <v>4110</v>
      </c>
      <c r="C94" s="43">
        <v>1.550906E-2</v>
      </c>
      <c r="D94" s="42">
        <v>0.10199999999999999</v>
      </c>
      <c r="E94" s="42">
        <v>48.29</v>
      </c>
      <c r="F94" s="42">
        <v>0.7</v>
      </c>
      <c r="G94" s="42">
        <v>0.09</v>
      </c>
      <c r="H94" s="41">
        <v>1</v>
      </c>
      <c r="I94" s="42">
        <f t="shared" si="5"/>
        <v>0.7</v>
      </c>
      <c r="J94" s="42">
        <f t="shared" si="5"/>
        <v>0.09</v>
      </c>
      <c r="K94" s="42">
        <v>158.19999999999999</v>
      </c>
      <c r="L94" s="41">
        <f t="shared" si="6"/>
        <v>6.3659263128999985E-3</v>
      </c>
      <c r="M94">
        <f t="shared" si="7"/>
        <v>8</v>
      </c>
      <c r="N94">
        <f t="shared" si="8"/>
        <v>0</v>
      </c>
      <c r="O94">
        <f t="shared" si="9"/>
        <v>0</v>
      </c>
    </row>
    <row r="95" spans="1:15">
      <c r="A95" s="61" t="s">
        <v>134</v>
      </c>
      <c r="B95" s="41">
        <v>1200</v>
      </c>
      <c r="C95" s="43">
        <v>5.4503235999999997E-2</v>
      </c>
      <c r="D95" s="42">
        <v>0.38900000000000001</v>
      </c>
      <c r="E95" s="42">
        <v>48.29</v>
      </c>
      <c r="F95" s="42">
        <v>2.23</v>
      </c>
      <c r="G95" s="42">
        <v>0.316</v>
      </c>
      <c r="H95" s="41">
        <v>1</v>
      </c>
      <c r="I95" s="42">
        <f t="shared" si="5"/>
        <v>2.23</v>
      </c>
      <c r="J95" s="42">
        <f t="shared" si="5"/>
        <v>0.316</v>
      </c>
      <c r="K95" s="42">
        <v>3784.3</v>
      </c>
      <c r="L95" s="41">
        <f t="shared" si="6"/>
        <v>8.5319411053763325E-2</v>
      </c>
      <c r="M95">
        <f t="shared" si="7"/>
        <v>105</v>
      </c>
      <c r="N95">
        <f t="shared" si="8"/>
        <v>1</v>
      </c>
      <c r="O95">
        <f t="shared" si="9"/>
        <v>0.1</v>
      </c>
    </row>
    <row r="96" spans="1:15">
      <c r="A96" s="61" t="s">
        <v>134</v>
      </c>
      <c r="B96" s="41">
        <v>4110</v>
      </c>
      <c r="C96" s="43">
        <v>0.196217471</v>
      </c>
      <c r="D96" s="42">
        <v>0.25800000000000001</v>
      </c>
      <c r="E96" s="42">
        <v>48.29</v>
      </c>
      <c r="F96" s="42">
        <v>0.7</v>
      </c>
      <c r="G96" s="42">
        <v>0.09</v>
      </c>
      <c r="H96" s="41">
        <v>1</v>
      </c>
      <c r="I96" s="42">
        <f t="shared" si="5"/>
        <v>0.7</v>
      </c>
      <c r="J96" s="42">
        <f t="shared" si="5"/>
        <v>0.09</v>
      </c>
      <c r="K96" s="42">
        <v>232</v>
      </c>
      <c r="L96" s="41">
        <f t="shared" si="6"/>
        <v>0.20371984600368498</v>
      </c>
      <c r="M96">
        <f t="shared" si="7"/>
        <v>251</v>
      </c>
      <c r="N96">
        <f t="shared" si="8"/>
        <v>0</v>
      </c>
      <c r="O96">
        <f t="shared" si="9"/>
        <v>0</v>
      </c>
    </row>
    <row r="97" spans="1:15">
      <c r="A97" s="61" t="s">
        <v>134</v>
      </c>
      <c r="B97" s="41">
        <v>4110</v>
      </c>
      <c r="C97" s="43">
        <v>8.1444529000000002E-2</v>
      </c>
      <c r="D97" s="42">
        <v>0.10199999999999999</v>
      </c>
      <c r="E97" s="42">
        <v>48.29</v>
      </c>
      <c r="F97" s="42">
        <v>0.7</v>
      </c>
      <c r="G97" s="42">
        <v>0.09</v>
      </c>
      <c r="H97" s="41">
        <v>1</v>
      </c>
      <c r="I97" s="42">
        <f t="shared" si="5"/>
        <v>0.7</v>
      </c>
      <c r="J97" s="42">
        <f t="shared" si="5"/>
        <v>0.09</v>
      </c>
      <c r="K97" s="42">
        <v>38.1</v>
      </c>
      <c r="L97" s="41">
        <f t="shared" si="6"/>
        <v>3.3430128595984994E-2</v>
      </c>
      <c r="M97">
        <f t="shared" si="7"/>
        <v>41</v>
      </c>
      <c r="N97">
        <f t="shared" si="8"/>
        <v>0</v>
      </c>
      <c r="O97">
        <f t="shared" si="9"/>
        <v>0</v>
      </c>
    </row>
    <row r="98" spans="1:15">
      <c r="A98" s="61" t="s">
        <v>134</v>
      </c>
      <c r="B98" s="41">
        <v>1200</v>
      </c>
      <c r="C98" s="43">
        <v>4.19524E-4</v>
      </c>
      <c r="D98" s="42">
        <v>0.30399999999999999</v>
      </c>
      <c r="E98" s="42">
        <v>48.29</v>
      </c>
      <c r="F98" s="42">
        <v>2.23</v>
      </c>
      <c r="G98" s="42">
        <v>0.316</v>
      </c>
      <c r="H98" s="41">
        <v>1</v>
      </c>
      <c r="I98" s="42">
        <f t="shared" si="5"/>
        <v>2.23</v>
      </c>
      <c r="J98" s="42">
        <f t="shared" si="5"/>
        <v>0.316</v>
      </c>
      <c r="K98" s="42">
        <v>2935.2</v>
      </c>
      <c r="L98" s="41">
        <f t="shared" si="6"/>
        <v>5.1322328698666668E-4</v>
      </c>
      <c r="M98">
        <f t="shared" si="7"/>
        <v>1</v>
      </c>
      <c r="N98">
        <f t="shared" si="8"/>
        <v>0</v>
      </c>
      <c r="O98">
        <f t="shared" si="9"/>
        <v>0</v>
      </c>
    </row>
    <row r="99" spans="1:15">
      <c r="A99" s="61" t="s">
        <v>134</v>
      </c>
      <c r="B99" s="41">
        <v>4130</v>
      </c>
      <c r="C99" s="43">
        <v>0.16801511699999999</v>
      </c>
      <c r="D99" s="42">
        <v>0.25800000000000001</v>
      </c>
      <c r="E99" s="42">
        <v>48.29</v>
      </c>
      <c r="F99" s="42">
        <v>0.7</v>
      </c>
      <c r="G99" s="42">
        <v>0.09</v>
      </c>
      <c r="H99" s="41">
        <v>1</v>
      </c>
      <c r="I99" s="42">
        <f t="shared" si="5"/>
        <v>0.7</v>
      </c>
      <c r="J99" s="42">
        <f t="shared" si="5"/>
        <v>0.09</v>
      </c>
      <c r="K99" s="42">
        <v>207.5</v>
      </c>
      <c r="L99" s="41">
        <f t="shared" si="6"/>
        <v>0.17443917499849496</v>
      </c>
      <c r="M99">
        <f t="shared" si="7"/>
        <v>215</v>
      </c>
      <c r="N99">
        <f t="shared" si="8"/>
        <v>0</v>
      </c>
      <c r="O99">
        <f t="shared" si="9"/>
        <v>0</v>
      </c>
    </row>
    <row r="100" spans="1:15">
      <c r="A100" s="61" t="s">
        <v>134</v>
      </c>
      <c r="B100" s="41">
        <v>4130</v>
      </c>
      <c r="C100" s="43">
        <v>4.8276684449999996</v>
      </c>
      <c r="D100" s="42">
        <v>0.309</v>
      </c>
      <c r="E100" s="42">
        <v>48.29</v>
      </c>
      <c r="F100" s="42">
        <v>0.7</v>
      </c>
      <c r="G100" s="42">
        <v>0.09</v>
      </c>
      <c r="H100" s="41">
        <v>1</v>
      </c>
      <c r="I100" s="42">
        <f t="shared" si="5"/>
        <v>0.7</v>
      </c>
      <c r="J100" s="42">
        <f t="shared" si="5"/>
        <v>0.09</v>
      </c>
      <c r="K100" s="42">
        <v>6988.5</v>
      </c>
      <c r="L100" s="41">
        <f t="shared" si="6"/>
        <v>6.003048812133037</v>
      </c>
      <c r="M100">
        <f t="shared" si="7"/>
        <v>7405</v>
      </c>
      <c r="N100">
        <f t="shared" si="8"/>
        <v>11</v>
      </c>
      <c r="O100">
        <f t="shared" si="9"/>
        <v>1.5</v>
      </c>
    </row>
    <row r="101" spans="1:15">
      <c r="A101" s="61" t="s">
        <v>134</v>
      </c>
      <c r="B101" s="41">
        <v>3100</v>
      </c>
      <c r="C101" s="43">
        <v>0.39680865399999998</v>
      </c>
      <c r="D101" s="42">
        <v>0.252</v>
      </c>
      <c r="E101" s="42">
        <v>48.29</v>
      </c>
      <c r="F101" s="42">
        <v>1.2</v>
      </c>
      <c r="G101" s="42">
        <v>6.4000000000000001E-2</v>
      </c>
      <c r="H101" s="41">
        <v>1</v>
      </c>
      <c r="I101" s="42">
        <f t="shared" si="5"/>
        <v>1.2</v>
      </c>
      <c r="J101" s="42">
        <f t="shared" si="5"/>
        <v>6.4000000000000001E-2</v>
      </c>
      <c r="K101" s="42">
        <v>458.3</v>
      </c>
      <c r="L101" s="41">
        <f t="shared" si="6"/>
        <v>0.40239968793485997</v>
      </c>
      <c r="M101">
        <f t="shared" si="7"/>
        <v>496</v>
      </c>
      <c r="N101">
        <f t="shared" si="8"/>
        <v>1</v>
      </c>
      <c r="O101">
        <f t="shared" si="9"/>
        <v>0.1</v>
      </c>
    </row>
    <row r="102" spans="1:15">
      <c r="A102" s="61" t="s">
        <v>134</v>
      </c>
      <c r="B102" s="41">
        <v>4110</v>
      </c>
      <c r="C102" s="43">
        <v>7.7877100000000004E-4</v>
      </c>
      <c r="D102" s="42">
        <v>0.10199999999999999</v>
      </c>
      <c r="E102" s="42">
        <v>48.29</v>
      </c>
      <c r="F102" s="42">
        <v>0.7</v>
      </c>
      <c r="G102" s="42">
        <v>0.09</v>
      </c>
      <c r="H102" s="41">
        <v>1</v>
      </c>
      <c r="I102" s="42">
        <f t="shared" si="5"/>
        <v>0.7</v>
      </c>
      <c r="J102" s="42">
        <f t="shared" si="5"/>
        <v>0.09</v>
      </c>
      <c r="K102" s="42">
        <v>0.4</v>
      </c>
      <c r="L102" s="41">
        <f t="shared" si="6"/>
        <v>3.1965823851499997E-4</v>
      </c>
      <c r="M102">
        <f t="shared" si="7"/>
        <v>0</v>
      </c>
      <c r="N102">
        <f t="shared" si="8"/>
        <v>0</v>
      </c>
      <c r="O102">
        <f t="shared" si="9"/>
        <v>0</v>
      </c>
    </row>
    <row r="103" spans="1:15">
      <c r="A103" s="61" t="s">
        <v>134</v>
      </c>
      <c r="B103" s="41">
        <v>4110</v>
      </c>
      <c r="C103" s="43">
        <v>1.7623618000000001E-2</v>
      </c>
      <c r="D103" s="42">
        <v>0.10199999999999999</v>
      </c>
      <c r="E103" s="42">
        <v>48.29</v>
      </c>
      <c r="F103" s="42">
        <v>0.7</v>
      </c>
      <c r="G103" s="42">
        <v>0.09</v>
      </c>
      <c r="H103" s="41">
        <v>1</v>
      </c>
      <c r="I103" s="42">
        <f t="shared" si="5"/>
        <v>0.7</v>
      </c>
      <c r="J103" s="42">
        <f t="shared" si="5"/>
        <v>0.09</v>
      </c>
      <c r="K103" s="42">
        <v>8.1999999999999993</v>
      </c>
      <c r="L103" s="41">
        <f t="shared" si="6"/>
        <v>7.2338783623699986E-3</v>
      </c>
      <c r="M103">
        <f t="shared" si="7"/>
        <v>9</v>
      </c>
      <c r="N103">
        <f t="shared" si="8"/>
        <v>0</v>
      </c>
      <c r="O103">
        <f t="shared" si="9"/>
        <v>0</v>
      </c>
    </row>
    <row r="104" spans="1:15">
      <c r="A104" s="61" t="s">
        <v>134</v>
      </c>
      <c r="B104" s="41">
        <v>3100</v>
      </c>
      <c r="C104" s="43">
        <v>0.32816215100000001</v>
      </c>
      <c r="D104" s="42">
        <v>0.1</v>
      </c>
      <c r="E104" s="42">
        <v>48.29</v>
      </c>
      <c r="F104" s="42">
        <v>1.2</v>
      </c>
      <c r="G104" s="42">
        <v>6.4000000000000001E-2</v>
      </c>
      <c r="H104" s="41">
        <v>1</v>
      </c>
      <c r="I104" s="42">
        <f t="shared" si="5"/>
        <v>1.2</v>
      </c>
      <c r="J104" s="42">
        <f t="shared" si="5"/>
        <v>6.4000000000000001E-2</v>
      </c>
      <c r="K104" s="42">
        <v>150.4</v>
      </c>
      <c r="L104" s="41">
        <f t="shared" si="6"/>
        <v>0.13205791893158336</v>
      </c>
      <c r="M104">
        <f t="shared" si="7"/>
        <v>163</v>
      </c>
      <c r="N104">
        <f t="shared" si="8"/>
        <v>0</v>
      </c>
      <c r="O104">
        <f t="shared" si="9"/>
        <v>0</v>
      </c>
    </row>
    <row r="105" spans="1:15">
      <c r="A105" s="61" t="s">
        <v>134</v>
      </c>
      <c r="B105" s="41">
        <v>3100</v>
      </c>
      <c r="C105" s="43">
        <v>3.5558245000000002E-2</v>
      </c>
      <c r="D105" s="42">
        <v>0.1</v>
      </c>
      <c r="E105" s="42">
        <v>48.29</v>
      </c>
      <c r="F105" s="42">
        <v>1.2</v>
      </c>
      <c r="G105" s="42">
        <v>6.4000000000000001E-2</v>
      </c>
      <c r="H105" s="41">
        <v>1</v>
      </c>
      <c r="I105" s="42">
        <f t="shared" si="5"/>
        <v>1.2</v>
      </c>
      <c r="J105" s="42">
        <f t="shared" si="5"/>
        <v>6.4000000000000001E-2</v>
      </c>
      <c r="K105" s="42">
        <v>16.3</v>
      </c>
      <c r="L105" s="41">
        <f t="shared" si="6"/>
        <v>1.4309230425416668E-2</v>
      </c>
      <c r="M105">
        <f t="shared" si="7"/>
        <v>18</v>
      </c>
      <c r="N105">
        <f t="shared" si="8"/>
        <v>0</v>
      </c>
      <c r="O105">
        <f t="shared" si="9"/>
        <v>0</v>
      </c>
    </row>
    <row r="106" spans="1:15">
      <c r="A106" s="61" t="s">
        <v>134</v>
      </c>
      <c r="B106" s="41">
        <v>4110</v>
      </c>
      <c r="C106" s="43">
        <v>2.1546638E-2</v>
      </c>
      <c r="D106" s="42">
        <v>0.309</v>
      </c>
      <c r="E106" s="42">
        <v>48.29</v>
      </c>
      <c r="F106" s="42">
        <v>0.7</v>
      </c>
      <c r="G106" s="42">
        <v>0.09</v>
      </c>
      <c r="H106" s="41">
        <v>1</v>
      </c>
      <c r="I106" s="42">
        <f t="shared" si="5"/>
        <v>0.7</v>
      </c>
      <c r="J106" s="42">
        <f t="shared" si="5"/>
        <v>0.09</v>
      </c>
      <c r="K106" s="42">
        <v>30.5</v>
      </c>
      <c r="L106" s="41">
        <f t="shared" si="6"/>
        <v>2.6792544087264999E-2</v>
      </c>
      <c r="M106">
        <f t="shared" si="7"/>
        <v>33</v>
      </c>
      <c r="N106">
        <f t="shared" si="8"/>
        <v>0</v>
      </c>
      <c r="O106">
        <f t="shared" si="9"/>
        <v>0</v>
      </c>
    </row>
    <row r="107" spans="1:15">
      <c r="A107" s="61" t="s">
        <v>134</v>
      </c>
      <c r="B107" s="41">
        <v>3100</v>
      </c>
      <c r="C107" s="43">
        <v>1.250941614</v>
      </c>
      <c r="D107" s="42">
        <v>0.3</v>
      </c>
      <c r="E107" s="42">
        <v>48.29</v>
      </c>
      <c r="F107" s="42">
        <v>1.2</v>
      </c>
      <c r="G107" s="42">
        <v>6.4000000000000001E-2</v>
      </c>
      <c r="H107" s="41">
        <v>1</v>
      </c>
      <c r="I107" s="42">
        <f t="shared" si="5"/>
        <v>1.2</v>
      </c>
      <c r="J107" s="42">
        <f t="shared" si="5"/>
        <v>6.4000000000000001E-2</v>
      </c>
      <c r="K107" s="42">
        <v>1719.9</v>
      </c>
      <c r="L107" s="41">
        <f t="shared" si="6"/>
        <v>1.5101992635014998</v>
      </c>
      <c r="M107">
        <f t="shared" si="7"/>
        <v>1863</v>
      </c>
      <c r="N107">
        <f t="shared" si="8"/>
        <v>5</v>
      </c>
      <c r="O107">
        <f t="shared" si="9"/>
        <v>0.3</v>
      </c>
    </row>
    <row r="108" spans="1:15">
      <c r="A108" s="61" t="s">
        <v>134</v>
      </c>
      <c r="B108" s="41">
        <v>3100</v>
      </c>
      <c r="C108" s="43">
        <v>0.17055414199999999</v>
      </c>
      <c r="D108" s="42">
        <v>0.3</v>
      </c>
      <c r="E108" s="42">
        <v>48.29</v>
      </c>
      <c r="F108" s="42">
        <v>1.2</v>
      </c>
      <c r="G108" s="42">
        <v>6.4000000000000001E-2</v>
      </c>
      <c r="H108" s="41">
        <v>1</v>
      </c>
      <c r="I108" s="42">
        <f t="shared" si="5"/>
        <v>1.2</v>
      </c>
      <c r="J108" s="42">
        <f t="shared" si="5"/>
        <v>6.4000000000000001E-2</v>
      </c>
      <c r="K108" s="42">
        <v>234.5</v>
      </c>
      <c r="L108" s="41">
        <f t="shared" si="6"/>
        <v>0.20590148792949994</v>
      </c>
      <c r="M108">
        <f t="shared" si="7"/>
        <v>254</v>
      </c>
      <c r="N108">
        <f t="shared" si="8"/>
        <v>1</v>
      </c>
      <c r="O108">
        <f t="shared" si="9"/>
        <v>0</v>
      </c>
    </row>
    <row r="109" spans="1:15">
      <c r="A109" s="61" t="s">
        <v>134</v>
      </c>
      <c r="B109" s="41">
        <v>4110</v>
      </c>
      <c r="C109" s="43">
        <v>1.251811E-3</v>
      </c>
      <c r="D109" s="42">
        <v>0.10199999999999999</v>
      </c>
      <c r="E109" s="42">
        <v>48.29</v>
      </c>
      <c r="F109" s="42">
        <v>0.7</v>
      </c>
      <c r="G109" s="42">
        <v>0.09</v>
      </c>
      <c r="H109" s="41">
        <v>1</v>
      </c>
      <c r="I109" s="42">
        <f t="shared" si="5"/>
        <v>0.7</v>
      </c>
      <c r="J109" s="42">
        <f t="shared" si="5"/>
        <v>0.09</v>
      </c>
      <c r="K109" s="42">
        <v>0.6</v>
      </c>
      <c r="L109" s="41">
        <f t="shared" si="6"/>
        <v>5.1382460211499986E-4</v>
      </c>
      <c r="M109">
        <f t="shared" si="7"/>
        <v>1</v>
      </c>
      <c r="N109">
        <f t="shared" si="8"/>
        <v>0</v>
      </c>
      <c r="O109">
        <f t="shared" si="9"/>
        <v>0</v>
      </c>
    </row>
    <row r="110" spans="1:15">
      <c r="A110" s="61" t="s">
        <v>134</v>
      </c>
      <c r="B110" s="41">
        <v>4110</v>
      </c>
      <c r="C110" s="43">
        <v>0.12670991200000001</v>
      </c>
      <c r="D110" s="42">
        <v>0.10199999999999999</v>
      </c>
      <c r="E110" s="42">
        <v>48.29</v>
      </c>
      <c r="F110" s="42">
        <v>0.7</v>
      </c>
      <c r="G110" s="42">
        <v>0.09</v>
      </c>
      <c r="H110" s="41">
        <v>1</v>
      </c>
      <c r="I110" s="42">
        <f t="shared" si="5"/>
        <v>0.7</v>
      </c>
      <c r="J110" s="42">
        <f t="shared" si="5"/>
        <v>0.09</v>
      </c>
      <c r="K110" s="42">
        <v>59.9</v>
      </c>
      <c r="L110" s="41">
        <f t="shared" si="6"/>
        <v>5.2009984029079998E-2</v>
      </c>
      <c r="M110">
        <f t="shared" si="7"/>
        <v>64</v>
      </c>
      <c r="N110">
        <f t="shared" si="8"/>
        <v>0</v>
      </c>
      <c r="O110">
        <f t="shared" si="9"/>
        <v>0</v>
      </c>
    </row>
    <row r="111" spans="1:15">
      <c r="A111" s="61" t="s">
        <v>134</v>
      </c>
      <c r="B111" s="41">
        <v>4110</v>
      </c>
      <c r="C111" s="43">
        <v>6.5395080000000003E-3</v>
      </c>
      <c r="D111" s="42">
        <v>0.10199999999999999</v>
      </c>
      <c r="E111" s="42">
        <v>48.29</v>
      </c>
      <c r="F111" s="42">
        <v>0.7</v>
      </c>
      <c r="G111" s="42">
        <v>0.09</v>
      </c>
      <c r="H111" s="41">
        <v>1</v>
      </c>
      <c r="I111" s="42">
        <f t="shared" si="5"/>
        <v>0.7</v>
      </c>
      <c r="J111" s="42">
        <f t="shared" si="5"/>
        <v>0.09</v>
      </c>
      <c r="K111" s="42">
        <v>11.7</v>
      </c>
      <c r="L111" s="41">
        <f t="shared" si="6"/>
        <v>2.6842391512199998E-3</v>
      </c>
      <c r="M111">
        <f t="shared" si="7"/>
        <v>3</v>
      </c>
      <c r="N111">
        <f t="shared" si="8"/>
        <v>0</v>
      </c>
      <c r="O111">
        <f t="shared" si="9"/>
        <v>0</v>
      </c>
    </row>
    <row r="112" spans="1:15">
      <c r="A112" s="61" t="s">
        <v>134</v>
      </c>
      <c r="B112" s="41">
        <v>3100</v>
      </c>
      <c r="C112" s="43">
        <v>3.6044674999999998E-2</v>
      </c>
      <c r="D112" s="42">
        <v>0.3</v>
      </c>
      <c r="E112" s="42">
        <v>48.29</v>
      </c>
      <c r="F112" s="42">
        <v>1.2</v>
      </c>
      <c r="G112" s="42">
        <v>6.4000000000000001E-2</v>
      </c>
      <c r="H112" s="41">
        <v>1</v>
      </c>
      <c r="I112" s="42">
        <f t="shared" si="5"/>
        <v>1.2</v>
      </c>
      <c r="J112" s="42">
        <f t="shared" si="5"/>
        <v>6.4000000000000001E-2</v>
      </c>
      <c r="K112" s="42">
        <v>49.6</v>
      </c>
      <c r="L112" s="41">
        <f t="shared" si="6"/>
        <v>4.3514933893749996E-2</v>
      </c>
      <c r="M112">
        <f t="shared" si="7"/>
        <v>54</v>
      </c>
      <c r="N112">
        <f t="shared" si="8"/>
        <v>0</v>
      </c>
      <c r="O112">
        <f t="shared" si="9"/>
        <v>0</v>
      </c>
    </row>
    <row r="113" spans="1:15">
      <c r="A113" s="61" t="s">
        <v>134</v>
      </c>
      <c r="B113" s="41">
        <v>4110</v>
      </c>
      <c r="C113" s="43">
        <v>7.7565197000000002E-2</v>
      </c>
      <c r="D113" s="42">
        <v>0.10199999999999999</v>
      </c>
      <c r="E113" s="42">
        <v>48.29</v>
      </c>
      <c r="F113" s="42">
        <v>0.7</v>
      </c>
      <c r="G113" s="42">
        <v>0.09</v>
      </c>
      <c r="H113" s="41">
        <v>1</v>
      </c>
      <c r="I113" s="42">
        <f t="shared" si="5"/>
        <v>0.7</v>
      </c>
      <c r="J113" s="42">
        <f t="shared" si="5"/>
        <v>0.09</v>
      </c>
      <c r="K113" s="42">
        <v>42.6</v>
      </c>
      <c r="L113" s="41">
        <f t="shared" si="6"/>
        <v>3.1837798586604994E-2</v>
      </c>
      <c r="M113">
        <f t="shared" si="7"/>
        <v>39</v>
      </c>
      <c r="N113">
        <f t="shared" si="8"/>
        <v>0</v>
      </c>
      <c r="O113">
        <f t="shared" si="9"/>
        <v>0</v>
      </c>
    </row>
    <row r="114" spans="1:15">
      <c r="A114" s="61" t="s">
        <v>134</v>
      </c>
      <c r="B114" s="41">
        <v>4110</v>
      </c>
      <c r="C114" s="43">
        <v>1.8493526999999999E-2</v>
      </c>
      <c r="D114" s="42">
        <v>0.309</v>
      </c>
      <c r="E114" s="42">
        <v>48.29</v>
      </c>
      <c r="F114" s="42">
        <v>0.7</v>
      </c>
      <c r="G114" s="42">
        <v>0.09</v>
      </c>
      <c r="H114" s="41">
        <v>1</v>
      </c>
      <c r="I114" s="42">
        <f t="shared" si="5"/>
        <v>0.7</v>
      </c>
      <c r="J114" s="42">
        <f t="shared" si="5"/>
        <v>0.09</v>
      </c>
      <c r="K114" s="42">
        <v>26.2</v>
      </c>
      <c r="L114" s="41">
        <f t="shared" si="6"/>
        <v>2.2996099784872496E-2</v>
      </c>
      <c r="M114">
        <f t="shared" si="7"/>
        <v>28</v>
      </c>
      <c r="N114">
        <f t="shared" si="8"/>
        <v>0</v>
      </c>
      <c r="O114">
        <f t="shared" si="9"/>
        <v>0</v>
      </c>
    </row>
    <row r="115" spans="1:15">
      <c r="A115" s="61" t="s">
        <v>134</v>
      </c>
      <c r="B115" s="41">
        <v>4110</v>
      </c>
      <c r="C115" s="43">
        <v>2.0409755600000001</v>
      </c>
      <c r="D115" s="42">
        <v>0.309</v>
      </c>
      <c r="E115" s="42">
        <v>48.29</v>
      </c>
      <c r="F115" s="42">
        <v>0.7</v>
      </c>
      <c r="G115" s="42">
        <v>0.09</v>
      </c>
      <c r="H115" s="41">
        <v>1</v>
      </c>
      <c r="I115" s="42">
        <f t="shared" si="5"/>
        <v>0.7</v>
      </c>
      <c r="J115" s="42">
        <f t="shared" si="5"/>
        <v>0.09</v>
      </c>
      <c r="K115" s="42">
        <v>2890.2</v>
      </c>
      <c r="L115" s="41">
        <f t="shared" si="6"/>
        <v>2.5378867771542999</v>
      </c>
      <c r="M115">
        <f t="shared" si="7"/>
        <v>3130</v>
      </c>
      <c r="N115">
        <f t="shared" si="8"/>
        <v>5</v>
      </c>
      <c r="O115">
        <f t="shared" si="9"/>
        <v>0.6</v>
      </c>
    </row>
    <row r="116" spans="1:15">
      <c r="A116" s="61" t="s">
        <v>134</v>
      </c>
      <c r="B116" s="41">
        <v>4130</v>
      </c>
      <c r="C116" s="43">
        <v>6.1959152000000003E-2</v>
      </c>
      <c r="D116" s="42">
        <v>0.309</v>
      </c>
      <c r="E116" s="42">
        <v>48.29</v>
      </c>
      <c r="F116" s="42">
        <v>0.7</v>
      </c>
      <c r="G116" s="42">
        <v>0.09</v>
      </c>
      <c r="H116" s="41">
        <v>1</v>
      </c>
      <c r="I116" s="42">
        <f t="shared" si="5"/>
        <v>0.7</v>
      </c>
      <c r="J116" s="42">
        <f t="shared" si="5"/>
        <v>0.09</v>
      </c>
      <c r="K116" s="42">
        <v>87.7</v>
      </c>
      <c r="L116" s="41">
        <f t="shared" si="6"/>
        <v>7.7044191839560003E-2</v>
      </c>
      <c r="M116">
        <f t="shared" si="7"/>
        <v>95</v>
      </c>
      <c r="N116">
        <f t="shared" si="8"/>
        <v>0</v>
      </c>
      <c r="O116">
        <f t="shared" si="9"/>
        <v>0</v>
      </c>
    </row>
    <row r="117" spans="1:15">
      <c r="A117" s="61" t="s">
        <v>134</v>
      </c>
      <c r="B117" s="41">
        <v>4130</v>
      </c>
      <c r="C117" s="43">
        <v>0.60367230500000002</v>
      </c>
      <c r="D117" s="42">
        <v>0.309</v>
      </c>
      <c r="E117" s="42">
        <v>48.29</v>
      </c>
      <c r="F117" s="42">
        <v>0.7</v>
      </c>
      <c r="G117" s="42">
        <v>0.09</v>
      </c>
      <c r="H117" s="41">
        <v>1</v>
      </c>
      <c r="I117" s="42">
        <f t="shared" si="5"/>
        <v>0.7</v>
      </c>
      <c r="J117" s="42">
        <f t="shared" si="5"/>
        <v>0.09</v>
      </c>
      <c r="K117" s="42">
        <v>854.9</v>
      </c>
      <c r="L117" s="41">
        <f t="shared" si="6"/>
        <v>0.75064689191758749</v>
      </c>
      <c r="M117">
        <f t="shared" si="7"/>
        <v>926</v>
      </c>
      <c r="N117">
        <f t="shared" si="8"/>
        <v>1</v>
      </c>
      <c r="O117">
        <f t="shared" si="9"/>
        <v>0.2</v>
      </c>
    </row>
    <row r="118" spans="1:15">
      <c r="A118" s="61" t="s">
        <v>134</v>
      </c>
      <c r="B118" s="41">
        <v>3200</v>
      </c>
      <c r="C118" s="43">
        <v>5.1064233860000003</v>
      </c>
      <c r="D118" s="42">
        <v>0.28699999999999998</v>
      </c>
      <c r="E118" s="42">
        <v>48.29</v>
      </c>
      <c r="F118" s="42">
        <v>1.2</v>
      </c>
      <c r="G118" s="42">
        <v>6.4000000000000001E-2</v>
      </c>
      <c r="H118" s="41">
        <v>1</v>
      </c>
      <c r="I118" s="42">
        <f t="shared" si="5"/>
        <v>1.2</v>
      </c>
      <c r="J118" s="42">
        <f t="shared" si="5"/>
        <v>6.4000000000000001E-2</v>
      </c>
      <c r="K118" s="42">
        <v>6716.3</v>
      </c>
      <c r="L118" s="41">
        <f t="shared" si="6"/>
        <v>5.8975913486627318</v>
      </c>
      <c r="M118">
        <f t="shared" si="7"/>
        <v>7275</v>
      </c>
      <c r="N118">
        <f t="shared" si="8"/>
        <v>19</v>
      </c>
      <c r="O118">
        <f t="shared" si="9"/>
        <v>1</v>
      </c>
    </row>
    <row r="119" spans="1:15">
      <c r="A119" s="61" t="s">
        <v>134</v>
      </c>
      <c r="B119" s="41">
        <v>1200</v>
      </c>
      <c r="C119" s="43">
        <v>1.2560521E-2</v>
      </c>
      <c r="D119" s="42">
        <v>0.30399999999999999</v>
      </c>
      <c r="E119" s="42">
        <v>48.29</v>
      </c>
      <c r="F119" s="42">
        <v>2.23</v>
      </c>
      <c r="G119" s="42">
        <v>0.316</v>
      </c>
      <c r="H119" s="41">
        <v>1</v>
      </c>
      <c r="I119" s="42">
        <f t="shared" si="5"/>
        <v>2.23</v>
      </c>
      <c r="J119" s="42">
        <f t="shared" si="5"/>
        <v>0.316</v>
      </c>
      <c r="K119" s="42">
        <v>50.1</v>
      </c>
      <c r="L119" s="41">
        <f t="shared" si="6"/>
        <v>1.5365871496946666E-2</v>
      </c>
      <c r="M119">
        <f t="shared" si="7"/>
        <v>19</v>
      </c>
      <c r="N119">
        <f t="shared" si="8"/>
        <v>0</v>
      </c>
      <c r="O119">
        <f t="shared" si="9"/>
        <v>0</v>
      </c>
    </row>
    <row r="120" spans="1:15">
      <c r="A120" s="61" t="s">
        <v>134</v>
      </c>
      <c r="B120" s="41">
        <v>3200</v>
      </c>
      <c r="C120" s="43">
        <v>38.417250627999998</v>
      </c>
      <c r="D120" s="42">
        <v>0.4</v>
      </c>
      <c r="E120" s="42">
        <v>48.29</v>
      </c>
      <c r="F120" s="42">
        <v>1.2</v>
      </c>
      <c r="G120" s="42">
        <v>6.4000000000000001E-2</v>
      </c>
      <c r="H120" s="41">
        <v>1</v>
      </c>
      <c r="I120" s="42">
        <f t="shared" si="5"/>
        <v>1.2</v>
      </c>
      <c r="J120" s="42">
        <f t="shared" si="5"/>
        <v>6.4000000000000001E-2</v>
      </c>
      <c r="K120" s="42">
        <v>70982.399999999994</v>
      </c>
      <c r="L120" s="41">
        <f t="shared" si="6"/>
        <v>61.838967760870673</v>
      </c>
      <c r="M120">
        <f t="shared" si="7"/>
        <v>76277</v>
      </c>
      <c r="N120">
        <f t="shared" si="8"/>
        <v>202</v>
      </c>
      <c r="O120">
        <f t="shared" si="9"/>
        <v>10.8</v>
      </c>
    </row>
    <row r="121" spans="1:15">
      <c r="A121" s="61" t="s">
        <v>134</v>
      </c>
      <c r="B121" s="41">
        <v>3200</v>
      </c>
      <c r="C121" s="43">
        <v>3.3434323290000001</v>
      </c>
      <c r="D121" s="42">
        <v>0.4</v>
      </c>
      <c r="E121" s="42">
        <v>48.29</v>
      </c>
      <c r="F121" s="42">
        <v>1.2</v>
      </c>
      <c r="G121" s="42">
        <v>6.4000000000000001E-2</v>
      </c>
      <c r="H121" s="41">
        <v>1</v>
      </c>
      <c r="I121" s="42">
        <f t="shared" si="5"/>
        <v>1.2</v>
      </c>
      <c r="J121" s="42">
        <f t="shared" si="5"/>
        <v>6.4000000000000001E-2</v>
      </c>
      <c r="K121" s="42">
        <v>6128.9</v>
      </c>
      <c r="L121" s="41">
        <f t="shared" si="6"/>
        <v>5.3818115722470017</v>
      </c>
      <c r="M121">
        <f t="shared" si="7"/>
        <v>6638</v>
      </c>
      <c r="N121">
        <f t="shared" si="8"/>
        <v>18</v>
      </c>
      <c r="O121">
        <f t="shared" si="9"/>
        <v>0.9</v>
      </c>
    </row>
    <row r="122" spans="1:15">
      <c r="A122" s="61" t="s">
        <v>134</v>
      </c>
      <c r="B122" s="41">
        <v>4110</v>
      </c>
      <c r="C122" s="43">
        <v>5.5309000000000002E-5</v>
      </c>
      <c r="D122" s="42">
        <v>0.10199999999999999</v>
      </c>
      <c r="E122" s="42">
        <v>48.29</v>
      </c>
      <c r="F122" s="42">
        <v>0.7</v>
      </c>
      <c r="G122" s="42">
        <v>0.09</v>
      </c>
      <c r="H122" s="41">
        <v>1</v>
      </c>
      <c r="I122" s="42">
        <f t="shared" si="5"/>
        <v>0.7</v>
      </c>
      <c r="J122" s="42">
        <f t="shared" si="5"/>
        <v>0.09</v>
      </c>
      <c r="K122" s="42">
        <v>0</v>
      </c>
      <c r="L122" s="41">
        <f t="shared" si="6"/>
        <v>2.2702408684999996E-5</v>
      </c>
      <c r="M122">
        <f t="shared" si="7"/>
        <v>0</v>
      </c>
      <c r="N122">
        <f t="shared" si="8"/>
        <v>0</v>
      </c>
      <c r="O122">
        <f t="shared" si="9"/>
        <v>0</v>
      </c>
    </row>
    <row r="123" spans="1:15">
      <c r="A123" s="61" t="s">
        <v>134</v>
      </c>
      <c r="B123" s="41">
        <v>4110</v>
      </c>
      <c r="C123" s="43">
        <v>4.6509339999999998E-3</v>
      </c>
      <c r="D123" s="42">
        <v>0.10199999999999999</v>
      </c>
      <c r="E123" s="42">
        <v>48.29</v>
      </c>
      <c r="F123" s="42">
        <v>0.7</v>
      </c>
      <c r="G123" s="42">
        <v>0.09</v>
      </c>
      <c r="H123" s="41">
        <v>1</v>
      </c>
      <c r="I123" s="42">
        <f t="shared" si="5"/>
        <v>0.7</v>
      </c>
      <c r="J123" s="42">
        <f t="shared" si="5"/>
        <v>0.09</v>
      </c>
      <c r="K123" s="42">
        <v>2.2000000000000002</v>
      </c>
      <c r="L123" s="41">
        <f t="shared" si="6"/>
        <v>1.9090456243099996E-3</v>
      </c>
      <c r="M123">
        <f t="shared" si="7"/>
        <v>2</v>
      </c>
      <c r="N123">
        <f t="shared" si="8"/>
        <v>0</v>
      </c>
      <c r="O123">
        <f t="shared" si="9"/>
        <v>0</v>
      </c>
    </row>
    <row r="124" spans="1:15">
      <c r="A124" s="61" t="s">
        <v>134</v>
      </c>
      <c r="B124" s="41">
        <v>3200</v>
      </c>
      <c r="C124" s="43">
        <v>53.258492857</v>
      </c>
      <c r="D124" s="42">
        <v>0.28699999999999998</v>
      </c>
      <c r="E124" s="42">
        <v>48.29</v>
      </c>
      <c r="F124" s="42">
        <v>1.2</v>
      </c>
      <c r="G124" s="42">
        <v>6.4000000000000001E-2</v>
      </c>
      <c r="H124" s="41">
        <v>1</v>
      </c>
      <c r="I124" s="42">
        <f t="shared" si="5"/>
        <v>1.2</v>
      </c>
      <c r="J124" s="42">
        <f t="shared" si="5"/>
        <v>6.4000000000000001E-2</v>
      </c>
      <c r="K124" s="42">
        <v>70049.5</v>
      </c>
      <c r="L124" s="41">
        <f t="shared" si="6"/>
        <v>61.510141829876666</v>
      </c>
      <c r="M124">
        <f t="shared" si="7"/>
        <v>75872</v>
      </c>
      <c r="N124">
        <f t="shared" si="8"/>
        <v>201</v>
      </c>
      <c r="O124">
        <f t="shared" si="9"/>
        <v>10.7</v>
      </c>
    </row>
    <row r="125" spans="1:15">
      <c r="A125" s="61" t="s">
        <v>134</v>
      </c>
      <c r="B125" s="41">
        <v>6460</v>
      </c>
      <c r="C125" s="43">
        <v>3.2181412E-2</v>
      </c>
      <c r="D125" s="42">
        <v>0.26600000000000001</v>
      </c>
      <c r="E125" s="42">
        <v>48.29</v>
      </c>
      <c r="F125" s="42">
        <v>0</v>
      </c>
      <c r="G125" s="42">
        <v>0</v>
      </c>
      <c r="H125" s="41">
        <v>1</v>
      </c>
      <c r="I125" s="42">
        <f t="shared" si="5"/>
        <v>0</v>
      </c>
      <c r="J125" s="42">
        <f t="shared" si="5"/>
        <v>0</v>
      </c>
      <c r="K125" s="42">
        <v>39.200000000000003</v>
      </c>
      <c r="L125" s="41">
        <f t="shared" si="6"/>
        <v>3.4447895211473338E-2</v>
      </c>
      <c r="M125">
        <f t="shared" si="7"/>
        <v>42</v>
      </c>
      <c r="N125">
        <f t="shared" si="8"/>
        <v>0</v>
      </c>
      <c r="O125">
        <f t="shared" si="9"/>
        <v>0</v>
      </c>
    </row>
    <row r="126" spans="1:15">
      <c r="A126" s="61" t="s">
        <v>134</v>
      </c>
      <c r="B126" s="41">
        <v>6460</v>
      </c>
      <c r="C126" s="43">
        <v>17.303877666999998</v>
      </c>
      <c r="D126" s="42">
        <v>0.30299999999999999</v>
      </c>
      <c r="E126" s="42">
        <v>48.29</v>
      </c>
      <c r="F126" s="42">
        <v>0</v>
      </c>
      <c r="G126" s="42">
        <v>0</v>
      </c>
      <c r="H126" s="41">
        <v>1</v>
      </c>
      <c r="I126" s="42">
        <f t="shared" si="5"/>
        <v>0</v>
      </c>
      <c r="J126" s="42">
        <f t="shared" si="5"/>
        <v>0</v>
      </c>
      <c r="K126" s="42">
        <v>24034.1</v>
      </c>
      <c r="L126" s="41">
        <f t="shared" si="6"/>
        <v>21.099007376620605</v>
      </c>
      <c r="M126">
        <f t="shared" si="7"/>
        <v>26025</v>
      </c>
      <c r="N126">
        <f t="shared" si="8"/>
        <v>0</v>
      </c>
      <c r="O126">
        <f t="shared" si="9"/>
        <v>0</v>
      </c>
    </row>
    <row r="127" spans="1:15">
      <c r="A127" s="61" t="s">
        <v>134</v>
      </c>
      <c r="B127" s="41">
        <v>6460</v>
      </c>
      <c r="C127" s="43">
        <v>1.4740049230000001</v>
      </c>
      <c r="D127" s="42">
        <v>0.26600000000000001</v>
      </c>
      <c r="E127" s="42">
        <v>48.29</v>
      </c>
      <c r="F127" s="42">
        <v>0</v>
      </c>
      <c r="G127" s="42">
        <v>0</v>
      </c>
      <c r="H127" s="41">
        <v>1</v>
      </c>
      <c r="I127" s="42">
        <f t="shared" si="5"/>
        <v>0</v>
      </c>
      <c r="J127" s="42">
        <f t="shared" si="5"/>
        <v>0</v>
      </c>
      <c r="K127" s="42">
        <v>1796.8</v>
      </c>
      <c r="L127" s="41">
        <f t="shared" si="6"/>
        <v>1.5778166330520185</v>
      </c>
      <c r="M127">
        <f t="shared" si="7"/>
        <v>1946</v>
      </c>
      <c r="N127">
        <f t="shared" si="8"/>
        <v>0</v>
      </c>
      <c r="O127">
        <f t="shared" si="9"/>
        <v>0</v>
      </c>
    </row>
    <row r="128" spans="1:15">
      <c r="A128" s="61" t="s">
        <v>134</v>
      </c>
      <c r="B128" s="41">
        <v>4110</v>
      </c>
      <c r="C128" s="43">
        <v>9.4244329999999994E-3</v>
      </c>
      <c r="D128" s="42">
        <v>0.41299999999999998</v>
      </c>
      <c r="E128" s="42">
        <v>48.29</v>
      </c>
      <c r="F128" s="42">
        <v>0.7</v>
      </c>
      <c r="G128" s="42">
        <v>0.09</v>
      </c>
      <c r="H128" s="41">
        <v>1</v>
      </c>
      <c r="I128" s="42">
        <f t="shared" si="5"/>
        <v>0.7</v>
      </c>
      <c r="J128" s="42">
        <f t="shared" si="5"/>
        <v>0.09</v>
      </c>
      <c r="K128" s="42">
        <v>22.4</v>
      </c>
      <c r="L128" s="41">
        <f t="shared" si="6"/>
        <v>1.5663227011034165E-2</v>
      </c>
      <c r="M128">
        <f t="shared" si="7"/>
        <v>19</v>
      </c>
      <c r="N128">
        <f t="shared" si="8"/>
        <v>0</v>
      </c>
      <c r="O128">
        <f t="shared" si="9"/>
        <v>0</v>
      </c>
    </row>
    <row r="129" spans="1:15">
      <c r="A129" s="61" t="s">
        <v>134</v>
      </c>
      <c r="B129" s="41">
        <v>6460</v>
      </c>
      <c r="C129" s="43">
        <v>4.8278838999999997E-2</v>
      </c>
      <c r="D129" s="42">
        <v>0.30299999999999999</v>
      </c>
      <c r="E129" s="42">
        <v>48.29</v>
      </c>
      <c r="F129" s="42">
        <v>0</v>
      </c>
      <c r="G129" s="42">
        <v>0</v>
      </c>
      <c r="H129" s="41">
        <v>1</v>
      </c>
      <c r="I129" s="42">
        <f t="shared" si="5"/>
        <v>0</v>
      </c>
      <c r="J129" s="42">
        <f t="shared" si="5"/>
        <v>0</v>
      </c>
      <c r="K129" s="42">
        <v>75.8</v>
      </c>
      <c r="L129" s="41">
        <f t="shared" si="6"/>
        <v>5.8867474666577491E-2</v>
      </c>
      <c r="M129">
        <f t="shared" si="7"/>
        <v>73</v>
      </c>
      <c r="N129">
        <f t="shared" si="8"/>
        <v>0</v>
      </c>
      <c r="O129">
        <f t="shared" si="9"/>
        <v>0</v>
      </c>
    </row>
    <row r="130" spans="1:15">
      <c r="A130" s="61" t="s">
        <v>134</v>
      </c>
      <c r="B130" s="41">
        <v>4110</v>
      </c>
      <c r="C130" s="43">
        <v>4.9584934999999997E-2</v>
      </c>
      <c r="D130" s="42">
        <v>0.309</v>
      </c>
      <c r="E130" s="42">
        <v>48.29</v>
      </c>
      <c r="F130" s="42">
        <v>0.7</v>
      </c>
      <c r="G130" s="42">
        <v>0.09</v>
      </c>
      <c r="H130" s="41">
        <v>1</v>
      </c>
      <c r="I130" s="42">
        <f t="shared" si="5"/>
        <v>0.7</v>
      </c>
      <c r="J130" s="42">
        <f t="shared" si="5"/>
        <v>0.09</v>
      </c>
      <c r="K130" s="42">
        <v>70.2</v>
      </c>
      <c r="L130" s="41">
        <f t="shared" si="6"/>
        <v>6.1657255162112491E-2</v>
      </c>
      <c r="M130">
        <f t="shared" si="7"/>
        <v>76</v>
      </c>
      <c r="N130">
        <f t="shared" si="8"/>
        <v>0</v>
      </c>
      <c r="O130">
        <f t="shared" si="9"/>
        <v>0</v>
      </c>
    </row>
    <row r="131" spans="1:15">
      <c r="A131" s="61" t="s">
        <v>134</v>
      </c>
      <c r="B131" s="41">
        <v>4130</v>
      </c>
      <c r="C131" s="43">
        <v>2.031348935</v>
      </c>
      <c r="D131" s="42">
        <v>0.309</v>
      </c>
      <c r="E131" s="42">
        <v>48.29</v>
      </c>
      <c r="F131" s="42">
        <v>0.7</v>
      </c>
      <c r="G131" s="42">
        <v>0.09</v>
      </c>
      <c r="H131" s="41">
        <v>1</v>
      </c>
      <c r="I131" s="42">
        <f t="shared" ref="I131:J194" si="10">F131</f>
        <v>0.7</v>
      </c>
      <c r="J131" s="42">
        <f t="shared" si="10"/>
        <v>0.09</v>
      </c>
      <c r="K131" s="42">
        <v>2876.6</v>
      </c>
      <c r="L131" s="41">
        <f t="shared" ref="L131:L194" si="11">E131*D131*C131/12</f>
        <v>2.5259163818321126</v>
      </c>
      <c r="M131">
        <f t="shared" ref="M131:M194" si="12">ROUND(E131*D131*C131*102.79,0)</f>
        <v>3116</v>
      </c>
      <c r="N131">
        <f t="shared" ref="N131:N194" si="13">ROUND(I131*M131*0.002205,0)</f>
        <v>5</v>
      </c>
      <c r="O131">
        <f t="shared" ref="O131:O194" si="14">ROUND(J131*M131*0.002205,1)</f>
        <v>0.6</v>
      </c>
    </row>
    <row r="132" spans="1:15">
      <c r="A132" s="61" t="s">
        <v>134</v>
      </c>
      <c r="B132" s="41">
        <v>4130</v>
      </c>
      <c r="C132" s="43">
        <v>1.1501513219999999</v>
      </c>
      <c r="D132" s="42">
        <v>0.41299999999999998</v>
      </c>
      <c r="E132" s="42">
        <v>48.29</v>
      </c>
      <c r="F132" s="42">
        <v>0.7</v>
      </c>
      <c r="G132" s="42">
        <v>0.09</v>
      </c>
      <c r="H132" s="41">
        <v>1</v>
      </c>
      <c r="I132" s="42">
        <f t="shared" si="10"/>
        <v>0.7</v>
      </c>
      <c r="J132" s="42">
        <f t="shared" si="10"/>
        <v>0.09</v>
      </c>
      <c r="K132" s="42">
        <v>2176.9</v>
      </c>
      <c r="L132" s="41">
        <f t="shared" si="11"/>
        <v>1.9115294525969946</v>
      </c>
      <c r="M132">
        <f t="shared" si="12"/>
        <v>2358</v>
      </c>
      <c r="N132">
        <f t="shared" si="13"/>
        <v>4</v>
      </c>
      <c r="O132">
        <f t="shared" si="14"/>
        <v>0.5</v>
      </c>
    </row>
    <row r="133" spans="1:15">
      <c r="A133" s="61" t="s">
        <v>134</v>
      </c>
      <c r="B133" s="41">
        <v>3200</v>
      </c>
      <c r="C133" s="43">
        <v>18.127730325999998</v>
      </c>
      <c r="D133" s="42">
        <v>0.28699999999999998</v>
      </c>
      <c r="E133" s="42">
        <v>48.29</v>
      </c>
      <c r="F133" s="42">
        <v>1.2</v>
      </c>
      <c r="G133" s="42">
        <v>6.4000000000000001E-2</v>
      </c>
      <c r="H133" s="41">
        <v>1</v>
      </c>
      <c r="I133" s="42">
        <f t="shared" si="10"/>
        <v>1.2</v>
      </c>
      <c r="J133" s="42">
        <f t="shared" si="10"/>
        <v>6.4000000000000001E-2</v>
      </c>
      <c r="K133" s="42">
        <v>23842.6</v>
      </c>
      <c r="L133" s="41">
        <f t="shared" si="11"/>
        <v>20.936365330500745</v>
      </c>
      <c r="M133">
        <f t="shared" si="12"/>
        <v>25825</v>
      </c>
      <c r="N133">
        <f t="shared" si="13"/>
        <v>68</v>
      </c>
      <c r="O133">
        <f t="shared" si="14"/>
        <v>3.6</v>
      </c>
    </row>
    <row r="134" spans="1:15">
      <c r="A134" s="61" t="s">
        <v>134</v>
      </c>
      <c r="B134" s="41">
        <v>4110</v>
      </c>
      <c r="C134" s="43">
        <v>0.84665049400000003</v>
      </c>
      <c r="D134" s="42">
        <v>0.41299999999999998</v>
      </c>
      <c r="E134" s="42">
        <v>48.29</v>
      </c>
      <c r="F134" s="42">
        <v>0.7</v>
      </c>
      <c r="G134" s="42">
        <v>0.09</v>
      </c>
      <c r="H134" s="41">
        <v>1</v>
      </c>
      <c r="I134" s="42">
        <f t="shared" si="10"/>
        <v>0.7</v>
      </c>
      <c r="J134" s="42">
        <f t="shared" si="10"/>
        <v>0.09</v>
      </c>
      <c r="K134" s="42">
        <v>1602.5</v>
      </c>
      <c r="L134" s="41">
        <f t="shared" si="11"/>
        <v>1.4071168935601983</v>
      </c>
      <c r="M134">
        <f t="shared" si="12"/>
        <v>1736</v>
      </c>
      <c r="N134">
        <f t="shared" si="13"/>
        <v>3</v>
      </c>
      <c r="O134">
        <f t="shared" si="14"/>
        <v>0.3</v>
      </c>
    </row>
    <row r="135" spans="1:15">
      <c r="A135" s="61" t="s">
        <v>134</v>
      </c>
      <c r="B135" s="41">
        <v>4110</v>
      </c>
      <c r="C135" s="43">
        <v>6.4067281469999999</v>
      </c>
      <c r="D135" s="42">
        <v>0.309</v>
      </c>
      <c r="E135" s="42">
        <v>48.29</v>
      </c>
      <c r="F135" s="42">
        <v>0.7</v>
      </c>
      <c r="G135" s="42">
        <v>0.09</v>
      </c>
      <c r="H135" s="41">
        <v>1</v>
      </c>
      <c r="I135" s="42">
        <f t="shared" si="10"/>
        <v>0.7</v>
      </c>
      <c r="J135" s="42">
        <f t="shared" si="10"/>
        <v>0.09</v>
      </c>
      <c r="K135" s="42">
        <v>9072.6</v>
      </c>
      <c r="L135" s="41">
        <f t="shared" si="11"/>
        <v>7.9665582321297217</v>
      </c>
      <c r="M135">
        <f t="shared" si="12"/>
        <v>9827</v>
      </c>
      <c r="N135">
        <f t="shared" si="13"/>
        <v>15</v>
      </c>
      <c r="O135">
        <f t="shared" si="14"/>
        <v>2</v>
      </c>
    </row>
    <row r="136" spans="1:15">
      <c r="A136" s="61" t="s">
        <v>134</v>
      </c>
      <c r="B136" s="41">
        <v>4110</v>
      </c>
      <c r="C136" s="43">
        <v>15.379718762</v>
      </c>
      <c r="D136" s="42">
        <v>0.41299999999999998</v>
      </c>
      <c r="E136" s="42">
        <v>48.29</v>
      </c>
      <c r="F136" s="42">
        <v>0.7</v>
      </c>
      <c r="G136" s="42">
        <v>0.09</v>
      </c>
      <c r="H136" s="41">
        <v>1</v>
      </c>
      <c r="I136" s="42">
        <f t="shared" si="10"/>
        <v>0.7</v>
      </c>
      <c r="J136" s="42">
        <f t="shared" si="10"/>
        <v>0.09</v>
      </c>
      <c r="K136" s="42">
        <v>29123.599999999999</v>
      </c>
      <c r="L136" s="41">
        <f t="shared" si="11"/>
        <v>25.56079780450106</v>
      </c>
      <c r="M136">
        <f t="shared" si="12"/>
        <v>31529</v>
      </c>
      <c r="N136">
        <f t="shared" si="13"/>
        <v>49</v>
      </c>
      <c r="O136">
        <f t="shared" si="14"/>
        <v>6.3</v>
      </c>
    </row>
    <row r="137" spans="1:15">
      <c r="A137" s="61" t="s">
        <v>134</v>
      </c>
      <c r="B137" s="41">
        <v>4110</v>
      </c>
      <c r="C137" s="43">
        <v>2.2334999999999999E-5</v>
      </c>
      <c r="D137" s="42">
        <v>0.10199999999999999</v>
      </c>
      <c r="E137" s="42">
        <v>48.29</v>
      </c>
      <c r="F137" s="42">
        <v>0.7</v>
      </c>
      <c r="G137" s="42">
        <v>0.09</v>
      </c>
      <c r="H137" s="41">
        <v>1</v>
      </c>
      <c r="I137" s="42">
        <f t="shared" si="10"/>
        <v>0.7</v>
      </c>
      <c r="J137" s="42">
        <f t="shared" si="10"/>
        <v>0.09</v>
      </c>
      <c r="K137" s="42">
        <v>0</v>
      </c>
      <c r="L137" s="41">
        <f t="shared" si="11"/>
        <v>9.1677357749999977E-6</v>
      </c>
      <c r="M137">
        <f t="shared" si="12"/>
        <v>0</v>
      </c>
      <c r="N137">
        <f t="shared" si="13"/>
        <v>0</v>
      </c>
      <c r="O137">
        <f t="shared" si="14"/>
        <v>0</v>
      </c>
    </row>
    <row r="138" spans="1:15">
      <c r="A138" s="61" t="s">
        <v>134</v>
      </c>
      <c r="B138" s="41">
        <v>4110</v>
      </c>
      <c r="C138" s="43">
        <v>9.1341156000000007E-2</v>
      </c>
      <c r="D138" s="42">
        <v>0.10199999999999999</v>
      </c>
      <c r="E138" s="42">
        <v>48.29</v>
      </c>
      <c r="F138" s="42">
        <v>0.7</v>
      </c>
      <c r="G138" s="42">
        <v>0.09</v>
      </c>
      <c r="H138" s="41">
        <v>1</v>
      </c>
      <c r="I138" s="42">
        <f t="shared" si="10"/>
        <v>0.7</v>
      </c>
      <c r="J138" s="42">
        <f t="shared" si="10"/>
        <v>0.09</v>
      </c>
      <c r="K138" s="42">
        <v>46.7</v>
      </c>
      <c r="L138" s="41">
        <f t="shared" si="11"/>
        <v>3.7492347597539992E-2</v>
      </c>
      <c r="M138">
        <f t="shared" si="12"/>
        <v>46</v>
      </c>
      <c r="N138">
        <f t="shared" si="13"/>
        <v>0</v>
      </c>
      <c r="O138">
        <f t="shared" si="14"/>
        <v>0</v>
      </c>
    </row>
    <row r="139" spans="1:15">
      <c r="A139" s="61" t="s">
        <v>134</v>
      </c>
      <c r="B139" s="41">
        <v>3200</v>
      </c>
      <c r="C139" s="43">
        <v>1.0602345000000001E-2</v>
      </c>
      <c r="D139" s="42">
        <v>0.4</v>
      </c>
      <c r="E139" s="42">
        <v>48.29</v>
      </c>
      <c r="F139" s="42">
        <v>1.2</v>
      </c>
      <c r="G139" s="42">
        <v>6.4000000000000001E-2</v>
      </c>
      <c r="H139" s="41">
        <v>1</v>
      </c>
      <c r="I139" s="42">
        <f t="shared" si="10"/>
        <v>1.2</v>
      </c>
      <c r="J139" s="42">
        <f t="shared" si="10"/>
        <v>6.4000000000000001E-2</v>
      </c>
      <c r="K139" s="42">
        <v>19.399999999999999</v>
      </c>
      <c r="L139" s="41">
        <f t="shared" si="11"/>
        <v>1.7066241335000003E-2</v>
      </c>
      <c r="M139">
        <f t="shared" si="12"/>
        <v>21</v>
      </c>
      <c r="N139">
        <f t="shared" si="13"/>
        <v>0</v>
      </c>
      <c r="O139">
        <f t="shared" si="14"/>
        <v>0</v>
      </c>
    </row>
    <row r="140" spans="1:15">
      <c r="A140" s="61" t="s">
        <v>134</v>
      </c>
      <c r="B140" s="41">
        <v>3200</v>
      </c>
      <c r="C140" s="43">
        <v>13.455418942</v>
      </c>
      <c r="D140" s="42">
        <v>0.4</v>
      </c>
      <c r="E140" s="42">
        <v>48.29</v>
      </c>
      <c r="F140" s="42">
        <v>1.2</v>
      </c>
      <c r="G140" s="42">
        <v>6.4000000000000001E-2</v>
      </c>
      <c r="H140" s="41">
        <v>1</v>
      </c>
      <c r="I140" s="42">
        <f t="shared" si="10"/>
        <v>1.2</v>
      </c>
      <c r="J140" s="42">
        <f t="shared" si="10"/>
        <v>6.4000000000000001E-2</v>
      </c>
      <c r="K140" s="42">
        <v>24665.5</v>
      </c>
      <c r="L140" s="41">
        <f t="shared" si="11"/>
        <v>21.658739356972671</v>
      </c>
      <c r="M140">
        <f t="shared" si="12"/>
        <v>26716</v>
      </c>
      <c r="N140">
        <f t="shared" si="13"/>
        <v>71</v>
      </c>
      <c r="O140">
        <f t="shared" si="14"/>
        <v>3.8</v>
      </c>
    </row>
    <row r="141" spans="1:15">
      <c r="A141" s="61" t="s">
        <v>134</v>
      </c>
      <c r="B141" s="41">
        <v>4110</v>
      </c>
      <c r="C141" s="43">
        <v>1.893853E-3</v>
      </c>
      <c r="D141" s="42">
        <v>0.10199999999999999</v>
      </c>
      <c r="E141" s="42">
        <v>48.29</v>
      </c>
      <c r="F141" s="42">
        <v>0.7</v>
      </c>
      <c r="G141" s="42">
        <v>0.09</v>
      </c>
      <c r="H141" s="41">
        <v>1</v>
      </c>
      <c r="I141" s="42">
        <f t="shared" si="10"/>
        <v>0.7</v>
      </c>
      <c r="J141" s="42">
        <f t="shared" si="10"/>
        <v>0.09</v>
      </c>
      <c r="K141" s="42">
        <v>4</v>
      </c>
      <c r="L141" s="41">
        <f t="shared" si="11"/>
        <v>7.7736037164499987E-4</v>
      </c>
      <c r="M141">
        <f t="shared" si="12"/>
        <v>1</v>
      </c>
      <c r="N141">
        <f t="shared" si="13"/>
        <v>0</v>
      </c>
      <c r="O141">
        <f t="shared" si="14"/>
        <v>0</v>
      </c>
    </row>
    <row r="142" spans="1:15">
      <c r="A142" s="61" t="s">
        <v>134</v>
      </c>
      <c r="B142" s="41">
        <v>4110</v>
      </c>
      <c r="C142" s="43">
        <v>0.210968614</v>
      </c>
      <c r="D142" s="42">
        <v>0.309</v>
      </c>
      <c r="E142" s="42">
        <v>48.29</v>
      </c>
      <c r="F142" s="42">
        <v>0.7</v>
      </c>
      <c r="G142" s="42">
        <v>0.09</v>
      </c>
      <c r="H142" s="41">
        <v>1</v>
      </c>
      <c r="I142" s="42">
        <f t="shared" si="10"/>
        <v>0.7</v>
      </c>
      <c r="J142" s="42">
        <f t="shared" si="10"/>
        <v>0.09</v>
      </c>
      <c r="K142" s="42">
        <v>324.10000000000002</v>
      </c>
      <c r="L142" s="41">
        <f t="shared" si="11"/>
        <v>0.26233261502904498</v>
      </c>
      <c r="M142">
        <f t="shared" si="12"/>
        <v>324</v>
      </c>
      <c r="N142">
        <f t="shared" si="13"/>
        <v>1</v>
      </c>
      <c r="O142">
        <f t="shared" si="14"/>
        <v>0.1</v>
      </c>
    </row>
    <row r="143" spans="1:15">
      <c r="A143" s="61" t="s">
        <v>134</v>
      </c>
      <c r="B143" s="41">
        <v>4110</v>
      </c>
      <c r="C143" s="43">
        <v>2.7664740000000001E-3</v>
      </c>
      <c r="D143" s="42">
        <v>0.10199999999999999</v>
      </c>
      <c r="E143" s="42">
        <v>48.29</v>
      </c>
      <c r="F143" s="42">
        <v>0.7</v>
      </c>
      <c r="G143" s="42">
        <v>0.09</v>
      </c>
      <c r="H143" s="41">
        <v>1</v>
      </c>
      <c r="I143" s="42">
        <f t="shared" si="10"/>
        <v>0.7</v>
      </c>
      <c r="J143" s="42">
        <f t="shared" si="10"/>
        <v>0.09</v>
      </c>
      <c r="K143" s="42">
        <v>21.7</v>
      </c>
      <c r="L143" s="41">
        <f t="shared" si="11"/>
        <v>1.13554075041E-3</v>
      </c>
      <c r="M143">
        <f t="shared" si="12"/>
        <v>1</v>
      </c>
      <c r="N143">
        <f t="shared" si="13"/>
        <v>0</v>
      </c>
      <c r="O143">
        <f t="shared" si="14"/>
        <v>0</v>
      </c>
    </row>
    <row r="144" spans="1:15">
      <c r="A144" s="61" t="s">
        <v>134</v>
      </c>
      <c r="B144" s="41">
        <v>3200</v>
      </c>
      <c r="C144" s="43">
        <v>22.563371688</v>
      </c>
      <c r="D144" s="42">
        <v>0.4</v>
      </c>
      <c r="E144" s="42">
        <v>48.29</v>
      </c>
      <c r="F144" s="42">
        <v>1.2</v>
      </c>
      <c r="G144" s="42">
        <v>6.4000000000000001E-2</v>
      </c>
      <c r="H144" s="41">
        <v>1</v>
      </c>
      <c r="I144" s="42">
        <f t="shared" si="10"/>
        <v>1.2</v>
      </c>
      <c r="J144" s="42">
        <f t="shared" si="10"/>
        <v>6.4000000000000001E-2</v>
      </c>
      <c r="K144" s="42">
        <v>76476.399999999994</v>
      </c>
      <c r="L144" s="41">
        <f t="shared" si="11"/>
        <v>36.319507293784007</v>
      </c>
      <c r="M144">
        <f t="shared" si="12"/>
        <v>44799</v>
      </c>
      <c r="N144">
        <f t="shared" si="13"/>
        <v>119</v>
      </c>
      <c r="O144">
        <f t="shared" si="14"/>
        <v>6.3</v>
      </c>
    </row>
    <row r="145" spans="1:15">
      <c r="A145" s="61" t="s">
        <v>134</v>
      </c>
      <c r="B145" s="41">
        <v>3200</v>
      </c>
      <c r="C145" s="43">
        <v>1.9542564140000001</v>
      </c>
      <c r="D145" s="42">
        <v>0.28699999999999998</v>
      </c>
      <c r="E145" s="42">
        <v>48.29</v>
      </c>
      <c r="F145" s="42">
        <v>1.2</v>
      </c>
      <c r="G145" s="42">
        <v>6.4000000000000001E-2</v>
      </c>
      <c r="H145" s="41">
        <v>1</v>
      </c>
      <c r="I145" s="42">
        <f t="shared" si="10"/>
        <v>1.2</v>
      </c>
      <c r="J145" s="42">
        <f t="shared" si="10"/>
        <v>6.4000000000000001E-2</v>
      </c>
      <c r="K145" s="42">
        <v>2570.4</v>
      </c>
      <c r="L145" s="41">
        <f t="shared" si="11"/>
        <v>2.2570407600501015</v>
      </c>
      <c r="M145">
        <f t="shared" si="12"/>
        <v>2784</v>
      </c>
      <c r="N145">
        <f t="shared" si="13"/>
        <v>7</v>
      </c>
      <c r="O145">
        <f t="shared" si="14"/>
        <v>0.4</v>
      </c>
    </row>
    <row r="146" spans="1:15">
      <c r="A146" s="61" t="s">
        <v>134</v>
      </c>
      <c r="B146" s="41">
        <v>3200</v>
      </c>
      <c r="C146" s="43">
        <v>0.41851724899999998</v>
      </c>
      <c r="D146" s="42">
        <v>0.4</v>
      </c>
      <c r="E146" s="42">
        <v>48.29</v>
      </c>
      <c r="F146" s="42">
        <v>1.2</v>
      </c>
      <c r="G146" s="42">
        <v>6.4000000000000001E-2</v>
      </c>
      <c r="H146" s="41">
        <v>1</v>
      </c>
      <c r="I146" s="42">
        <f t="shared" si="10"/>
        <v>1.2</v>
      </c>
      <c r="J146" s="42">
        <f t="shared" si="10"/>
        <v>6.4000000000000001E-2</v>
      </c>
      <c r="K146" s="42">
        <v>767.2</v>
      </c>
      <c r="L146" s="41">
        <f t="shared" si="11"/>
        <v>0.67367326514033332</v>
      </c>
      <c r="M146">
        <f t="shared" si="12"/>
        <v>831</v>
      </c>
      <c r="N146">
        <f t="shared" si="13"/>
        <v>2</v>
      </c>
      <c r="O146">
        <f t="shared" si="14"/>
        <v>0.1</v>
      </c>
    </row>
    <row r="147" spans="1:15">
      <c r="A147" s="61" t="s">
        <v>134</v>
      </c>
      <c r="B147" s="41">
        <v>1100</v>
      </c>
      <c r="C147" s="43">
        <v>0.33185027900000003</v>
      </c>
      <c r="D147" s="42">
        <v>0.28599999999999998</v>
      </c>
      <c r="E147" s="42">
        <v>48.29</v>
      </c>
      <c r="F147" s="42">
        <v>1.85</v>
      </c>
      <c r="G147" s="42">
        <v>0.22</v>
      </c>
      <c r="H147" s="41">
        <v>1</v>
      </c>
      <c r="I147" s="42">
        <f t="shared" si="10"/>
        <v>1.85</v>
      </c>
      <c r="J147" s="42">
        <f t="shared" si="10"/>
        <v>0.22</v>
      </c>
      <c r="K147" s="42">
        <v>434.9</v>
      </c>
      <c r="L147" s="41">
        <f t="shared" si="11"/>
        <v>0.38193035768768829</v>
      </c>
      <c r="M147">
        <f t="shared" si="12"/>
        <v>471</v>
      </c>
      <c r="N147">
        <f t="shared" si="13"/>
        <v>2</v>
      </c>
      <c r="O147">
        <f t="shared" si="14"/>
        <v>0.2</v>
      </c>
    </row>
    <row r="148" spans="1:15">
      <c r="A148" s="61" t="s">
        <v>134</v>
      </c>
      <c r="B148" s="41">
        <v>4110</v>
      </c>
      <c r="C148" s="43">
        <v>0.40355240599999997</v>
      </c>
      <c r="D148" s="42">
        <v>0.41299999999999998</v>
      </c>
      <c r="E148" s="42">
        <v>48.29</v>
      </c>
      <c r="F148" s="42">
        <v>0.7</v>
      </c>
      <c r="G148" s="42">
        <v>0.09</v>
      </c>
      <c r="H148" s="41">
        <v>1</v>
      </c>
      <c r="I148" s="42">
        <f t="shared" si="10"/>
        <v>0.7</v>
      </c>
      <c r="J148" s="42">
        <f t="shared" si="10"/>
        <v>0.09</v>
      </c>
      <c r="K148" s="42">
        <v>763.8</v>
      </c>
      <c r="L148" s="41">
        <f t="shared" si="11"/>
        <v>0.67069636401755151</v>
      </c>
      <c r="M148">
        <f t="shared" si="12"/>
        <v>827</v>
      </c>
      <c r="N148">
        <f t="shared" si="13"/>
        <v>1</v>
      </c>
      <c r="O148">
        <f t="shared" si="14"/>
        <v>0.2</v>
      </c>
    </row>
    <row r="149" spans="1:15">
      <c r="A149" s="61" t="s">
        <v>134</v>
      </c>
      <c r="B149" s="41">
        <v>3200</v>
      </c>
      <c r="C149" s="43">
        <v>2.4893200000000002E-3</v>
      </c>
      <c r="D149" s="42">
        <v>0.4</v>
      </c>
      <c r="E149" s="42">
        <v>48.29</v>
      </c>
      <c r="F149" s="42">
        <v>1.2</v>
      </c>
      <c r="G149" s="42">
        <v>6.4000000000000001E-2</v>
      </c>
      <c r="H149" s="41">
        <v>1</v>
      </c>
      <c r="I149" s="42">
        <f t="shared" si="10"/>
        <v>1.2</v>
      </c>
      <c r="J149" s="42">
        <f t="shared" si="10"/>
        <v>6.4000000000000001E-2</v>
      </c>
      <c r="K149" s="42">
        <v>4.5999999999999996</v>
      </c>
      <c r="L149" s="41">
        <f t="shared" si="11"/>
        <v>4.0069754266666676E-3</v>
      </c>
      <c r="M149">
        <f t="shared" si="12"/>
        <v>5</v>
      </c>
      <c r="N149">
        <f t="shared" si="13"/>
        <v>0</v>
      </c>
      <c r="O149">
        <f t="shared" si="14"/>
        <v>0</v>
      </c>
    </row>
    <row r="150" spans="1:15">
      <c r="A150" s="61" t="s">
        <v>134</v>
      </c>
      <c r="B150" s="41">
        <v>6410</v>
      </c>
      <c r="C150" s="43">
        <v>1.1500858380000001</v>
      </c>
      <c r="D150" s="42">
        <v>0.30299999999999999</v>
      </c>
      <c r="E150" s="42">
        <v>48.29</v>
      </c>
      <c r="F150" s="42">
        <v>0</v>
      </c>
      <c r="G150" s="42">
        <v>0</v>
      </c>
      <c r="H150" s="41">
        <v>1</v>
      </c>
      <c r="I150" s="42">
        <f t="shared" si="10"/>
        <v>0</v>
      </c>
      <c r="J150" s="42">
        <f t="shared" si="10"/>
        <v>0</v>
      </c>
      <c r="K150" s="42">
        <v>1597</v>
      </c>
      <c r="L150" s="41">
        <f t="shared" si="11"/>
        <v>1.4023255392047549</v>
      </c>
      <c r="M150">
        <f t="shared" si="12"/>
        <v>1730</v>
      </c>
      <c r="N150">
        <f t="shared" si="13"/>
        <v>0</v>
      </c>
      <c r="O150">
        <f t="shared" si="14"/>
        <v>0</v>
      </c>
    </row>
    <row r="151" spans="1:15">
      <c r="A151" s="61" t="s">
        <v>134</v>
      </c>
      <c r="B151" s="41">
        <v>6410</v>
      </c>
      <c r="C151" s="43">
        <v>0.26750580000000002</v>
      </c>
      <c r="D151" s="42">
        <v>0.30299999999999999</v>
      </c>
      <c r="E151" s="42">
        <v>48.29</v>
      </c>
      <c r="F151" s="42">
        <v>0</v>
      </c>
      <c r="G151" s="42">
        <v>0</v>
      </c>
      <c r="H151" s="41">
        <v>1</v>
      </c>
      <c r="I151" s="42">
        <f t="shared" si="10"/>
        <v>0</v>
      </c>
      <c r="J151" s="42">
        <f t="shared" si="10"/>
        <v>0</v>
      </c>
      <c r="K151" s="42">
        <v>371.5</v>
      </c>
      <c r="L151" s="41">
        <f t="shared" si="11"/>
        <v>0.3261758408205</v>
      </c>
      <c r="M151">
        <f t="shared" si="12"/>
        <v>402</v>
      </c>
      <c r="N151">
        <f t="shared" si="13"/>
        <v>0</v>
      </c>
      <c r="O151">
        <f t="shared" si="14"/>
        <v>0</v>
      </c>
    </row>
    <row r="152" spans="1:15">
      <c r="A152" s="61" t="s">
        <v>134</v>
      </c>
      <c r="B152" s="41">
        <v>6410</v>
      </c>
      <c r="C152" s="43">
        <v>1.7508598929999999</v>
      </c>
      <c r="D152" s="42">
        <v>0.30299999999999999</v>
      </c>
      <c r="E152" s="42">
        <v>48.29</v>
      </c>
      <c r="F152" s="42">
        <v>0</v>
      </c>
      <c r="G152" s="42">
        <v>0</v>
      </c>
      <c r="H152" s="41">
        <v>1</v>
      </c>
      <c r="I152" s="42">
        <f t="shared" si="10"/>
        <v>0</v>
      </c>
      <c r="J152" s="42">
        <f t="shared" si="10"/>
        <v>0</v>
      </c>
      <c r="K152" s="42">
        <v>3086.7</v>
      </c>
      <c r="L152" s="41">
        <f t="shared" si="11"/>
        <v>2.1348628618824921</v>
      </c>
      <c r="M152">
        <f t="shared" si="12"/>
        <v>2633</v>
      </c>
      <c r="N152">
        <f t="shared" si="13"/>
        <v>0</v>
      </c>
      <c r="O152">
        <f t="shared" si="14"/>
        <v>0</v>
      </c>
    </row>
    <row r="153" spans="1:15">
      <c r="A153" s="61" t="s">
        <v>134</v>
      </c>
      <c r="B153" s="41">
        <v>4110</v>
      </c>
      <c r="C153" s="43">
        <v>4.7728279999999998E-2</v>
      </c>
      <c r="D153" s="42">
        <v>0.309</v>
      </c>
      <c r="E153" s="42">
        <v>48.29</v>
      </c>
      <c r="F153" s="42">
        <v>0.7</v>
      </c>
      <c r="G153" s="42">
        <v>0.09</v>
      </c>
      <c r="H153" s="41">
        <v>1</v>
      </c>
      <c r="I153" s="42">
        <f t="shared" si="10"/>
        <v>0.7</v>
      </c>
      <c r="J153" s="42">
        <f t="shared" si="10"/>
        <v>0.09</v>
      </c>
      <c r="K153" s="42">
        <v>67.599999999999994</v>
      </c>
      <c r="L153" s="41">
        <f t="shared" si="11"/>
        <v>5.9348565010899995E-2</v>
      </c>
      <c r="M153">
        <f t="shared" si="12"/>
        <v>73</v>
      </c>
      <c r="N153">
        <f t="shared" si="13"/>
        <v>0</v>
      </c>
      <c r="O153">
        <f t="shared" si="14"/>
        <v>0</v>
      </c>
    </row>
    <row r="154" spans="1:15">
      <c r="A154" s="61" t="s">
        <v>134</v>
      </c>
      <c r="B154" s="41">
        <v>4130</v>
      </c>
      <c r="C154" s="43">
        <v>5.8886985000000003E-2</v>
      </c>
      <c r="D154" s="42">
        <v>0.309</v>
      </c>
      <c r="E154" s="42">
        <v>48.29</v>
      </c>
      <c r="F154" s="42">
        <v>0.7</v>
      </c>
      <c r="G154" s="42">
        <v>0.09</v>
      </c>
      <c r="H154" s="41">
        <v>1</v>
      </c>
      <c r="I154" s="42">
        <f t="shared" si="10"/>
        <v>0.7</v>
      </c>
      <c r="J154" s="42">
        <f t="shared" si="10"/>
        <v>0.09</v>
      </c>
      <c r="K154" s="42">
        <v>83.4</v>
      </c>
      <c r="L154" s="41">
        <f t="shared" si="11"/>
        <v>7.3224052020487498E-2</v>
      </c>
      <c r="M154">
        <f t="shared" si="12"/>
        <v>90</v>
      </c>
      <c r="N154">
        <f t="shared" si="13"/>
        <v>0</v>
      </c>
      <c r="O154">
        <f t="shared" si="14"/>
        <v>0</v>
      </c>
    </row>
    <row r="155" spans="1:15">
      <c r="A155" s="61" t="s">
        <v>134</v>
      </c>
      <c r="B155" s="41">
        <v>1100</v>
      </c>
      <c r="C155" s="43">
        <v>2.9884923000000001E-2</v>
      </c>
      <c r="D155" s="42">
        <v>0.28599999999999998</v>
      </c>
      <c r="E155" s="42">
        <v>48.29</v>
      </c>
      <c r="F155" s="42">
        <v>1.85</v>
      </c>
      <c r="G155" s="42">
        <v>0.22</v>
      </c>
      <c r="H155" s="41">
        <v>1</v>
      </c>
      <c r="I155" s="42">
        <f t="shared" si="10"/>
        <v>1.85</v>
      </c>
      <c r="J155" s="42">
        <f t="shared" si="10"/>
        <v>0.22</v>
      </c>
      <c r="K155" s="42">
        <v>39.200000000000003</v>
      </c>
      <c r="L155" s="41">
        <f t="shared" si="11"/>
        <v>3.4394906538134998E-2</v>
      </c>
      <c r="M155">
        <f t="shared" si="12"/>
        <v>42</v>
      </c>
      <c r="N155">
        <f t="shared" si="13"/>
        <v>0</v>
      </c>
      <c r="O155">
        <f t="shared" si="14"/>
        <v>0</v>
      </c>
    </row>
    <row r="156" spans="1:15">
      <c r="A156" s="61" t="s">
        <v>134</v>
      </c>
      <c r="B156" s="41">
        <v>4110</v>
      </c>
      <c r="C156" s="43">
        <v>0.15378357400000001</v>
      </c>
      <c r="D156" s="42">
        <v>0.309</v>
      </c>
      <c r="E156" s="42">
        <v>48.29</v>
      </c>
      <c r="F156" s="42">
        <v>0.7</v>
      </c>
      <c r="G156" s="42">
        <v>0.09</v>
      </c>
      <c r="H156" s="41">
        <v>1</v>
      </c>
      <c r="I156" s="42">
        <f t="shared" si="10"/>
        <v>0.7</v>
      </c>
      <c r="J156" s="42">
        <f t="shared" si="10"/>
        <v>0.09</v>
      </c>
      <c r="K156" s="42">
        <v>217.8</v>
      </c>
      <c r="L156" s="41">
        <f t="shared" si="11"/>
        <v>0.19122487630284501</v>
      </c>
      <c r="M156">
        <f t="shared" si="12"/>
        <v>236</v>
      </c>
      <c r="N156">
        <f t="shared" si="13"/>
        <v>0</v>
      </c>
      <c r="O156">
        <f t="shared" si="14"/>
        <v>0</v>
      </c>
    </row>
    <row r="157" spans="1:15">
      <c r="A157" s="61" t="s">
        <v>134</v>
      </c>
      <c r="B157" s="41">
        <v>6410</v>
      </c>
      <c r="C157" s="43">
        <v>1.1613585989999999</v>
      </c>
      <c r="D157" s="42">
        <v>0.30299999999999999</v>
      </c>
      <c r="E157" s="42">
        <v>48.29</v>
      </c>
      <c r="F157" s="42">
        <v>0</v>
      </c>
      <c r="G157" s="42">
        <v>0</v>
      </c>
      <c r="H157" s="41">
        <v>1</v>
      </c>
      <c r="I157" s="42">
        <f t="shared" si="10"/>
        <v>0</v>
      </c>
      <c r="J157" s="42">
        <f t="shared" si="10"/>
        <v>0</v>
      </c>
      <c r="K157" s="42">
        <v>1612.7</v>
      </c>
      <c r="L157" s="41">
        <f t="shared" si="11"/>
        <v>1.4160706703291774</v>
      </c>
      <c r="M157">
        <f t="shared" si="12"/>
        <v>1747</v>
      </c>
      <c r="N157">
        <f t="shared" si="13"/>
        <v>0</v>
      </c>
      <c r="O157">
        <f t="shared" si="14"/>
        <v>0</v>
      </c>
    </row>
    <row r="158" spans="1:15">
      <c r="A158" s="61" t="s">
        <v>134</v>
      </c>
      <c r="B158" s="41">
        <v>6460</v>
      </c>
      <c r="C158" s="43">
        <v>2.6738430000000001E-2</v>
      </c>
      <c r="D158" s="42">
        <v>0.30299999999999999</v>
      </c>
      <c r="E158" s="42">
        <v>48.29</v>
      </c>
      <c r="F158" s="42">
        <v>0</v>
      </c>
      <c r="G158" s="42">
        <v>0</v>
      </c>
      <c r="H158" s="41">
        <v>1</v>
      </c>
      <c r="I158" s="42">
        <f t="shared" si="10"/>
        <v>0</v>
      </c>
      <c r="J158" s="42">
        <f t="shared" si="10"/>
        <v>0</v>
      </c>
      <c r="K158" s="42">
        <v>37.1</v>
      </c>
      <c r="L158" s="41">
        <f t="shared" si="11"/>
        <v>3.2602769313674999E-2</v>
      </c>
      <c r="M158">
        <f t="shared" si="12"/>
        <v>40</v>
      </c>
      <c r="N158">
        <f t="shared" si="13"/>
        <v>0</v>
      </c>
      <c r="O158">
        <f t="shared" si="14"/>
        <v>0</v>
      </c>
    </row>
    <row r="159" spans="1:15">
      <c r="A159" s="61" t="s">
        <v>134</v>
      </c>
      <c r="B159" s="41">
        <v>4110</v>
      </c>
      <c r="C159" s="43">
        <v>1.685524E-2</v>
      </c>
      <c r="D159" s="42">
        <v>0.41299999999999998</v>
      </c>
      <c r="E159" s="42">
        <v>48.29</v>
      </c>
      <c r="F159" s="42">
        <v>0.7</v>
      </c>
      <c r="G159" s="42">
        <v>0.09</v>
      </c>
      <c r="H159" s="41">
        <v>1</v>
      </c>
      <c r="I159" s="42">
        <f t="shared" si="10"/>
        <v>0.7</v>
      </c>
      <c r="J159" s="42">
        <f t="shared" si="10"/>
        <v>0.09</v>
      </c>
      <c r="K159" s="42">
        <v>31.9</v>
      </c>
      <c r="L159" s="41">
        <f t="shared" si="11"/>
        <v>2.8013085821233328E-2</v>
      </c>
      <c r="M159">
        <f t="shared" si="12"/>
        <v>35</v>
      </c>
      <c r="N159">
        <f t="shared" si="13"/>
        <v>0</v>
      </c>
      <c r="O159">
        <f t="shared" si="14"/>
        <v>0</v>
      </c>
    </row>
    <row r="160" spans="1:15">
      <c r="A160" s="61" t="s">
        <v>134</v>
      </c>
      <c r="B160" s="41">
        <v>6170</v>
      </c>
      <c r="C160" s="43">
        <v>2.1468023939999998</v>
      </c>
      <c r="D160" s="42">
        <v>0.30299999999999999</v>
      </c>
      <c r="E160" s="42">
        <v>48.29</v>
      </c>
      <c r="F160" s="42">
        <v>0</v>
      </c>
      <c r="G160" s="42">
        <v>0</v>
      </c>
      <c r="H160" s="41">
        <v>1</v>
      </c>
      <c r="I160" s="42">
        <f t="shared" si="10"/>
        <v>0</v>
      </c>
      <c r="J160" s="42">
        <f t="shared" si="10"/>
        <v>0</v>
      </c>
      <c r="K160" s="42">
        <v>2981</v>
      </c>
      <c r="L160" s="41">
        <f t="shared" si="11"/>
        <v>2.6176444620580646</v>
      </c>
      <c r="M160">
        <f t="shared" si="12"/>
        <v>3229</v>
      </c>
      <c r="N160">
        <f t="shared" si="13"/>
        <v>0</v>
      </c>
      <c r="O160">
        <f t="shared" si="14"/>
        <v>0</v>
      </c>
    </row>
    <row r="161" spans="1:15">
      <c r="A161" s="61" t="s">
        <v>134</v>
      </c>
      <c r="B161" s="41">
        <v>1100</v>
      </c>
      <c r="C161" s="43">
        <v>5.5035769999999998E-2</v>
      </c>
      <c r="D161" s="42">
        <v>0.25800000000000001</v>
      </c>
      <c r="E161" s="42">
        <v>48.29</v>
      </c>
      <c r="F161" s="42">
        <v>1.85</v>
      </c>
      <c r="G161" s="42">
        <v>0.22</v>
      </c>
      <c r="H161" s="41">
        <v>1</v>
      </c>
      <c r="I161" s="42">
        <f t="shared" si="10"/>
        <v>1.85</v>
      </c>
      <c r="J161" s="42">
        <f t="shared" si="10"/>
        <v>0.22</v>
      </c>
      <c r="K161" s="42">
        <v>65.099999999999994</v>
      </c>
      <c r="L161" s="41">
        <f t="shared" si="11"/>
        <v>5.7140062665949988E-2</v>
      </c>
      <c r="M161">
        <f t="shared" si="12"/>
        <v>70</v>
      </c>
      <c r="N161">
        <f t="shared" si="13"/>
        <v>0</v>
      </c>
      <c r="O161">
        <f t="shared" si="14"/>
        <v>0</v>
      </c>
    </row>
    <row r="162" spans="1:15">
      <c r="A162" s="61" t="s">
        <v>134</v>
      </c>
      <c r="B162" s="41">
        <v>4110</v>
      </c>
      <c r="C162" s="43">
        <v>4.0881282999999997E-2</v>
      </c>
      <c r="D162" s="42">
        <v>0.309</v>
      </c>
      <c r="E162" s="42">
        <v>48.29</v>
      </c>
      <c r="F162" s="42">
        <v>0.7</v>
      </c>
      <c r="G162" s="42">
        <v>0.09</v>
      </c>
      <c r="H162" s="41">
        <v>1</v>
      </c>
      <c r="I162" s="42">
        <f t="shared" si="10"/>
        <v>0.7</v>
      </c>
      <c r="J162" s="42">
        <f t="shared" si="10"/>
        <v>0.09</v>
      </c>
      <c r="K162" s="42">
        <v>180.1</v>
      </c>
      <c r="L162" s="41">
        <f t="shared" si="11"/>
        <v>5.0834546768802495E-2</v>
      </c>
      <c r="M162">
        <f t="shared" si="12"/>
        <v>63</v>
      </c>
      <c r="N162">
        <f t="shared" si="13"/>
        <v>0</v>
      </c>
      <c r="O162">
        <f t="shared" si="14"/>
        <v>0</v>
      </c>
    </row>
    <row r="163" spans="1:15">
      <c r="A163" s="61" t="s">
        <v>134</v>
      </c>
      <c r="B163" s="41">
        <v>4110</v>
      </c>
      <c r="C163" s="43">
        <v>1.126244E-2</v>
      </c>
      <c r="D163" s="42">
        <v>0.25800000000000001</v>
      </c>
      <c r="E163" s="42">
        <v>48.29</v>
      </c>
      <c r="F163" s="42">
        <v>0.7</v>
      </c>
      <c r="G163" s="42">
        <v>0.09</v>
      </c>
      <c r="H163" s="41">
        <v>1</v>
      </c>
      <c r="I163" s="42">
        <f t="shared" si="10"/>
        <v>0.7</v>
      </c>
      <c r="J163" s="42">
        <f t="shared" si="10"/>
        <v>0.09</v>
      </c>
      <c r="K163" s="42">
        <v>13.3</v>
      </c>
      <c r="L163" s="41">
        <f t="shared" si="11"/>
        <v>1.1693059393399999E-2</v>
      </c>
      <c r="M163">
        <f t="shared" si="12"/>
        <v>14</v>
      </c>
      <c r="N163">
        <f t="shared" si="13"/>
        <v>0</v>
      </c>
      <c r="O163">
        <f t="shared" si="14"/>
        <v>0</v>
      </c>
    </row>
    <row r="164" spans="1:15">
      <c r="A164" s="61" t="s">
        <v>134</v>
      </c>
      <c r="B164" s="41">
        <v>6410</v>
      </c>
      <c r="C164" s="43">
        <v>0.80703807900000002</v>
      </c>
      <c r="D164" s="42">
        <v>0.30299999999999999</v>
      </c>
      <c r="E164" s="42">
        <v>48.29</v>
      </c>
      <c r="F164" s="42">
        <v>0</v>
      </c>
      <c r="G164" s="42">
        <v>0</v>
      </c>
      <c r="H164" s="41">
        <v>1</v>
      </c>
      <c r="I164" s="42">
        <f t="shared" si="10"/>
        <v>0</v>
      </c>
      <c r="J164" s="42">
        <f t="shared" si="10"/>
        <v>0</v>
      </c>
      <c r="K164" s="42">
        <v>1120.5999999999999</v>
      </c>
      <c r="L164" s="41">
        <f t="shared" si="11"/>
        <v>0.98403968808147757</v>
      </c>
      <c r="M164">
        <f t="shared" si="12"/>
        <v>1214</v>
      </c>
      <c r="N164">
        <f t="shared" si="13"/>
        <v>0</v>
      </c>
      <c r="O164">
        <f t="shared" si="14"/>
        <v>0</v>
      </c>
    </row>
    <row r="165" spans="1:15">
      <c r="A165" s="61" t="s">
        <v>134</v>
      </c>
      <c r="B165" s="41">
        <v>6410</v>
      </c>
      <c r="C165" s="43">
        <v>4.4006323E-2</v>
      </c>
      <c r="D165" s="42">
        <v>0.247</v>
      </c>
      <c r="E165" s="42">
        <v>48.29</v>
      </c>
      <c r="F165" s="42">
        <v>0</v>
      </c>
      <c r="G165" s="42">
        <v>0</v>
      </c>
      <c r="H165" s="41">
        <v>1</v>
      </c>
      <c r="I165" s="42">
        <f t="shared" si="10"/>
        <v>0</v>
      </c>
      <c r="J165" s="42">
        <f t="shared" si="10"/>
        <v>0</v>
      </c>
      <c r="K165" s="42">
        <v>49.8</v>
      </c>
      <c r="L165" s="41">
        <f t="shared" si="11"/>
        <v>4.3740928200374167E-2</v>
      </c>
      <c r="M165">
        <f t="shared" si="12"/>
        <v>54</v>
      </c>
      <c r="N165">
        <f t="shared" si="13"/>
        <v>0</v>
      </c>
      <c r="O165">
        <f t="shared" si="14"/>
        <v>0</v>
      </c>
    </row>
    <row r="166" spans="1:15">
      <c r="A166" s="61" t="s">
        <v>134</v>
      </c>
      <c r="B166" s="41">
        <v>6170</v>
      </c>
      <c r="C166" s="43">
        <v>0.106075274</v>
      </c>
      <c r="D166" s="42">
        <v>0.30299999999999999</v>
      </c>
      <c r="E166" s="42">
        <v>48.29</v>
      </c>
      <c r="F166" s="42">
        <v>0</v>
      </c>
      <c r="G166" s="42">
        <v>0</v>
      </c>
      <c r="H166" s="41">
        <v>1</v>
      </c>
      <c r="I166" s="42">
        <f t="shared" si="10"/>
        <v>0</v>
      </c>
      <c r="J166" s="42">
        <f t="shared" si="10"/>
        <v>0</v>
      </c>
      <c r="K166" s="42">
        <v>147.30000000000001</v>
      </c>
      <c r="L166" s="41">
        <f t="shared" si="11"/>
        <v>0.12933996828186498</v>
      </c>
      <c r="M166">
        <f t="shared" si="12"/>
        <v>160</v>
      </c>
      <c r="N166">
        <f t="shared" si="13"/>
        <v>0</v>
      </c>
      <c r="O166">
        <f t="shared" si="14"/>
        <v>0</v>
      </c>
    </row>
    <row r="167" spans="1:15">
      <c r="A167" s="61" t="s">
        <v>134</v>
      </c>
      <c r="B167" s="41">
        <v>6170</v>
      </c>
      <c r="C167" s="43">
        <v>0.45486936</v>
      </c>
      <c r="D167" s="42">
        <v>0.30299999999999999</v>
      </c>
      <c r="E167" s="42">
        <v>48.29</v>
      </c>
      <c r="F167" s="42">
        <v>0</v>
      </c>
      <c r="G167" s="42">
        <v>0</v>
      </c>
      <c r="H167" s="41">
        <v>1</v>
      </c>
      <c r="I167" s="42">
        <f t="shared" si="10"/>
        <v>0</v>
      </c>
      <c r="J167" s="42">
        <f t="shared" si="10"/>
        <v>0</v>
      </c>
      <c r="K167" s="42">
        <v>631.6</v>
      </c>
      <c r="L167" s="41">
        <f t="shared" si="11"/>
        <v>0.5546324452086</v>
      </c>
      <c r="M167">
        <f t="shared" si="12"/>
        <v>684</v>
      </c>
      <c r="N167">
        <f t="shared" si="13"/>
        <v>0</v>
      </c>
      <c r="O167">
        <f t="shared" si="14"/>
        <v>0</v>
      </c>
    </row>
    <row r="168" spans="1:15">
      <c r="A168" s="61" t="s">
        <v>134</v>
      </c>
      <c r="B168" s="41">
        <v>1100</v>
      </c>
      <c r="C168" s="43">
        <v>7.7998149999999999E-3</v>
      </c>
      <c r="D168" s="42">
        <v>0.28599999999999998</v>
      </c>
      <c r="E168" s="42">
        <v>48.29</v>
      </c>
      <c r="F168" s="42">
        <v>1.85</v>
      </c>
      <c r="G168" s="42">
        <v>0.22</v>
      </c>
      <c r="H168" s="41">
        <v>1</v>
      </c>
      <c r="I168" s="42">
        <f t="shared" si="10"/>
        <v>1.85</v>
      </c>
      <c r="J168" s="42">
        <f t="shared" si="10"/>
        <v>0.22</v>
      </c>
      <c r="K168" s="42">
        <v>10.199999999999999</v>
      </c>
      <c r="L168" s="41">
        <f t="shared" si="11"/>
        <v>8.9768980813416648E-3</v>
      </c>
      <c r="M168">
        <f t="shared" si="12"/>
        <v>11</v>
      </c>
      <c r="N168">
        <f t="shared" si="13"/>
        <v>0</v>
      </c>
      <c r="O168">
        <f t="shared" si="14"/>
        <v>0</v>
      </c>
    </row>
    <row r="169" spans="1:15">
      <c r="A169" s="61" t="s">
        <v>134</v>
      </c>
      <c r="B169" s="41">
        <v>1100</v>
      </c>
      <c r="C169" s="43">
        <v>8.2415853999999997E-2</v>
      </c>
      <c r="D169" s="42">
        <v>0.25800000000000001</v>
      </c>
      <c r="E169" s="42">
        <v>48.29</v>
      </c>
      <c r="F169" s="42">
        <v>1.85</v>
      </c>
      <c r="G169" s="42">
        <v>0.22</v>
      </c>
      <c r="H169" s="41">
        <v>1</v>
      </c>
      <c r="I169" s="42">
        <f t="shared" si="10"/>
        <v>1.85</v>
      </c>
      <c r="J169" s="42">
        <f t="shared" si="10"/>
        <v>0.22</v>
      </c>
      <c r="K169" s="42">
        <v>97.4</v>
      </c>
      <c r="L169" s="41">
        <f t="shared" si="11"/>
        <v>8.5567024177689979E-2</v>
      </c>
      <c r="M169">
        <f t="shared" si="12"/>
        <v>106</v>
      </c>
      <c r="N169">
        <f t="shared" si="13"/>
        <v>0</v>
      </c>
      <c r="O169">
        <f t="shared" si="14"/>
        <v>0.1</v>
      </c>
    </row>
    <row r="170" spans="1:15">
      <c r="A170" s="61" t="s">
        <v>134</v>
      </c>
      <c r="B170" s="41">
        <v>6410</v>
      </c>
      <c r="C170" s="43">
        <v>8.5482650180000004</v>
      </c>
      <c r="D170" s="42">
        <v>0.247</v>
      </c>
      <c r="E170" s="42">
        <v>48.29</v>
      </c>
      <c r="F170" s="42">
        <v>0</v>
      </c>
      <c r="G170" s="42">
        <v>0</v>
      </c>
      <c r="H170" s="41">
        <v>1</v>
      </c>
      <c r="I170" s="42">
        <f t="shared" si="10"/>
        <v>0</v>
      </c>
      <c r="J170" s="42">
        <f t="shared" si="10"/>
        <v>0</v>
      </c>
      <c r="K170" s="42">
        <v>9676.2999999999993</v>
      </c>
      <c r="L170" s="41">
        <f t="shared" si="11"/>
        <v>8.496711856387277</v>
      </c>
      <c r="M170">
        <f t="shared" si="12"/>
        <v>10481</v>
      </c>
      <c r="N170">
        <f t="shared" si="13"/>
        <v>0</v>
      </c>
      <c r="O170">
        <f t="shared" si="14"/>
        <v>0</v>
      </c>
    </row>
    <row r="171" spans="1:15">
      <c r="A171" s="61" t="s">
        <v>134</v>
      </c>
      <c r="B171" s="41">
        <v>1100</v>
      </c>
      <c r="C171" s="43">
        <v>6.1374059999999998E-3</v>
      </c>
      <c r="D171" s="42">
        <v>0.25800000000000001</v>
      </c>
      <c r="E171" s="42">
        <v>48.29</v>
      </c>
      <c r="F171" s="42">
        <v>1.85</v>
      </c>
      <c r="G171" s="42">
        <v>0.22</v>
      </c>
      <c r="H171" s="41">
        <v>1</v>
      </c>
      <c r="I171" s="42">
        <f t="shared" si="10"/>
        <v>1.85</v>
      </c>
      <c r="J171" s="42">
        <f t="shared" si="10"/>
        <v>0.22</v>
      </c>
      <c r="K171" s="42">
        <v>7.3</v>
      </c>
      <c r="L171" s="41">
        <f t="shared" si="11"/>
        <v>6.3720697184099992E-3</v>
      </c>
      <c r="M171">
        <f t="shared" si="12"/>
        <v>8</v>
      </c>
      <c r="N171">
        <f t="shared" si="13"/>
        <v>0</v>
      </c>
      <c r="O171">
        <f t="shared" si="14"/>
        <v>0</v>
      </c>
    </row>
    <row r="172" spans="1:15">
      <c r="A172" s="61" t="s">
        <v>134</v>
      </c>
      <c r="B172" s="41">
        <v>4110</v>
      </c>
      <c r="C172" s="43">
        <v>3.9487739000000001E-2</v>
      </c>
      <c r="D172" s="42">
        <v>0.25800000000000001</v>
      </c>
      <c r="E172" s="42">
        <v>48.29</v>
      </c>
      <c r="F172" s="42">
        <v>0.7</v>
      </c>
      <c r="G172" s="42">
        <v>0.09</v>
      </c>
      <c r="H172" s="41">
        <v>1</v>
      </c>
      <c r="I172" s="42">
        <f t="shared" si="10"/>
        <v>0.7</v>
      </c>
      <c r="J172" s="42">
        <f t="shared" si="10"/>
        <v>0.09</v>
      </c>
      <c r="K172" s="42">
        <v>46.7</v>
      </c>
      <c r="L172" s="41">
        <f t="shared" si="11"/>
        <v>4.0997552700664998E-2</v>
      </c>
      <c r="M172">
        <f t="shared" si="12"/>
        <v>51</v>
      </c>
      <c r="N172">
        <f t="shared" si="13"/>
        <v>0</v>
      </c>
      <c r="O172">
        <f t="shared" si="14"/>
        <v>0</v>
      </c>
    </row>
    <row r="173" spans="1:15">
      <c r="A173" s="61" t="s">
        <v>134</v>
      </c>
      <c r="B173" s="41">
        <v>3200</v>
      </c>
      <c r="C173" s="43">
        <v>0.127182978</v>
      </c>
      <c r="D173" s="42">
        <v>0.4</v>
      </c>
      <c r="E173" s="42">
        <v>48.29</v>
      </c>
      <c r="F173" s="42">
        <v>1.2</v>
      </c>
      <c r="G173" s="42">
        <v>6.4000000000000001E-2</v>
      </c>
      <c r="H173" s="41">
        <v>1</v>
      </c>
      <c r="I173" s="42">
        <f t="shared" si="10"/>
        <v>1.2</v>
      </c>
      <c r="J173" s="42">
        <f t="shared" si="10"/>
        <v>6.4000000000000001E-2</v>
      </c>
      <c r="K173" s="42">
        <v>233.2</v>
      </c>
      <c r="L173" s="41">
        <f t="shared" si="11"/>
        <v>0.20472220025400004</v>
      </c>
      <c r="M173">
        <f t="shared" si="12"/>
        <v>253</v>
      </c>
      <c r="N173">
        <f t="shared" si="13"/>
        <v>1</v>
      </c>
      <c r="O173">
        <f t="shared" si="14"/>
        <v>0</v>
      </c>
    </row>
    <row r="174" spans="1:15">
      <c r="A174" s="61" t="s">
        <v>134</v>
      </c>
      <c r="B174" s="41">
        <v>6410</v>
      </c>
      <c r="C174" s="43">
        <v>3.5000878999999999E-2</v>
      </c>
      <c r="D174" s="42">
        <v>0.247</v>
      </c>
      <c r="E174" s="42">
        <v>48.29</v>
      </c>
      <c r="F174" s="42">
        <v>0</v>
      </c>
      <c r="G174" s="42">
        <v>0</v>
      </c>
      <c r="H174" s="41">
        <v>1</v>
      </c>
      <c r="I174" s="42">
        <f t="shared" si="10"/>
        <v>0</v>
      </c>
      <c r="J174" s="42">
        <f t="shared" si="10"/>
        <v>0</v>
      </c>
      <c r="K174" s="42">
        <v>39.6</v>
      </c>
      <c r="L174" s="41">
        <f t="shared" si="11"/>
        <v>3.4789794532230828E-2</v>
      </c>
      <c r="M174">
        <f t="shared" si="12"/>
        <v>43</v>
      </c>
      <c r="N174">
        <f t="shared" si="13"/>
        <v>0</v>
      </c>
      <c r="O174">
        <f t="shared" si="14"/>
        <v>0</v>
      </c>
    </row>
    <row r="175" spans="1:15">
      <c r="A175" s="61" t="s">
        <v>134</v>
      </c>
      <c r="B175" s="41">
        <v>4130</v>
      </c>
      <c r="C175" s="43">
        <v>0.42090345899999998</v>
      </c>
      <c r="D175" s="42">
        <v>0.41299999999999998</v>
      </c>
      <c r="E175" s="42">
        <v>48.29</v>
      </c>
      <c r="F175" s="42">
        <v>0.7</v>
      </c>
      <c r="G175" s="42">
        <v>0.09</v>
      </c>
      <c r="H175" s="41">
        <v>1</v>
      </c>
      <c r="I175" s="42">
        <f t="shared" si="10"/>
        <v>0.7</v>
      </c>
      <c r="J175" s="42">
        <f t="shared" si="10"/>
        <v>0.09</v>
      </c>
      <c r="K175" s="42">
        <v>796.6</v>
      </c>
      <c r="L175" s="41">
        <f t="shared" si="11"/>
        <v>0.69953348154170236</v>
      </c>
      <c r="M175">
        <f t="shared" si="12"/>
        <v>863</v>
      </c>
      <c r="N175">
        <f t="shared" si="13"/>
        <v>1</v>
      </c>
      <c r="O175">
        <f t="shared" si="14"/>
        <v>0.2</v>
      </c>
    </row>
    <row r="176" spans="1:15">
      <c r="A176" s="61" t="s">
        <v>134</v>
      </c>
      <c r="B176" s="41">
        <v>4110</v>
      </c>
      <c r="C176" s="43">
        <v>1.58078E-4</v>
      </c>
      <c r="D176" s="42">
        <v>0.309</v>
      </c>
      <c r="E176" s="42">
        <v>48.29</v>
      </c>
      <c r="F176" s="42">
        <v>0.7</v>
      </c>
      <c r="G176" s="42">
        <v>0.09</v>
      </c>
      <c r="H176" s="41">
        <v>1</v>
      </c>
      <c r="I176" s="42">
        <f t="shared" si="10"/>
        <v>0.7</v>
      </c>
      <c r="J176" s="42">
        <f t="shared" si="10"/>
        <v>0.09</v>
      </c>
      <c r="K176" s="42">
        <v>0.2</v>
      </c>
      <c r="L176" s="41">
        <f t="shared" si="11"/>
        <v>1.9656485546500001E-4</v>
      </c>
      <c r="M176">
        <f t="shared" si="12"/>
        <v>0</v>
      </c>
      <c r="N176">
        <f t="shared" si="13"/>
        <v>0</v>
      </c>
      <c r="O176">
        <f t="shared" si="14"/>
        <v>0</v>
      </c>
    </row>
    <row r="177" spans="1:15">
      <c r="A177" s="61" t="s">
        <v>134</v>
      </c>
      <c r="B177" s="41">
        <v>4110</v>
      </c>
      <c r="C177" s="43">
        <v>1.5977453999999999E-2</v>
      </c>
      <c r="D177" s="42">
        <v>0.309</v>
      </c>
      <c r="E177" s="42">
        <v>48.29</v>
      </c>
      <c r="F177" s="42">
        <v>0.7</v>
      </c>
      <c r="G177" s="42">
        <v>0.09</v>
      </c>
      <c r="H177" s="41">
        <v>1</v>
      </c>
      <c r="I177" s="42">
        <f t="shared" si="10"/>
        <v>0.7</v>
      </c>
      <c r="J177" s="42">
        <f t="shared" si="10"/>
        <v>0.09</v>
      </c>
      <c r="K177" s="42">
        <v>22.6</v>
      </c>
      <c r="L177" s="41">
        <f t="shared" si="11"/>
        <v>1.9867444781744997E-2</v>
      </c>
      <c r="M177">
        <f t="shared" si="12"/>
        <v>25</v>
      </c>
      <c r="N177">
        <f t="shared" si="13"/>
        <v>0</v>
      </c>
      <c r="O177">
        <f t="shared" si="14"/>
        <v>0</v>
      </c>
    </row>
    <row r="178" spans="1:15">
      <c r="A178" s="61" t="s">
        <v>134</v>
      </c>
      <c r="B178" s="41">
        <v>1100</v>
      </c>
      <c r="C178" s="43">
        <v>9.8285812E-2</v>
      </c>
      <c r="D178" s="42">
        <v>0.34200000000000003</v>
      </c>
      <c r="E178" s="42">
        <v>48.29</v>
      </c>
      <c r="F178" s="42">
        <v>1.85</v>
      </c>
      <c r="G178" s="42">
        <v>0.22</v>
      </c>
      <c r="H178" s="41">
        <v>1</v>
      </c>
      <c r="I178" s="42">
        <f t="shared" si="10"/>
        <v>1.85</v>
      </c>
      <c r="J178" s="42">
        <f t="shared" si="10"/>
        <v>0.22</v>
      </c>
      <c r="K178" s="42">
        <v>154.1</v>
      </c>
      <c r="L178" s="41">
        <f t="shared" si="11"/>
        <v>0.13526732305218001</v>
      </c>
      <c r="M178">
        <f t="shared" si="12"/>
        <v>167</v>
      </c>
      <c r="N178">
        <f t="shared" si="13"/>
        <v>1</v>
      </c>
      <c r="O178">
        <f t="shared" si="14"/>
        <v>0.1</v>
      </c>
    </row>
    <row r="179" spans="1:15">
      <c r="A179" s="61" t="s">
        <v>134</v>
      </c>
      <c r="B179" s="41">
        <v>4110</v>
      </c>
      <c r="C179" s="43">
        <v>4.9920144E-2</v>
      </c>
      <c r="D179" s="42">
        <v>0.41299999999999998</v>
      </c>
      <c r="E179" s="42">
        <v>48.29</v>
      </c>
      <c r="F179" s="42">
        <v>0.7</v>
      </c>
      <c r="G179" s="42">
        <v>0.09</v>
      </c>
      <c r="H179" s="41">
        <v>1</v>
      </c>
      <c r="I179" s="42">
        <f t="shared" si="10"/>
        <v>0.7</v>
      </c>
      <c r="J179" s="42">
        <f t="shared" si="10"/>
        <v>0.09</v>
      </c>
      <c r="K179" s="42">
        <v>94.5</v>
      </c>
      <c r="L179" s="41">
        <f t="shared" si="11"/>
        <v>8.2966322525239986E-2</v>
      </c>
      <c r="M179">
        <f t="shared" si="12"/>
        <v>102</v>
      </c>
      <c r="N179">
        <f t="shared" si="13"/>
        <v>0</v>
      </c>
      <c r="O179">
        <f t="shared" si="14"/>
        <v>0</v>
      </c>
    </row>
    <row r="180" spans="1:15">
      <c r="A180" s="61" t="s">
        <v>134</v>
      </c>
      <c r="B180" s="41">
        <v>6410</v>
      </c>
      <c r="C180" s="43">
        <v>0.753944846</v>
      </c>
      <c r="D180" s="42">
        <v>0.30299999999999999</v>
      </c>
      <c r="E180" s="42">
        <v>48.29</v>
      </c>
      <c r="F180" s="42">
        <v>0</v>
      </c>
      <c r="G180" s="42">
        <v>0</v>
      </c>
      <c r="H180" s="41">
        <v>1</v>
      </c>
      <c r="I180" s="42">
        <f t="shared" si="10"/>
        <v>0</v>
      </c>
      <c r="J180" s="42">
        <f t="shared" si="10"/>
        <v>0</v>
      </c>
      <c r="K180" s="42">
        <v>1046.9000000000001</v>
      </c>
      <c r="L180" s="41">
        <f t="shared" si="11"/>
        <v>0.91930191448683496</v>
      </c>
      <c r="M180">
        <f t="shared" si="12"/>
        <v>1134</v>
      </c>
      <c r="N180">
        <f t="shared" si="13"/>
        <v>0</v>
      </c>
      <c r="O180">
        <f t="shared" si="14"/>
        <v>0</v>
      </c>
    </row>
    <row r="181" spans="1:15">
      <c r="A181" s="61" t="s">
        <v>134</v>
      </c>
      <c r="B181" s="41">
        <v>6410</v>
      </c>
      <c r="C181" s="43">
        <v>6.2067922999999997E-2</v>
      </c>
      <c r="D181" s="42">
        <v>0.247</v>
      </c>
      <c r="E181" s="42">
        <v>48.29</v>
      </c>
      <c r="F181" s="42">
        <v>0</v>
      </c>
      <c r="G181" s="42">
        <v>0</v>
      </c>
      <c r="H181" s="41">
        <v>1</v>
      </c>
      <c r="I181" s="42">
        <f t="shared" si="10"/>
        <v>0</v>
      </c>
      <c r="J181" s="42">
        <f t="shared" si="10"/>
        <v>0</v>
      </c>
      <c r="K181" s="42">
        <v>70.3</v>
      </c>
      <c r="L181" s="41">
        <f t="shared" si="11"/>
        <v>6.1693601701040823E-2</v>
      </c>
      <c r="M181">
        <f t="shared" si="12"/>
        <v>76</v>
      </c>
      <c r="N181">
        <f t="shared" si="13"/>
        <v>0</v>
      </c>
      <c r="O181">
        <f t="shared" si="14"/>
        <v>0</v>
      </c>
    </row>
    <row r="182" spans="1:15">
      <c r="A182" s="61" t="s">
        <v>134</v>
      </c>
      <c r="B182" s="41">
        <v>3200</v>
      </c>
      <c r="C182" s="43">
        <v>0.341234922</v>
      </c>
      <c r="D182" s="42">
        <v>0.4</v>
      </c>
      <c r="E182" s="42">
        <v>48.29</v>
      </c>
      <c r="F182" s="42">
        <v>1.2</v>
      </c>
      <c r="G182" s="42">
        <v>6.4000000000000001E-2</v>
      </c>
      <c r="H182" s="41">
        <v>1</v>
      </c>
      <c r="I182" s="42">
        <f t="shared" si="10"/>
        <v>1.2</v>
      </c>
      <c r="J182" s="42">
        <f t="shared" si="10"/>
        <v>6.4000000000000001E-2</v>
      </c>
      <c r="K182" s="42">
        <v>625.5</v>
      </c>
      <c r="L182" s="41">
        <f t="shared" si="11"/>
        <v>0.54927447944600005</v>
      </c>
      <c r="M182">
        <f t="shared" si="12"/>
        <v>678</v>
      </c>
      <c r="N182">
        <f t="shared" si="13"/>
        <v>2</v>
      </c>
      <c r="O182">
        <f t="shared" si="14"/>
        <v>0.1</v>
      </c>
    </row>
    <row r="183" spans="1:15">
      <c r="A183" s="61" t="s">
        <v>134</v>
      </c>
      <c r="B183" s="41">
        <v>1100</v>
      </c>
      <c r="C183" s="43">
        <v>5.9854223999999998E-2</v>
      </c>
      <c r="D183" s="42">
        <v>0.28599999999999998</v>
      </c>
      <c r="E183" s="42">
        <v>48.29</v>
      </c>
      <c r="F183" s="42">
        <v>1.85</v>
      </c>
      <c r="G183" s="42">
        <v>0.22</v>
      </c>
      <c r="H183" s="41">
        <v>1</v>
      </c>
      <c r="I183" s="42">
        <f t="shared" si="10"/>
        <v>1.85</v>
      </c>
      <c r="J183" s="42">
        <f t="shared" si="10"/>
        <v>0.22</v>
      </c>
      <c r="K183" s="42">
        <v>78.400000000000006</v>
      </c>
      <c r="L183" s="41">
        <f t="shared" si="11"/>
        <v>6.8886924700879995E-2</v>
      </c>
      <c r="M183">
        <f t="shared" si="12"/>
        <v>85</v>
      </c>
      <c r="N183">
        <f t="shared" si="13"/>
        <v>0</v>
      </c>
      <c r="O183">
        <f t="shared" si="14"/>
        <v>0</v>
      </c>
    </row>
    <row r="184" spans="1:15">
      <c r="A184" s="61" t="s">
        <v>134</v>
      </c>
      <c r="B184" s="41">
        <v>1100</v>
      </c>
      <c r="C184" s="43">
        <v>3.6476544E-2</v>
      </c>
      <c r="D184" s="42">
        <v>0.25800000000000001</v>
      </c>
      <c r="E184" s="42">
        <v>48.29</v>
      </c>
      <c r="F184" s="42">
        <v>1.85</v>
      </c>
      <c r="G184" s="42">
        <v>0.22</v>
      </c>
      <c r="H184" s="41">
        <v>1</v>
      </c>
      <c r="I184" s="42">
        <f t="shared" si="10"/>
        <v>1.85</v>
      </c>
      <c r="J184" s="42">
        <f t="shared" si="10"/>
        <v>0.22</v>
      </c>
      <c r="K184" s="42">
        <v>43.1</v>
      </c>
      <c r="L184" s="41">
        <f t="shared" si="11"/>
        <v>3.7871224659839997E-2</v>
      </c>
      <c r="M184">
        <f t="shared" si="12"/>
        <v>47</v>
      </c>
      <c r="N184">
        <f t="shared" si="13"/>
        <v>0</v>
      </c>
      <c r="O184">
        <f t="shared" si="14"/>
        <v>0</v>
      </c>
    </row>
    <row r="185" spans="1:15">
      <c r="A185" s="61" t="s">
        <v>134</v>
      </c>
      <c r="B185" s="41">
        <v>4110</v>
      </c>
      <c r="C185" s="43">
        <v>2.4340501E-2</v>
      </c>
      <c r="D185" s="42">
        <v>0.25800000000000001</v>
      </c>
      <c r="E185" s="42">
        <v>48.29</v>
      </c>
      <c r="F185" s="42">
        <v>0.7</v>
      </c>
      <c r="G185" s="42">
        <v>0.09</v>
      </c>
      <c r="H185" s="41">
        <v>1</v>
      </c>
      <c r="I185" s="42">
        <f t="shared" si="10"/>
        <v>0.7</v>
      </c>
      <c r="J185" s="42">
        <f t="shared" si="10"/>
        <v>0.09</v>
      </c>
      <c r="K185" s="42">
        <v>28.8</v>
      </c>
      <c r="L185" s="41">
        <f t="shared" si="11"/>
        <v>2.5271160055735001E-2</v>
      </c>
      <c r="M185">
        <f t="shared" si="12"/>
        <v>31</v>
      </c>
      <c r="N185">
        <f t="shared" si="13"/>
        <v>0</v>
      </c>
      <c r="O185">
        <f t="shared" si="14"/>
        <v>0</v>
      </c>
    </row>
    <row r="186" spans="1:15">
      <c r="A186" s="61" t="s">
        <v>134</v>
      </c>
      <c r="B186" s="41">
        <v>4110</v>
      </c>
      <c r="C186" s="43">
        <v>3.0774740000000002E-3</v>
      </c>
      <c r="D186" s="42">
        <v>0.309</v>
      </c>
      <c r="E186" s="42">
        <v>48.29</v>
      </c>
      <c r="F186" s="42">
        <v>0.7</v>
      </c>
      <c r="G186" s="42">
        <v>0.09</v>
      </c>
      <c r="H186" s="41">
        <v>1</v>
      </c>
      <c r="I186" s="42">
        <f t="shared" si="10"/>
        <v>0.7</v>
      </c>
      <c r="J186" s="42">
        <f t="shared" si="10"/>
        <v>0.09</v>
      </c>
      <c r="K186" s="42">
        <v>4.4000000000000004</v>
      </c>
      <c r="L186" s="41">
        <f t="shared" si="11"/>
        <v>3.8267389010949999E-3</v>
      </c>
      <c r="M186">
        <f t="shared" si="12"/>
        <v>5</v>
      </c>
      <c r="N186">
        <f t="shared" si="13"/>
        <v>0</v>
      </c>
      <c r="O186">
        <f t="shared" si="14"/>
        <v>0</v>
      </c>
    </row>
    <row r="187" spans="1:15">
      <c r="A187" s="61" t="s">
        <v>134</v>
      </c>
      <c r="B187" s="41">
        <v>4110</v>
      </c>
      <c r="C187" s="43">
        <v>5.6314099999999997E-4</v>
      </c>
      <c r="D187" s="42">
        <v>0.309</v>
      </c>
      <c r="E187" s="42">
        <v>48.29</v>
      </c>
      <c r="F187" s="42">
        <v>0.7</v>
      </c>
      <c r="G187" s="42">
        <v>0.09</v>
      </c>
      <c r="H187" s="41">
        <v>1</v>
      </c>
      <c r="I187" s="42">
        <f t="shared" si="10"/>
        <v>0.7</v>
      </c>
      <c r="J187" s="42">
        <f t="shared" si="10"/>
        <v>0.09</v>
      </c>
      <c r="K187" s="42">
        <v>0.8</v>
      </c>
      <c r="L187" s="41">
        <f t="shared" si="11"/>
        <v>7.0024753141749994E-4</v>
      </c>
      <c r="M187">
        <f t="shared" si="12"/>
        <v>1</v>
      </c>
      <c r="N187">
        <f t="shared" si="13"/>
        <v>0</v>
      </c>
      <c r="O187">
        <f t="shared" si="14"/>
        <v>0</v>
      </c>
    </row>
    <row r="188" spans="1:15">
      <c r="A188" s="61" t="s">
        <v>134</v>
      </c>
      <c r="B188" s="41">
        <v>4110</v>
      </c>
      <c r="C188" s="43">
        <v>5.3228098000000001E-2</v>
      </c>
      <c r="D188" s="42">
        <v>0.309</v>
      </c>
      <c r="E188" s="42">
        <v>48.29</v>
      </c>
      <c r="F188" s="42">
        <v>0.7</v>
      </c>
      <c r="G188" s="42">
        <v>0.09</v>
      </c>
      <c r="H188" s="41">
        <v>1</v>
      </c>
      <c r="I188" s="42">
        <f t="shared" si="10"/>
        <v>0.7</v>
      </c>
      <c r="J188" s="42">
        <f t="shared" si="10"/>
        <v>0.09</v>
      </c>
      <c r="K188" s="42">
        <v>213.8</v>
      </c>
      <c r="L188" s="41">
        <f t="shared" si="11"/>
        <v>6.6187409949814993E-2</v>
      </c>
      <c r="M188">
        <f t="shared" si="12"/>
        <v>82</v>
      </c>
      <c r="N188">
        <f t="shared" si="13"/>
        <v>0</v>
      </c>
      <c r="O188">
        <f t="shared" si="14"/>
        <v>0</v>
      </c>
    </row>
    <row r="189" spans="1:15">
      <c r="A189" s="61" t="s">
        <v>134</v>
      </c>
      <c r="B189" s="41">
        <v>3200</v>
      </c>
      <c r="C189" s="43">
        <v>9.3914167000000007E-2</v>
      </c>
      <c r="D189" s="42">
        <v>0.4</v>
      </c>
      <c r="E189" s="42">
        <v>48.29</v>
      </c>
      <c r="F189" s="42">
        <v>1.2</v>
      </c>
      <c r="G189" s="42">
        <v>6.4000000000000001E-2</v>
      </c>
      <c r="H189" s="41">
        <v>1</v>
      </c>
      <c r="I189" s="42">
        <f t="shared" si="10"/>
        <v>1.2</v>
      </c>
      <c r="J189" s="42">
        <f t="shared" si="10"/>
        <v>6.4000000000000001E-2</v>
      </c>
      <c r="K189" s="42">
        <v>172.1</v>
      </c>
      <c r="L189" s="41">
        <f t="shared" si="11"/>
        <v>0.1511705041476667</v>
      </c>
      <c r="M189">
        <f t="shared" si="12"/>
        <v>186</v>
      </c>
      <c r="N189">
        <f t="shared" si="13"/>
        <v>0</v>
      </c>
      <c r="O189">
        <f t="shared" si="14"/>
        <v>0</v>
      </c>
    </row>
    <row r="190" spans="1:15">
      <c r="A190" s="61" t="s">
        <v>134</v>
      </c>
      <c r="B190" s="41">
        <v>6410</v>
      </c>
      <c r="C190" s="43">
        <v>9.3699847000000003E-2</v>
      </c>
      <c r="D190" s="42">
        <v>0.26600000000000001</v>
      </c>
      <c r="E190" s="42">
        <v>48.29</v>
      </c>
      <c r="F190" s="42">
        <v>0</v>
      </c>
      <c r="G190" s="42">
        <v>0</v>
      </c>
      <c r="H190" s="41">
        <v>1</v>
      </c>
      <c r="I190" s="42">
        <f t="shared" si="10"/>
        <v>0</v>
      </c>
      <c r="J190" s="42">
        <f t="shared" si="10"/>
        <v>0</v>
      </c>
      <c r="K190" s="42">
        <v>114.2</v>
      </c>
      <c r="L190" s="41">
        <f t="shared" si="11"/>
        <v>0.10029897105779834</v>
      </c>
      <c r="M190">
        <f t="shared" si="12"/>
        <v>124</v>
      </c>
      <c r="N190">
        <f t="shared" si="13"/>
        <v>0</v>
      </c>
      <c r="O190">
        <f t="shared" si="14"/>
        <v>0</v>
      </c>
    </row>
    <row r="191" spans="1:15">
      <c r="A191" s="61" t="s">
        <v>134</v>
      </c>
      <c r="B191" s="41">
        <v>6410</v>
      </c>
      <c r="C191" s="43">
        <v>5.8515080000000001E-3</v>
      </c>
      <c r="D191" s="42">
        <v>0.26600000000000001</v>
      </c>
      <c r="E191" s="42">
        <v>48.29</v>
      </c>
      <c r="F191" s="42">
        <v>0</v>
      </c>
      <c r="G191" s="42">
        <v>0</v>
      </c>
      <c r="H191" s="41">
        <v>1</v>
      </c>
      <c r="I191" s="42">
        <f t="shared" si="10"/>
        <v>0</v>
      </c>
      <c r="J191" s="42">
        <f t="shared" si="10"/>
        <v>0</v>
      </c>
      <c r="K191" s="42">
        <v>7.1</v>
      </c>
      <c r="L191" s="41">
        <f t="shared" si="11"/>
        <v>6.2636199559266666E-3</v>
      </c>
      <c r="M191">
        <f t="shared" si="12"/>
        <v>8</v>
      </c>
      <c r="N191">
        <f t="shared" si="13"/>
        <v>0</v>
      </c>
      <c r="O191">
        <f t="shared" si="14"/>
        <v>0</v>
      </c>
    </row>
    <row r="192" spans="1:15">
      <c r="A192" s="61" t="s">
        <v>134</v>
      </c>
      <c r="B192" s="41">
        <v>4110</v>
      </c>
      <c r="C192" s="43">
        <v>37.961279933</v>
      </c>
      <c r="D192" s="42">
        <v>0.309</v>
      </c>
      <c r="E192" s="42">
        <v>48.29</v>
      </c>
      <c r="F192" s="42">
        <v>0.7</v>
      </c>
      <c r="G192" s="42">
        <v>0.09</v>
      </c>
      <c r="H192" s="41">
        <v>1</v>
      </c>
      <c r="I192" s="42">
        <f t="shared" si="10"/>
        <v>0.7</v>
      </c>
      <c r="J192" s="42">
        <f t="shared" si="10"/>
        <v>0.09</v>
      </c>
      <c r="K192" s="42">
        <v>53756.6</v>
      </c>
      <c r="L192" s="41">
        <f t="shared" si="11"/>
        <v>47.203617855087678</v>
      </c>
      <c r="M192">
        <f t="shared" si="12"/>
        <v>58225</v>
      </c>
      <c r="N192">
        <f t="shared" si="13"/>
        <v>90</v>
      </c>
      <c r="O192">
        <f t="shared" si="14"/>
        <v>11.6</v>
      </c>
    </row>
    <row r="193" spans="1:15">
      <c r="A193" s="61" t="s">
        <v>134</v>
      </c>
      <c r="B193" s="41">
        <v>4110</v>
      </c>
      <c r="C193" s="43">
        <v>1.5644096999999999E-2</v>
      </c>
      <c r="D193" s="42">
        <v>0.25800000000000001</v>
      </c>
      <c r="E193" s="42">
        <v>48.29</v>
      </c>
      <c r="F193" s="42">
        <v>0.7</v>
      </c>
      <c r="G193" s="42">
        <v>0.09</v>
      </c>
      <c r="H193" s="41">
        <v>1</v>
      </c>
      <c r="I193" s="42">
        <f t="shared" si="10"/>
        <v>0.7</v>
      </c>
      <c r="J193" s="42">
        <f t="shared" si="10"/>
        <v>0.09</v>
      </c>
      <c r="K193" s="42">
        <v>18.5</v>
      </c>
      <c r="L193" s="41">
        <f t="shared" si="11"/>
        <v>1.6242249048795E-2</v>
      </c>
      <c r="M193">
        <f t="shared" si="12"/>
        <v>20</v>
      </c>
      <c r="N193">
        <f t="shared" si="13"/>
        <v>0</v>
      </c>
      <c r="O193">
        <f t="shared" si="14"/>
        <v>0</v>
      </c>
    </row>
    <row r="194" spans="1:15">
      <c r="A194" s="61" t="s">
        <v>134</v>
      </c>
      <c r="B194" s="41">
        <v>6410</v>
      </c>
      <c r="C194" s="43">
        <v>3.2544020999999999E-2</v>
      </c>
      <c r="D194" s="42">
        <v>0.26600000000000001</v>
      </c>
      <c r="E194" s="42">
        <v>48.29</v>
      </c>
      <c r="F194" s="42">
        <v>0</v>
      </c>
      <c r="G194" s="42">
        <v>0</v>
      </c>
      <c r="H194" s="41">
        <v>1</v>
      </c>
      <c r="I194" s="42">
        <f t="shared" si="10"/>
        <v>0</v>
      </c>
      <c r="J194" s="42">
        <f t="shared" si="10"/>
        <v>0</v>
      </c>
      <c r="K194" s="42">
        <v>39.700000000000003</v>
      </c>
      <c r="L194" s="41">
        <f t="shared" si="11"/>
        <v>3.4836042158995002E-2</v>
      </c>
      <c r="M194">
        <f t="shared" si="12"/>
        <v>43</v>
      </c>
      <c r="N194">
        <f t="shared" si="13"/>
        <v>0</v>
      </c>
      <c r="O194">
        <f t="shared" si="14"/>
        <v>0</v>
      </c>
    </row>
    <row r="195" spans="1:15">
      <c r="A195" s="61" t="s">
        <v>134</v>
      </c>
      <c r="B195" s="41">
        <v>6410</v>
      </c>
      <c r="C195" s="43">
        <v>1.046913639</v>
      </c>
      <c r="D195" s="42">
        <v>0.30299999999999999</v>
      </c>
      <c r="E195" s="42">
        <v>48.29</v>
      </c>
      <c r="F195" s="42">
        <v>0</v>
      </c>
      <c r="G195" s="42">
        <v>0</v>
      </c>
      <c r="H195" s="41">
        <v>1</v>
      </c>
      <c r="I195" s="42">
        <f t="shared" ref="I195:J258" si="15">F195</f>
        <v>0</v>
      </c>
      <c r="J195" s="42">
        <f t="shared" si="15"/>
        <v>0</v>
      </c>
      <c r="K195" s="42">
        <v>1453.7</v>
      </c>
      <c r="L195" s="41">
        <f t="shared" ref="L195:L258" si="16">E195*D195*C195/12</f>
        <v>1.2765253555895775</v>
      </c>
      <c r="M195">
        <f t="shared" ref="M195:M258" si="17">ROUND(E195*D195*C195*102.79,0)</f>
        <v>1575</v>
      </c>
      <c r="N195">
        <f t="shared" ref="N195:N258" si="18">ROUND(I195*M195*0.002205,0)</f>
        <v>0</v>
      </c>
      <c r="O195">
        <f t="shared" ref="O195:O258" si="19">ROUND(J195*M195*0.002205,1)</f>
        <v>0</v>
      </c>
    </row>
    <row r="196" spans="1:15">
      <c r="A196" s="61" t="s">
        <v>134</v>
      </c>
      <c r="B196" s="41">
        <v>6410</v>
      </c>
      <c r="C196" s="43">
        <v>0.116806613</v>
      </c>
      <c r="D196" s="42">
        <v>0.247</v>
      </c>
      <c r="E196" s="42">
        <v>48.29</v>
      </c>
      <c r="F196" s="42">
        <v>0</v>
      </c>
      <c r="G196" s="42">
        <v>0</v>
      </c>
      <c r="H196" s="41">
        <v>1</v>
      </c>
      <c r="I196" s="42">
        <f t="shared" si="15"/>
        <v>0</v>
      </c>
      <c r="J196" s="42">
        <f t="shared" si="15"/>
        <v>0</v>
      </c>
      <c r="K196" s="42">
        <v>132.19999999999999</v>
      </c>
      <c r="L196" s="41">
        <f t="shared" si="16"/>
        <v>0.11610217178476583</v>
      </c>
      <c r="M196">
        <f t="shared" si="17"/>
        <v>143</v>
      </c>
      <c r="N196">
        <f t="shared" si="18"/>
        <v>0</v>
      </c>
      <c r="O196">
        <f t="shared" si="19"/>
        <v>0</v>
      </c>
    </row>
    <row r="197" spans="1:15">
      <c r="A197" s="61" t="s">
        <v>134</v>
      </c>
      <c r="B197" s="41">
        <v>4110</v>
      </c>
      <c r="C197" s="43">
        <v>10.446173738000001</v>
      </c>
      <c r="D197" s="42">
        <v>0.10199999999999999</v>
      </c>
      <c r="E197" s="42">
        <v>48.29</v>
      </c>
      <c r="F197" s="42">
        <v>0.7</v>
      </c>
      <c r="G197" s="42">
        <v>0.09</v>
      </c>
      <c r="H197" s="41">
        <v>1</v>
      </c>
      <c r="I197" s="42">
        <f t="shared" si="15"/>
        <v>0.7</v>
      </c>
      <c r="J197" s="42">
        <f t="shared" si="15"/>
        <v>0.09</v>
      </c>
      <c r="K197" s="42">
        <v>4883.1000000000004</v>
      </c>
      <c r="L197" s="41">
        <f t="shared" si="16"/>
        <v>4.287788703368169</v>
      </c>
      <c r="M197">
        <f t="shared" si="17"/>
        <v>5289</v>
      </c>
      <c r="N197">
        <f t="shared" si="18"/>
        <v>8</v>
      </c>
      <c r="O197">
        <f t="shared" si="19"/>
        <v>1</v>
      </c>
    </row>
    <row r="198" spans="1:15">
      <c r="A198" s="61" t="s">
        <v>134</v>
      </c>
      <c r="B198" s="41">
        <v>3200</v>
      </c>
      <c r="C198" s="43">
        <v>2.3999193230000002</v>
      </c>
      <c r="D198" s="42">
        <v>0.4</v>
      </c>
      <c r="E198" s="42">
        <v>48.29</v>
      </c>
      <c r="F198" s="42">
        <v>1.2</v>
      </c>
      <c r="G198" s="42">
        <v>6.4000000000000001E-2</v>
      </c>
      <c r="H198" s="41">
        <v>1</v>
      </c>
      <c r="I198" s="42">
        <f t="shared" si="15"/>
        <v>1.2</v>
      </c>
      <c r="J198" s="42">
        <f t="shared" si="15"/>
        <v>6.4000000000000001E-2</v>
      </c>
      <c r="K198" s="42">
        <v>4582.6000000000004</v>
      </c>
      <c r="L198" s="41">
        <f t="shared" si="16"/>
        <v>3.8630701369223339</v>
      </c>
      <c r="M198">
        <f t="shared" si="17"/>
        <v>4765</v>
      </c>
      <c r="N198">
        <f t="shared" si="18"/>
        <v>13</v>
      </c>
      <c r="O198">
        <f t="shared" si="19"/>
        <v>0.7</v>
      </c>
    </row>
    <row r="199" spans="1:15">
      <c r="A199" s="61" t="s">
        <v>134</v>
      </c>
      <c r="B199" s="41">
        <v>6410</v>
      </c>
      <c r="C199" s="43">
        <v>6.5182624999999994E-2</v>
      </c>
      <c r="D199" s="42">
        <v>0.30299999999999999</v>
      </c>
      <c r="E199" s="42">
        <v>48.29</v>
      </c>
      <c r="F199" s="42">
        <v>0</v>
      </c>
      <c r="G199" s="42">
        <v>0</v>
      </c>
      <c r="H199" s="41">
        <v>1</v>
      </c>
      <c r="I199" s="42">
        <f t="shared" si="15"/>
        <v>0</v>
      </c>
      <c r="J199" s="42">
        <f t="shared" si="15"/>
        <v>0</v>
      </c>
      <c r="K199" s="42">
        <v>90.5</v>
      </c>
      <c r="L199" s="41">
        <f t="shared" si="16"/>
        <v>7.9478641271562497E-2</v>
      </c>
      <c r="M199">
        <f t="shared" si="17"/>
        <v>98</v>
      </c>
      <c r="N199">
        <f t="shared" si="18"/>
        <v>0</v>
      </c>
      <c r="O199">
        <f t="shared" si="19"/>
        <v>0</v>
      </c>
    </row>
    <row r="200" spans="1:15">
      <c r="A200" s="61" t="s">
        <v>134</v>
      </c>
      <c r="B200" s="41">
        <v>4110</v>
      </c>
      <c r="C200" s="43">
        <v>4.3233229999999996E-3</v>
      </c>
      <c r="D200" s="42">
        <v>0.309</v>
      </c>
      <c r="E200" s="42">
        <v>48.29</v>
      </c>
      <c r="F200" s="42">
        <v>0.7</v>
      </c>
      <c r="G200" s="42">
        <v>0.09</v>
      </c>
      <c r="H200" s="41">
        <v>1</v>
      </c>
      <c r="I200" s="42">
        <f t="shared" si="15"/>
        <v>0.7</v>
      </c>
      <c r="J200" s="42">
        <f t="shared" si="15"/>
        <v>0.09</v>
      </c>
      <c r="K200" s="42">
        <v>140.19999999999999</v>
      </c>
      <c r="L200" s="41">
        <f t="shared" si="16"/>
        <v>5.3759116425024997E-3</v>
      </c>
      <c r="M200">
        <f t="shared" si="17"/>
        <v>7</v>
      </c>
      <c r="N200">
        <f t="shared" si="18"/>
        <v>0</v>
      </c>
      <c r="O200">
        <f t="shared" si="19"/>
        <v>0</v>
      </c>
    </row>
    <row r="201" spans="1:15">
      <c r="A201" s="61" t="s">
        <v>134</v>
      </c>
      <c r="B201" s="41">
        <v>3200</v>
      </c>
      <c r="C201" s="43">
        <v>0.91826298100000003</v>
      </c>
      <c r="D201" s="42">
        <v>0.4</v>
      </c>
      <c r="E201" s="42">
        <v>48.29</v>
      </c>
      <c r="F201" s="42">
        <v>1.2</v>
      </c>
      <c r="G201" s="42">
        <v>6.4000000000000001E-2</v>
      </c>
      <c r="H201" s="41">
        <v>1</v>
      </c>
      <c r="I201" s="42">
        <f t="shared" si="15"/>
        <v>1.2</v>
      </c>
      <c r="J201" s="42">
        <f t="shared" si="15"/>
        <v>6.4000000000000001E-2</v>
      </c>
      <c r="K201" s="42">
        <v>1683.3</v>
      </c>
      <c r="L201" s="41">
        <f t="shared" si="16"/>
        <v>1.478097311749667</v>
      </c>
      <c r="M201">
        <f t="shared" si="17"/>
        <v>1823</v>
      </c>
      <c r="N201">
        <f t="shared" si="18"/>
        <v>5</v>
      </c>
      <c r="O201">
        <f t="shared" si="19"/>
        <v>0.3</v>
      </c>
    </row>
    <row r="202" spans="1:15">
      <c r="A202" s="61" t="s">
        <v>134</v>
      </c>
      <c r="B202" s="41">
        <v>6410</v>
      </c>
      <c r="C202" s="43">
        <v>8.4596278999999996E-2</v>
      </c>
      <c r="D202" s="42">
        <v>0.30299999999999999</v>
      </c>
      <c r="E202" s="42">
        <v>48.29</v>
      </c>
      <c r="F202" s="42">
        <v>0</v>
      </c>
      <c r="G202" s="42">
        <v>0</v>
      </c>
      <c r="H202" s="41">
        <v>1</v>
      </c>
      <c r="I202" s="42">
        <f t="shared" si="15"/>
        <v>0</v>
      </c>
      <c r="J202" s="42">
        <f t="shared" si="15"/>
        <v>0</v>
      </c>
      <c r="K202" s="42">
        <v>117.5</v>
      </c>
      <c r="L202" s="41">
        <f t="shared" si="16"/>
        <v>0.10315014640097749</v>
      </c>
      <c r="M202">
        <f t="shared" si="17"/>
        <v>127</v>
      </c>
      <c r="N202">
        <f t="shared" si="18"/>
        <v>0</v>
      </c>
      <c r="O202">
        <f t="shared" si="19"/>
        <v>0</v>
      </c>
    </row>
    <row r="203" spans="1:15">
      <c r="A203" s="61" t="s">
        <v>134</v>
      </c>
      <c r="B203" s="41">
        <v>6410</v>
      </c>
      <c r="C203" s="43">
        <v>4.8193542999999998E-2</v>
      </c>
      <c r="D203" s="42">
        <v>0.247</v>
      </c>
      <c r="E203" s="42">
        <v>48.29</v>
      </c>
      <c r="F203" s="42">
        <v>0</v>
      </c>
      <c r="G203" s="42">
        <v>0</v>
      </c>
      <c r="H203" s="41">
        <v>1</v>
      </c>
      <c r="I203" s="42">
        <f t="shared" si="15"/>
        <v>0</v>
      </c>
      <c r="J203" s="42">
        <f t="shared" si="15"/>
        <v>0</v>
      </c>
      <c r="K203" s="42">
        <v>54.5</v>
      </c>
      <c r="L203" s="41">
        <f t="shared" si="16"/>
        <v>4.7902895774424165E-2</v>
      </c>
      <c r="M203">
        <f t="shared" si="17"/>
        <v>59</v>
      </c>
      <c r="N203">
        <f t="shared" si="18"/>
        <v>0</v>
      </c>
      <c r="O203">
        <f t="shared" si="19"/>
        <v>0</v>
      </c>
    </row>
    <row r="204" spans="1:15">
      <c r="A204" s="61" t="s">
        <v>134</v>
      </c>
      <c r="B204" s="41">
        <v>6410</v>
      </c>
      <c r="C204" s="43">
        <v>0.93373818500000005</v>
      </c>
      <c r="D204" s="42">
        <v>0.30299999999999999</v>
      </c>
      <c r="E204" s="42">
        <v>48.29</v>
      </c>
      <c r="F204" s="42">
        <v>0</v>
      </c>
      <c r="G204" s="42">
        <v>0</v>
      </c>
      <c r="H204" s="41">
        <v>1</v>
      </c>
      <c r="I204" s="42">
        <f t="shared" si="15"/>
        <v>0</v>
      </c>
      <c r="J204" s="42">
        <f t="shared" si="15"/>
        <v>0</v>
      </c>
      <c r="K204" s="42">
        <v>1296.5999999999999</v>
      </c>
      <c r="L204" s="41">
        <f t="shared" si="16"/>
        <v>1.1385279780796624</v>
      </c>
      <c r="M204">
        <f t="shared" si="17"/>
        <v>1404</v>
      </c>
      <c r="N204">
        <f t="shared" si="18"/>
        <v>0</v>
      </c>
      <c r="O204">
        <f t="shared" si="19"/>
        <v>0</v>
      </c>
    </row>
    <row r="205" spans="1:15">
      <c r="A205" s="61" t="s">
        <v>134</v>
      </c>
      <c r="B205" s="41">
        <v>6410</v>
      </c>
      <c r="C205" s="43">
        <v>3.0675350000000001E-3</v>
      </c>
      <c r="D205" s="42">
        <v>0.247</v>
      </c>
      <c r="E205" s="42">
        <v>48.29</v>
      </c>
      <c r="F205" s="42">
        <v>0</v>
      </c>
      <c r="G205" s="42">
        <v>0</v>
      </c>
      <c r="H205" s="41">
        <v>1</v>
      </c>
      <c r="I205" s="42">
        <f t="shared" si="15"/>
        <v>0</v>
      </c>
      <c r="J205" s="42">
        <f t="shared" si="15"/>
        <v>0</v>
      </c>
      <c r="K205" s="42">
        <v>3.5</v>
      </c>
      <c r="L205" s="41">
        <f t="shared" si="16"/>
        <v>3.0490352076708335E-3</v>
      </c>
      <c r="M205">
        <f t="shared" si="17"/>
        <v>4</v>
      </c>
      <c r="N205">
        <f t="shared" si="18"/>
        <v>0</v>
      </c>
      <c r="O205">
        <f t="shared" si="19"/>
        <v>0</v>
      </c>
    </row>
    <row r="206" spans="1:15">
      <c r="A206" s="61" t="s">
        <v>134</v>
      </c>
      <c r="B206" s="41">
        <v>1100</v>
      </c>
      <c r="C206" s="43">
        <v>8.3685900000000002E-4</v>
      </c>
      <c r="D206" s="42">
        <v>0.25800000000000001</v>
      </c>
      <c r="E206" s="42">
        <v>48.29</v>
      </c>
      <c r="F206" s="42">
        <v>1.85</v>
      </c>
      <c r="G206" s="42">
        <v>0.22</v>
      </c>
      <c r="H206" s="41">
        <v>1</v>
      </c>
      <c r="I206" s="42">
        <f t="shared" si="15"/>
        <v>1.85</v>
      </c>
      <c r="J206" s="42">
        <f t="shared" si="15"/>
        <v>0.22</v>
      </c>
      <c r="K206" s="42">
        <v>1</v>
      </c>
      <c r="L206" s="41">
        <f t="shared" si="16"/>
        <v>8.6885630386499999E-4</v>
      </c>
      <c r="M206">
        <f t="shared" si="17"/>
        <v>1</v>
      </c>
      <c r="N206">
        <f t="shared" si="18"/>
        <v>0</v>
      </c>
      <c r="O206">
        <f t="shared" si="19"/>
        <v>0</v>
      </c>
    </row>
    <row r="207" spans="1:15">
      <c r="A207" s="61" t="s">
        <v>134</v>
      </c>
      <c r="B207" s="41">
        <v>4110</v>
      </c>
      <c r="C207" s="43">
        <v>7.2393809999999996E-3</v>
      </c>
      <c r="D207" s="42">
        <v>0.25800000000000001</v>
      </c>
      <c r="E207" s="42">
        <v>48.29</v>
      </c>
      <c r="F207" s="42">
        <v>0.7</v>
      </c>
      <c r="G207" s="42">
        <v>0.09</v>
      </c>
      <c r="H207" s="41">
        <v>1</v>
      </c>
      <c r="I207" s="42">
        <f t="shared" si="15"/>
        <v>0.7</v>
      </c>
      <c r="J207" s="42">
        <f t="shared" si="15"/>
        <v>0.09</v>
      </c>
      <c r="K207" s="42">
        <v>8.6</v>
      </c>
      <c r="L207" s="41">
        <f t="shared" si="16"/>
        <v>7.5161787325349989E-3</v>
      </c>
      <c r="M207">
        <f t="shared" si="17"/>
        <v>9</v>
      </c>
      <c r="N207">
        <f t="shared" si="18"/>
        <v>0</v>
      </c>
      <c r="O207">
        <f t="shared" si="19"/>
        <v>0</v>
      </c>
    </row>
    <row r="208" spans="1:15">
      <c r="A208" s="61" t="s">
        <v>134</v>
      </c>
      <c r="B208" s="41">
        <v>4110</v>
      </c>
      <c r="C208" s="43">
        <v>6.4239817000000005E-2</v>
      </c>
      <c r="D208" s="42">
        <v>0.309</v>
      </c>
      <c r="E208" s="42">
        <v>48.29</v>
      </c>
      <c r="F208" s="42">
        <v>0.7</v>
      </c>
      <c r="G208" s="42">
        <v>0.09</v>
      </c>
      <c r="H208" s="41">
        <v>1</v>
      </c>
      <c r="I208" s="42">
        <f t="shared" si="15"/>
        <v>0.7</v>
      </c>
      <c r="J208" s="42">
        <f t="shared" si="15"/>
        <v>0.09</v>
      </c>
      <c r="K208" s="42">
        <v>91</v>
      </c>
      <c r="L208" s="41">
        <f t="shared" si="16"/>
        <v>7.9880124645447498E-2</v>
      </c>
      <c r="M208">
        <f t="shared" si="17"/>
        <v>99</v>
      </c>
      <c r="N208">
        <f t="shared" si="18"/>
        <v>0</v>
      </c>
      <c r="O208">
        <f t="shared" si="19"/>
        <v>0</v>
      </c>
    </row>
    <row r="209" spans="1:15">
      <c r="A209" s="61" t="s">
        <v>134</v>
      </c>
      <c r="B209" s="41">
        <v>4130</v>
      </c>
      <c r="C209" s="43">
        <v>0.373956648</v>
      </c>
      <c r="D209" s="42">
        <v>0.41299999999999998</v>
      </c>
      <c r="E209" s="42">
        <v>48.29</v>
      </c>
      <c r="F209" s="42">
        <v>0.7</v>
      </c>
      <c r="G209" s="42">
        <v>0.09</v>
      </c>
      <c r="H209" s="41">
        <v>1</v>
      </c>
      <c r="I209" s="42">
        <f t="shared" si="15"/>
        <v>0.7</v>
      </c>
      <c r="J209" s="42">
        <f t="shared" si="15"/>
        <v>0.09</v>
      </c>
      <c r="K209" s="42">
        <v>2461.5</v>
      </c>
      <c r="L209" s="41">
        <f t="shared" si="16"/>
        <v>0.62150878147357991</v>
      </c>
      <c r="M209">
        <f t="shared" si="17"/>
        <v>767</v>
      </c>
      <c r="N209">
        <f t="shared" si="18"/>
        <v>1</v>
      </c>
      <c r="O209">
        <f t="shared" si="19"/>
        <v>0.2</v>
      </c>
    </row>
    <row r="210" spans="1:15">
      <c r="A210" s="61" t="s">
        <v>134</v>
      </c>
      <c r="B210" s="41">
        <v>6410</v>
      </c>
      <c r="C210" s="43">
        <v>3.9688588509999998</v>
      </c>
      <c r="D210" s="42">
        <v>0.30299999999999999</v>
      </c>
      <c r="E210" s="42">
        <v>48.29</v>
      </c>
      <c r="F210" s="42">
        <v>0</v>
      </c>
      <c r="G210" s="42">
        <v>0</v>
      </c>
      <c r="H210" s="41">
        <v>1</v>
      </c>
      <c r="I210" s="42">
        <f t="shared" si="15"/>
        <v>0</v>
      </c>
      <c r="J210" s="42">
        <f t="shared" si="15"/>
        <v>0</v>
      </c>
      <c r="K210" s="42">
        <v>7050.1</v>
      </c>
      <c r="L210" s="41">
        <f t="shared" si="16"/>
        <v>4.8393188963484475</v>
      </c>
      <c r="M210">
        <f t="shared" si="17"/>
        <v>5969</v>
      </c>
      <c r="N210">
        <f t="shared" si="18"/>
        <v>0</v>
      </c>
      <c r="O210">
        <f t="shared" si="19"/>
        <v>0</v>
      </c>
    </row>
    <row r="211" spans="1:15">
      <c r="A211" s="61" t="s">
        <v>134</v>
      </c>
      <c r="B211" s="41">
        <v>6410</v>
      </c>
      <c r="C211" s="43">
        <v>2.0988006999999999E-2</v>
      </c>
      <c r="D211" s="42">
        <v>0.26600000000000001</v>
      </c>
      <c r="E211" s="42">
        <v>48.29</v>
      </c>
      <c r="F211" s="42">
        <v>0</v>
      </c>
      <c r="G211" s="42">
        <v>0</v>
      </c>
      <c r="H211" s="41">
        <v>1</v>
      </c>
      <c r="I211" s="42">
        <f t="shared" si="15"/>
        <v>0</v>
      </c>
      <c r="J211" s="42">
        <f t="shared" si="15"/>
        <v>0</v>
      </c>
      <c r="K211" s="42">
        <v>25.6</v>
      </c>
      <c r="L211" s="41">
        <f t="shared" si="16"/>
        <v>2.2466157352998336E-2</v>
      </c>
      <c r="M211">
        <f t="shared" si="17"/>
        <v>28</v>
      </c>
      <c r="N211">
        <f t="shared" si="18"/>
        <v>0</v>
      </c>
      <c r="O211">
        <f t="shared" si="19"/>
        <v>0</v>
      </c>
    </row>
    <row r="212" spans="1:15">
      <c r="A212" s="61" t="s">
        <v>134</v>
      </c>
      <c r="B212" s="41">
        <v>6410</v>
      </c>
      <c r="C212" s="43">
        <v>0.170837401</v>
      </c>
      <c r="D212" s="42">
        <v>0.26600000000000001</v>
      </c>
      <c r="E212" s="42">
        <v>48.29</v>
      </c>
      <c r="F212" s="42">
        <v>0</v>
      </c>
      <c r="G212" s="42">
        <v>0</v>
      </c>
      <c r="H212" s="41">
        <v>1</v>
      </c>
      <c r="I212" s="42">
        <f t="shared" si="15"/>
        <v>0</v>
      </c>
      <c r="J212" s="42">
        <f t="shared" si="15"/>
        <v>0</v>
      </c>
      <c r="K212" s="42">
        <v>208.2</v>
      </c>
      <c r="L212" s="41">
        <f t="shared" si="16"/>
        <v>0.18286919442342833</v>
      </c>
      <c r="M212">
        <f t="shared" si="17"/>
        <v>226</v>
      </c>
      <c r="N212">
        <f t="shared" si="18"/>
        <v>0</v>
      </c>
      <c r="O212">
        <f t="shared" si="19"/>
        <v>0</v>
      </c>
    </row>
    <row r="213" spans="1:15">
      <c r="A213" s="61" t="s">
        <v>134</v>
      </c>
      <c r="B213" s="41">
        <v>6410</v>
      </c>
      <c r="C213" s="43">
        <v>0.84985914500000004</v>
      </c>
      <c r="D213" s="42">
        <v>0.30299999999999999</v>
      </c>
      <c r="E213" s="42">
        <v>48.29</v>
      </c>
      <c r="F213" s="42">
        <v>0</v>
      </c>
      <c r="G213" s="42">
        <v>0</v>
      </c>
      <c r="H213" s="41">
        <v>1</v>
      </c>
      <c r="I213" s="42">
        <f t="shared" si="15"/>
        <v>0</v>
      </c>
      <c r="J213" s="42">
        <f t="shared" si="15"/>
        <v>0</v>
      </c>
      <c r="K213" s="42">
        <v>1180.0999999999999</v>
      </c>
      <c r="L213" s="41">
        <f t="shared" si="16"/>
        <v>1.0362523773292625</v>
      </c>
      <c r="M213">
        <f t="shared" si="17"/>
        <v>1278</v>
      </c>
      <c r="N213">
        <f t="shared" si="18"/>
        <v>0</v>
      </c>
      <c r="O213">
        <f t="shared" si="19"/>
        <v>0</v>
      </c>
    </row>
    <row r="214" spans="1:15">
      <c r="A214" s="61" t="s">
        <v>134</v>
      </c>
      <c r="B214" s="41">
        <v>4110</v>
      </c>
      <c r="C214" s="43">
        <v>5.9123999999999998E-5</v>
      </c>
      <c r="D214" s="42">
        <v>0.309</v>
      </c>
      <c r="E214" s="42">
        <v>48.29</v>
      </c>
      <c r="F214" s="42">
        <v>0.7</v>
      </c>
      <c r="G214" s="42">
        <v>0.09</v>
      </c>
      <c r="H214" s="41">
        <v>1</v>
      </c>
      <c r="I214" s="42">
        <f t="shared" si="15"/>
        <v>0.7</v>
      </c>
      <c r="J214" s="42">
        <f t="shared" si="15"/>
        <v>0.09</v>
      </c>
      <c r="K214" s="42">
        <v>0.1</v>
      </c>
      <c r="L214" s="41">
        <f t="shared" si="16"/>
        <v>7.351877246999999E-5</v>
      </c>
      <c r="M214">
        <f t="shared" si="17"/>
        <v>0</v>
      </c>
      <c r="N214">
        <f t="shared" si="18"/>
        <v>0</v>
      </c>
      <c r="O214">
        <f t="shared" si="19"/>
        <v>0</v>
      </c>
    </row>
    <row r="215" spans="1:15">
      <c r="A215" s="61" t="s">
        <v>134</v>
      </c>
      <c r="B215" s="41">
        <v>3200</v>
      </c>
      <c r="C215" s="43">
        <v>0.343027001</v>
      </c>
      <c r="D215" s="42">
        <v>0.4</v>
      </c>
      <c r="E215" s="42">
        <v>48.29</v>
      </c>
      <c r="F215" s="42">
        <v>1.2</v>
      </c>
      <c r="G215" s="42">
        <v>6.4000000000000001E-2</v>
      </c>
      <c r="H215" s="41">
        <v>1</v>
      </c>
      <c r="I215" s="42">
        <f t="shared" si="15"/>
        <v>1.2</v>
      </c>
      <c r="J215" s="42">
        <f t="shared" si="15"/>
        <v>6.4000000000000001E-2</v>
      </c>
      <c r="K215" s="42">
        <v>628.79999999999995</v>
      </c>
      <c r="L215" s="41">
        <f t="shared" si="16"/>
        <v>0.55215912927633337</v>
      </c>
      <c r="M215">
        <f t="shared" si="17"/>
        <v>681</v>
      </c>
      <c r="N215">
        <f t="shared" si="18"/>
        <v>2</v>
      </c>
      <c r="O215">
        <f t="shared" si="19"/>
        <v>0.1</v>
      </c>
    </row>
    <row r="216" spans="1:15">
      <c r="A216" s="61" t="s">
        <v>134</v>
      </c>
      <c r="B216" s="41">
        <v>4110</v>
      </c>
      <c r="C216" s="43">
        <v>1.6291700000000001E-3</v>
      </c>
      <c r="D216" s="42">
        <v>0.309</v>
      </c>
      <c r="E216" s="42">
        <v>48.29</v>
      </c>
      <c r="F216" s="42">
        <v>0.7</v>
      </c>
      <c r="G216" s="42">
        <v>0.09</v>
      </c>
      <c r="H216" s="41">
        <v>1</v>
      </c>
      <c r="I216" s="42">
        <f t="shared" si="15"/>
        <v>0.7</v>
      </c>
      <c r="J216" s="42">
        <f t="shared" si="15"/>
        <v>0.09</v>
      </c>
      <c r="K216" s="42">
        <v>2.2999999999999998</v>
      </c>
      <c r="L216" s="41">
        <f t="shared" si="16"/>
        <v>2.025819946975E-3</v>
      </c>
      <c r="M216">
        <f t="shared" si="17"/>
        <v>2</v>
      </c>
      <c r="N216">
        <f t="shared" si="18"/>
        <v>0</v>
      </c>
      <c r="O216">
        <f t="shared" si="19"/>
        <v>0</v>
      </c>
    </row>
    <row r="217" spans="1:15">
      <c r="A217" s="61" t="s">
        <v>134</v>
      </c>
      <c r="B217" s="41">
        <v>6410</v>
      </c>
      <c r="C217" s="43">
        <v>5.8483776000000001E-2</v>
      </c>
      <c r="D217" s="42">
        <v>0.247</v>
      </c>
      <c r="E217" s="42">
        <v>48.29</v>
      </c>
      <c r="F217" s="42">
        <v>0</v>
      </c>
      <c r="G217" s="42">
        <v>0</v>
      </c>
      <c r="H217" s="41">
        <v>1</v>
      </c>
      <c r="I217" s="42">
        <f t="shared" si="15"/>
        <v>0</v>
      </c>
      <c r="J217" s="42">
        <f t="shared" si="15"/>
        <v>0</v>
      </c>
      <c r="K217" s="42">
        <v>66.2</v>
      </c>
      <c r="L217" s="41">
        <f t="shared" si="16"/>
        <v>5.8131070094239991E-2</v>
      </c>
      <c r="M217">
        <f t="shared" si="17"/>
        <v>72</v>
      </c>
      <c r="N217">
        <f t="shared" si="18"/>
        <v>0</v>
      </c>
      <c r="O217">
        <f t="shared" si="19"/>
        <v>0</v>
      </c>
    </row>
    <row r="218" spans="1:15">
      <c r="A218" s="61" t="s">
        <v>134</v>
      </c>
      <c r="B218" s="41">
        <v>4110</v>
      </c>
      <c r="C218" s="43">
        <v>3.4001600000000001E-4</v>
      </c>
      <c r="D218" s="42">
        <v>0.309</v>
      </c>
      <c r="E218" s="42">
        <v>48.29</v>
      </c>
      <c r="F218" s="42">
        <v>0.7</v>
      </c>
      <c r="G218" s="42">
        <v>0.09</v>
      </c>
      <c r="H218" s="41">
        <v>1</v>
      </c>
      <c r="I218" s="42">
        <f t="shared" si="15"/>
        <v>0.7</v>
      </c>
      <c r="J218" s="42">
        <f t="shared" si="15"/>
        <v>0.09</v>
      </c>
      <c r="K218" s="42">
        <v>1.1000000000000001</v>
      </c>
      <c r="L218" s="41">
        <f t="shared" si="16"/>
        <v>4.2279884548000003E-4</v>
      </c>
      <c r="M218">
        <f t="shared" si="17"/>
        <v>1</v>
      </c>
      <c r="N218">
        <f t="shared" si="18"/>
        <v>0</v>
      </c>
      <c r="O218">
        <f t="shared" si="19"/>
        <v>0</v>
      </c>
    </row>
    <row r="219" spans="1:15">
      <c r="A219" s="61" t="s">
        <v>134</v>
      </c>
      <c r="B219" s="41">
        <v>4110</v>
      </c>
      <c r="C219" s="43">
        <v>6.8641500000000003E-3</v>
      </c>
      <c r="D219" s="42">
        <v>0.309</v>
      </c>
      <c r="E219" s="42">
        <v>48.29</v>
      </c>
      <c r="F219" s="42">
        <v>0.7</v>
      </c>
      <c r="G219" s="42">
        <v>0.09</v>
      </c>
      <c r="H219" s="41">
        <v>1</v>
      </c>
      <c r="I219" s="42">
        <f t="shared" si="15"/>
        <v>0.7</v>
      </c>
      <c r="J219" s="42">
        <f t="shared" si="15"/>
        <v>0.09</v>
      </c>
      <c r="K219" s="42">
        <v>412.6</v>
      </c>
      <c r="L219" s="41">
        <f t="shared" si="16"/>
        <v>8.5353474401249994E-3</v>
      </c>
      <c r="M219">
        <f t="shared" si="17"/>
        <v>11</v>
      </c>
      <c r="N219">
        <f t="shared" si="18"/>
        <v>0</v>
      </c>
      <c r="O219">
        <f t="shared" si="19"/>
        <v>0</v>
      </c>
    </row>
    <row r="220" spans="1:15">
      <c r="A220" s="61" t="s">
        <v>134</v>
      </c>
      <c r="B220" s="41">
        <v>3200</v>
      </c>
      <c r="C220" s="43">
        <v>10.497597275</v>
      </c>
      <c r="D220" s="42">
        <v>0.4</v>
      </c>
      <c r="E220" s="42">
        <v>48.29</v>
      </c>
      <c r="F220" s="42">
        <v>1.2</v>
      </c>
      <c r="G220" s="42">
        <v>6.4000000000000001E-2</v>
      </c>
      <c r="H220" s="41">
        <v>1</v>
      </c>
      <c r="I220" s="42">
        <f t="shared" si="15"/>
        <v>1.2</v>
      </c>
      <c r="J220" s="42">
        <f t="shared" si="15"/>
        <v>6.4000000000000001E-2</v>
      </c>
      <c r="K220" s="42">
        <v>19243.5</v>
      </c>
      <c r="L220" s="41">
        <f t="shared" si="16"/>
        <v>16.897632413658336</v>
      </c>
      <c r="M220">
        <f t="shared" si="17"/>
        <v>20843</v>
      </c>
      <c r="N220">
        <f t="shared" si="18"/>
        <v>55</v>
      </c>
      <c r="O220">
        <f t="shared" si="19"/>
        <v>2.9</v>
      </c>
    </row>
    <row r="221" spans="1:15">
      <c r="A221" s="61" t="s">
        <v>134</v>
      </c>
      <c r="B221" s="41">
        <v>3200</v>
      </c>
      <c r="C221" s="43">
        <v>4.7057276159999999</v>
      </c>
      <c r="D221" s="42">
        <v>0.28699999999999998</v>
      </c>
      <c r="E221" s="42">
        <v>48.29</v>
      </c>
      <c r="F221" s="42">
        <v>1.2</v>
      </c>
      <c r="G221" s="42">
        <v>6.4000000000000001E-2</v>
      </c>
      <c r="H221" s="41">
        <v>1</v>
      </c>
      <c r="I221" s="42">
        <f t="shared" si="15"/>
        <v>1.2</v>
      </c>
      <c r="J221" s="42">
        <f t="shared" si="15"/>
        <v>6.4000000000000001E-2</v>
      </c>
      <c r="K221" s="42">
        <v>6189.3</v>
      </c>
      <c r="L221" s="41">
        <f t="shared" si="16"/>
        <v>5.4348134456246386</v>
      </c>
      <c r="M221">
        <f t="shared" si="17"/>
        <v>6704</v>
      </c>
      <c r="N221">
        <f t="shared" si="18"/>
        <v>18</v>
      </c>
      <c r="O221">
        <f t="shared" si="19"/>
        <v>0.9</v>
      </c>
    </row>
    <row r="222" spans="1:15">
      <c r="A222" s="61" t="s">
        <v>134</v>
      </c>
      <c r="B222" s="41">
        <v>6460</v>
      </c>
      <c r="C222" s="43">
        <v>0.482661652</v>
      </c>
      <c r="D222" s="42">
        <v>0.30299999999999999</v>
      </c>
      <c r="E222" s="42">
        <v>48.29</v>
      </c>
      <c r="F222" s="42">
        <v>0</v>
      </c>
      <c r="G222" s="42">
        <v>0</v>
      </c>
      <c r="H222" s="41">
        <v>1</v>
      </c>
      <c r="I222" s="42">
        <f t="shared" si="15"/>
        <v>0</v>
      </c>
      <c r="J222" s="42">
        <f t="shared" si="15"/>
        <v>0</v>
      </c>
      <c r="K222" s="42">
        <v>670.2</v>
      </c>
      <c r="L222" s="41">
        <f t="shared" si="16"/>
        <v>0.58852021217077</v>
      </c>
      <c r="M222">
        <f t="shared" si="17"/>
        <v>726</v>
      </c>
      <c r="N222">
        <f t="shared" si="18"/>
        <v>0</v>
      </c>
      <c r="O222">
        <f t="shared" si="19"/>
        <v>0</v>
      </c>
    </row>
    <row r="223" spans="1:15">
      <c r="A223" s="61" t="s">
        <v>134</v>
      </c>
      <c r="B223" s="41">
        <v>1100</v>
      </c>
      <c r="C223" s="43">
        <v>1.648149E-3</v>
      </c>
      <c r="D223" s="42">
        <v>0.17399999999999999</v>
      </c>
      <c r="E223" s="42">
        <v>48.29</v>
      </c>
      <c r="F223" s="42">
        <v>1.85</v>
      </c>
      <c r="G223" s="42">
        <v>0.22</v>
      </c>
      <c r="H223" s="41">
        <v>1</v>
      </c>
      <c r="I223" s="42">
        <f t="shared" si="15"/>
        <v>1.85</v>
      </c>
      <c r="J223" s="42">
        <f t="shared" si="15"/>
        <v>0.22</v>
      </c>
      <c r="K223" s="42">
        <v>1.3</v>
      </c>
      <c r="L223" s="41">
        <f t="shared" si="16"/>
        <v>1.1540421705449999E-3</v>
      </c>
      <c r="M223">
        <f t="shared" si="17"/>
        <v>1</v>
      </c>
      <c r="N223">
        <f t="shared" si="18"/>
        <v>0</v>
      </c>
      <c r="O223">
        <f t="shared" si="19"/>
        <v>0</v>
      </c>
    </row>
    <row r="224" spans="1:15">
      <c r="A224" s="61" t="s">
        <v>134</v>
      </c>
      <c r="B224" s="41">
        <v>6410</v>
      </c>
      <c r="C224" s="43">
        <v>0.461460655</v>
      </c>
      <c r="D224" s="42">
        <v>0.30299999999999999</v>
      </c>
      <c r="E224" s="42">
        <v>48.29</v>
      </c>
      <c r="F224" s="42">
        <v>0</v>
      </c>
      <c r="G224" s="42">
        <v>0</v>
      </c>
      <c r="H224" s="41">
        <v>1</v>
      </c>
      <c r="I224" s="42">
        <f t="shared" si="15"/>
        <v>0</v>
      </c>
      <c r="J224" s="42">
        <f t="shared" si="15"/>
        <v>0</v>
      </c>
      <c r="K224" s="42">
        <v>640.79999999999995</v>
      </c>
      <c r="L224" s="41">
        <f t="shared" si="16"/>
        <v>0.56266935950623742</v>
      </c>
      <c r="M224">
        <f t="shared" si="17"/>
        <v>694</v>
      </c>
      <c r="N224">
        <f t="shared" si="18"/>
        <v>0</v>
      </c>
      <c r="O224">
        <f t="shared" si="19"/>
        <v>0</v>
      </c>
    </row>
    <row r="225" spans="1:15">
      <c r="A225" s="61" t="s">
        <v>134</v>
      </c>
      <c r="B225" s="41">
        <v>1100</v>
      </c>
      <c r="C225" s="43">
        <v>9.4797700000000002E-4</v>
      </c>
      <c r="D225" s="42">
        <v>0.25800000000000001</v>
      </c>
      <c r="E225" s="42">
        <v>48.29</v>
      </c>
      <c r="F225" s="42">
        <v>1.85</v>
      </c>
      <c r="G225" s="42">
        <v>0.22</v>
      </c>
      <c r="H225" s="41">
        <v>1</v>
      </c>
      <c r="I225" s="42">
        <f t="shared" si="15"/>
        <v>1.85</v>
      </c>
      <c r="J225" s="42">
        <f t="shared" si="15"/>
        <v>0.22</v>
      </c>
      <c r="K225" s="42">
        <v>1.1000000000000001</v>
      </c>
      <c r="L225" s="41">
        <f t="shared" si="16"/>
        <v>9.8422290059499993E-4</v>
      </c>
      <c r="M225">
        <f t="shared" si="17"/>
        <v>1</v>
      </c>
      <c r="N225">
        <f t="shared" si="18"/>
        <v>0</v>
      </c>
      <c r="O225">
        <f t="shared" si="19"/>
        <v>0</v>
      </c>
    </row>
    <row r="226" spans="1:15">
      <c r="A226" s="61" t="s">
        <v>134</v>
      </c>
      <c r="B226" s="41">
        <v>4110</v>
      </c>
      <c r="C226" s="43">
        <v>0.44461340599999999</v>
      </c>
      <c r="D226" s="42">
        <v>0.25800000000000001</v>
      </c>
      <c r="E226" s="42">
        <v>48.29</v>
      </c>
      <c r="F226" s="42">
        <v>0.7</v>
      </c>
      <c r="G226" s="42">
        <v>0.09</v>
      </c>
      <c r="H226" s="41">
        <v>1</v>
      </c>
      <c r="I226" s="42">
        <f t="shared" si="15"/>
        <v>0.7</v>
      </c>
      <c r="J226" s="42">
        <f t="shared" si="15"/>
        <v>0.09</v>
      </c>
      <c r="K226" s="42">
        <v>525.70000000000005</v>
      </c>
      <c r="L226" s="41">
        <f t="shared" si="16"/>
        <v>0.46161319957841002</v>
      </c>
      <c r="M226">
        <f t="shared" si="17"/>
        <v>569</v>
      </c>
      <c r="N226">
        <f t="shared" si="18"/>
        <v>1</v>
      </c>
      <c r="O226">
        <f t="shared" si="19"/>
        <v>0.1</v>
      </c>
    </row>
    <row r="227" spans="1:15">
      <c r="A227" s="61" t="s">
        <v>134</v>
      </c>
      <c r="B227" s="41">
        <v>4110</v>
      </c>
      <c r="C227" s="43">
        <v>1.694554E-3</v>
      </c>
      <c r="D227" s="42">
        <v>0.25800000000000001</v>
      </c>
      <c r="E227" s="42">
        <v>48.29</v>
      </c>
      <c r="F227" s="42">
        <v>0.7</v>
      </c>
      <c r="G227" s="42">
        <v>0.09</v>
      </c>
      <c r="H227" s="41">
        <v>1</v>
      </c>
      <c r="I227" s="42">
        <f t="shared" si="15"/>
        <v>0.7</v>
      </c>
      <c r="J227" s="42">
        <f t="shared" si="15"/>
        <v>0.09</v>
      </c>
      <c r="K227" s="42">
        <v>2</v>
      </c>
      <c r="L227" s="41">
        <f t="shared" si="16"/>
        <v>1.7593452721899998E-3</v>
      </c>
      <c r="M227">
        <f t="shared" si="17"/>
        <v>2</v>
      </c>
      <c r="N227">
        <f t="shared" si="18"/>
        <v>0</v>
      </c>
      <c r="O227">
        <f t="shared" si="19"/>
        <v>0</v>
      </c>
    </row>
    <row r="228" spans="1:15">
      <c r="A228" s="61" t="s">
        <v>134</v>
      </c>
      <c r="B228" s="41">
        <v>4110</v>
      </c>
      <c r="C228" s="43">
        <v>7.6018917000000005E-2</v>
      </c>
      <c r="D228" s="42">
        <v>0.41299999999999998</v>
      </c>
      <c r="E228" s="42">
        <v>48.29</v>
      </c>
      <c r="F228" s="42">
        <v>0.7</v>
      </c>
      <c r="G228" s="42">
        <v>0.09</v>
      </c>
      <c r="H228" s="41">
        <v>1</v>
      </c>
      <c r="I228" s="42">
        <f t="shared" si="15"/>
        <v>0.7</v>
      </c>
      <c r="J228" s="42">
        <f t="shared" si="15"/>
        <v>0.09</v>
      </c>
      <c r="K228" s="42">
        <v>143.9</v>
      </c>
      <c r="L228" s="41">
        <f t="shared" si="16"/>
        <v>0.12634198302475749</v>
      </c>
      <c r="M228">
        <f t="shared" si="17"/>
        <v>156</v>
      </c>
      <c r="N228">
        <f t="shared" si="18"/>
        <v>0</v>
      </c>
      <c r="O228">
        <f t="shared" si="19"/>
        <v>0</v>
      </c>
    </row>
    <row r="229" spans="1:15">
      <c r="A229" s="61" t="s">
        <v>134</v>
      </c>
      <c r="B229" s="41">
        <v>4110</v>
      </c>
      <c r="C229" s="43">
        <v>4.9263896000000001E-2</v>
      </c>
      <c r="D229" s="42">
        <v>0.10199999999999999</v>
      </c>
      <c r="E229" s="42">
        <v>48.29</v>
      </c>
      <c r="F229" s="42">
        <v>0.7</v>
      </c>
      <c r="G229" s="42">
        <v>0.09</v>
      </c>
      <c r="H229" s="41">
        <v>1</v>
      </c>
      <c r="I229" s="42">
        <f t="shared" si="15"/>
        <v>0.7</v>
      </c>
      <c r="J229" s="42">
        <f t="shared" si="15"/>
        <v>0.09</v>
      </c>
      <c r="K229" s="42">
        <v>23</v>
      </c>
      <c r="L229" s="41">
        <f t="shared" si="16"/>
        <v>2.0221105071639999E-2</v>
      </c>
      <c r="M229">
        <f t="shared" si="17"/>
        <v>25</v>
      </c>
      <c r="N229">
        <f t="shared" si="18"/>
        <v>0</v>
      </c>
      <c r="O229">
        <f t="shared" si="19"/>
        <v>0</v>
      </c>
    </row>
    <row r="230" spans="1:15">
      <c r="A230" s="61" t="s">
        <v>134</v>
      </c>
      <c r="B230" s="41">
        <v>4110</v>
      </c>
      <c r="C230" s="43">
        <v>2.300837E-2</v>
      </c>
      <c r="D230" s="42">
        <v>0.10199999999999999</v>
      </c>
      <c r="E230" s="42">
        <v>48.29</v>
      </c>
      <c r="F230" s="42">
        <v>0.7</v>
      </c>
      <c r="G230" s="42">
        <v>0.09</v>
      </c>
      <c r="H230" s="41">
        <v>1</v>
      </c>
      <c r="I230" s="42">
        <f t="shared" si="15"/>
        <v>0.7</v>
      </c>
      <c r="J230" s="42">
        <f t="shared" si="15"/>
        <v>0.09</v>
      </c>
      <c r="K230" s="42">
        <v>10.8</v>
      </c>
      <c r="L230" s="41">
        <f t="shared" si="16"/>
        <v>9.4441305920499995E-3</v>
      </c>
      <c r="M230">
        <f t="shared" si="17"/>
        <v>12</v>
      </c>
      <c r="N230">
        <f t="shared" si="18"/>
        <v>0</v>
      </c>
      <c r="O230">
        <f t="shared" si="19"/>
        <v>0</v>
      </c>
    </row>
    <row r="231" spans="1:15">
      <c r="A231" s="61" t="s">
        <v>134</v>
      </c>
      <c r="B231" s="41">
        <v>6410</v>
      </c>
      <c r="C231" s="43">
        <v>0.14786722199999999</v>
      </c>
      <c r="D231" s="42">
        <v>0.30299999999999999</v>
      </c>
      <c r="E231" s="42">
        <v>48.29</v>
      </c>
      <c r="F231" s="42">
        <v>0</v>
      </c>
      <c r="G231" s="42">
        <v>0</v>
      </c>
      <c r="H231" s="41">
        <v>1</v>
      </c>
      <c r="I231" s="42">
        <f t="shared" si="15"/>
        <v>0</v>
      </c>
      <c r="J231" s="42">
        <f t="shared" si="15"/>
        <v>0</v>
      </c>
      <c r="K231" s="42">
        <v>205.3</v>
      </c>
      <c r="L231" s="41">
        <f t="shared" si="16"/>
        <v>0.18029783079709497</v>
      </c>
      <c r="M231">
        <f t="shared" si="17"/>
        <v>222</v>
      </c>
      <c r="N231">
        <f t="shared" si="18"/>
        <v>0</v>
      </c>
      <c r="O231">
        <f t="shared" si="19"/>
        <v>0</v>
      </c>
    </row>
    <row r="232" spans="1:15">
      <c r="A232" s="61" t="s">
        <v>134</v>
      </c>
      <c r="B232" s="41">
        <v>4110</v>
      </c>
      <c r="C232" s="43">
        <v>75.468256019999998</v>
      </c>
      <c r="D232" s="42">
        <v>0.41299999999999998</v>
      </c>
      <c r="E232" s="42">
        <v>48.29</v>
      </c>
      <c r="F232" s="42">
        <v>0.7</v>
      </c>
      <c r="G232" s="42">
        <v>0.09</v>
      </c>
      <c r="H232" s="41">
        <v>1</v>
      </c>
      <c r="I232" s="42">
        <f t="shared" si="15"/>
        <v>0.7</v>
      </c>
      <c r="J232" s="42">
        <f t="shared" si="15"/>
        <v>0.09</v>
      </c>
      <c r="K232" s="42">
        <v>150968.6</v>
      </c>
      <c r="L232" s="41">
        <f t="shared" si="16"/>
        <v>125.42679503033293</v>
      </c>
      <c r="M232">
        <f t="shared" si="17"/>
        <v>154711</v>
      </c>
      <c r="N232">
        <f t="shared" si="18"/>
        <v>239</v>
      </c>
      <c r="O232">
        <f t="shared" si="19"/>
        <v>30.7</v>
      </c>
    </row>
    <row r="233" spans="1:15">
      <c r="A233" s="61" t="s">
        <v>134</v>
      </c>
      <c r="B233" s="41">
        <v>6410</v>
      </c>
      <c r="C233" s="43">
        <v>0.55267751600000004</v>
      </c>
      <c r="D233" s="42">
        <v>0.26600000000000001</v>
      </c>
      <c r="E233" s="42">
        <v>48.29</v>
      </c>
      <c r="F233" s="42">
        <v>0</v>
      </c>
      <c r="G233" s="42">
        <v>0</v>
      </c>
      <c r="H233" s="41">
        <v>1</v>
      </c>
      <c r="I233" s="42">
        <f t="shared" si="15"/>
        <v>0</v>
      </c>
      <c r="J233" s="42">
        <f t="shared" si="15"/>
        <v>0</v>
      </c>
      <c r="K233" s="42">
        <v>673.7</v>
      </c>
      <c r="L233" s="41">
        <f t="shared" si="16"/>
        <v>0.59160167232268679</v>
      </c>
      <c r="M233">
        <f t="shared" si="17"/>
        <v>730</v>
      </c>
      <c r="N233">
        <f t="shared" si="18"/>
        <v>0</v>
      </c>
      <c r="O233">
        <f t="shared" si="19"/>
        <v>0</v>
      </c>
    </row>
    <row r="234" spans="1:15">
      <c r="A234" s="61" t="s">
        <v>134</v>
      </c>
      <c r="B234" s="41">
        <v>4130</v>
      </c>
      <c r="C234" s="43">
        <v>0.13847976100000001</v>
      </c>
      <c r="D234" s="42">
        <v>0.41299999999999998</v>
      </c>
      <c r="E234" s="42">
        <v>48.29</v>
      </c>
      <c r="F234" s="42">
        <v>0.7</v>
      </c>
      <c r="G234" s="42">
        <v>0.09</v>
      </c>
      <c r="H234" s="41">
        <v>1</v>
      </c>
      <c r="I234" s="42">
        <f t="shared" si="15"/>
        <v>0.7</v>
      </c>
      <c r="J234" s="42">
        <f t="shared" si="15"/>
        <v>0.09</v>
      </c>
      <c r="K234" s="42">
        <v>371.3</v>
      </c>
      <c r="L234" s="41">
        <f t="shared" si="16"/>
        <v>0.23015070858658082</v>
      </c>
      <c r="M234">
        <f t="shared" si="17"/>
        <v>284</v>
      </c>
      <c r="N234">
        <f t="shared" si="18"/>
        <v>0</v>
      </c>
      <c r="O234">
        <f t="shared" si="19"/>
        <v>0.1</v>
      </c>
    </row>
    <row r="235" spans="1:15">
      <c r="A235" s="61" t="s">
        <v>134</v>
      </c>
      <c r="B235" s="41">
        <v>4110</v>
      </c>
      <c r="C235" s="43">
        <v>1.318056E-3</v>
      </c>
      <c r="D235" s="42">
        <v>0.41299999999999998</v>
      </c>
      <c r="E235" s="42">
        <v>48.29</v>
      </c>
      <c r="F235" s="42">
        <v>0.7</v>
      </c>
      <c r="G235" s="42">
        <v>0.09</v>
      </c>
      <c r="H235" s="41">
        <v>1</v>
      </c>
      <c r="I235" s="42">
        <f t="shared" si="15"/>
        <v>0.7</v>
      </c>
      <c r="J235" s="42">
        <f t="shared" si="15"/>
        <v>0.09</v>
      </c>
      <c r="K235" s="42">
        <v>2.5</v>
      </c>
      <c r="L235" s="41">
        <f t="shared" si="16"/>
        <v>2.1905838092599996E-3</v>
      </c>
      <c r="M235">
        <f t="shared" si="17"/>
        <v>3</v>
      </c>
      <c r="N235">
        <f t="shared" si="18"/>
        <v>0</v>
      </c>
      <c r="O235">
        <f t="shared" si="19"/>
        <v>0</v>
      </c>
    </row>
    <row r="236" spans="1:15">
      <c r="A236" s="61" t="s">
        <v>134</v>
      </c>
      <c r="B236" s="41">
        <v>4110</v>
      </c>
      <c r="C236" s="43">
        <v>9.7484700000000004E-3</v>
      </c>
      <c r="D236" s="42">
        <v>0.309</v>
      </c>
      <c r="E236" s="42">
        <v>48.29</v>
      </c>
      <c r="F236" s="42">
        <v>0.7</v>
      </c>
      <c r="G236" s="42">
        <v>0.09</v>
      </c>
      <c r="H236" s="41">
        <v>1</v>
      </c>
      <c r="I236" s="42">
        <f t="shared" si="15"/>
        <v>0.7</v>
      </c>
      <c r="J236" s="42">
        <f t="shared" si="15"/>
        <v>0.09</v>
      </c>
      <c r="K236" s="42">
        <v>13.8</v>
      </c>
      <c r="L236" s="41">
        <f t="shared" si="16"/>
        <v>1.2121905619725001E-2</v>
      </c>
      <c r="M236">
        <f t="shared" si="17"/>
        <v>15</v>
      </c>
      <c r="N236">
        <f t="shared" si="18"/>
        <v>0</v>
      </c>
      <c r="O236">
        <f t="shared" si="19"/>
        <v>0</v>
      </c>
    </row>
    <row r="237" spans="1:15">
      <c r="A237" s="61" t="s">
        <v>134</v>
      </c>
      <c r="B237" s="41">
        <v>6410</v>
      </c>
      <c r="C237" s="43">
        <v>6.5859082999999999E-2</v>
      </c>
      <c r="D237" s="42">
        <v>0.26600000000000001</v>
      </c>
      <c r="E237" s="42">
        <v>48.29</v>
      </c>
      <c r="F237" s="42">
        <v>0</v>
      </c>
      <c r="G237" s="42">
        <v>0</v>
      </c>
      <c r="H237" s="41">
        <v>1</v>
      </c>
      <c r="I237" s="42">
        <f t="shared" si="15"/>
        <v>0</v>
      </c>
      <c r="J237" s="42">
        <f t="shared" si="15"/>
        <v>0</v>
      </c>
      <c r="K237" s="42">
        <v>80.3</v>
      </c>
      <c r="L237" s="41">
        <f t="shared" si="16"/>
        <v>7.0497428450551666E-2</v>
      </c>
      <c r="M237">
        <f t="shared" si="17"/>
        <v>87</v>
      </c>
      <c r="N237">
        <f t="shared" si="18"/>
        <v>0</v>
      </c>
      <c r="O237">
        <f t="shared" si="19"/>
        <v>0</v>
      </c>
    </row>
    <row r="238" spans="1:15">
      <c r="A238" s="61" t="s">
        <v>134</v>
      </c>
      <c r="B238" s="41">
        <v>3200</v>
      </c>
      <c r="C238" s="43">
        <v>4.4157416999999997E-2</v>
      </c>
      <c r="D238" s="42">
        <v>0.4</v>
      </c>
      <c r="E238" s="42">
        <v>48.29</v>
      </c>
      <c r="F238" s="42">
        <v>1.2</v>
      </c>
      <c r="G238" s="42">
        <v>6.4000000000000001E-2</v>
      </c>
      <c r="H238" s="41">
        <v>1</v>
      </c>
      <c r="I238" s="42">
        <f t="shared" si="15"/>
        <v>1.2</v>
      </c>
      <c r="J238" s="42">
        <f t="shared" si="15"/>
        <v>6.4000000000000001E-2</v>
      </c>
      <c r="K238" s="42">
        <v>80.900000000000006</v>
      </c>
      <c r="L238" s="41">
        <f t="shared" si="16"/>
        <v>7.1078722231000008E-2</v>
      </c>
      <c r="M238">
        <f t="shared" si="17"/>
        <v>88</v>
      </c>
      <c r="N238">
        <f t="shared" si="18"/>
        <v>0</v>
      </c>
      <c r="O238">
        <f t="shared" si="19"/>
        <v>0</v>
      </c>
    </row>
    <row r="239" spans="1:15">
      <c r="A239" s="61" t="s">
        <v>134</v>
      </c>
      <c r="B239" s="41">
        <v>6410</v>
      </c>
      <c r="C239" s="43">
        <v>0.120881506</v>
      </c>
      <c r="D239" s="42">
        <v>0.30299999999999999</v>
      </c>
      <c r="E239" s="42">
        <v>48.29</v>
      </c>
      <c r="F239" s="42">
        <v>0</v>
      </c>
      <c r="G239" s="42">
        <v>0</v>
      </c>
      <c r="H239" s="41">
        <v>1</v>
      </c>
      <c r="I239" s="42">
        <f t="shared" si="15"/>
        <v>0</v>
      </c>
      <c r="J239" s="42">
        <f t="shared" si="15"/>
        <v>0</v>
      </c>
      <c r="K239" s="42">
        <v>167.9</v>
      </c>
      <c r="L239" s="41">
        <f t="shared" si="16"/>
        <v>0.147393540099685</v>
      </c>
      <c r="M239">
        <f t="shared" si="17"/>
        <v>182</v>
      </c>
      <c r="N239">
        <f t="shared" si="18"/>
        <v>0</v>
      </c>
      <c r="O239">
        <f t="shared" si="19"/>
        <v>0</v>
      </c>
    </row>
    <row r="240" spans="1:15">
      <c r="A240" s="61" t="s">
        <v>134</v>
      </c>
      <c r="B240" s="41">
        <v>4110</v>
      </c>
      <c r="C240" s="43">
        <v>1.7194879320000001</v>
      </c>
      <c r="D240" s="42">
        <v>0.309</v>
      </c>
      <c r="E240" s="42">
        <v>48.29</v>
      </c>
      <c r="F240" s="42">
        <v>0.7</v>
      </c>
      <c r="G240" s="42">
        <v>0.09</v>
      </c>
      <c r="H240" s="41">
        <v>1</v>
      </c>
      <c r="I240" s="42">
        <f t="shared" si="15"/>
        <v>0.7</v>
      </c>
      <c r="J240" s="42">
        <f t="shared" si="15"/>
        <v>0.09</v>
      </c>
      <c r="K240" s="42">
        <v>2434.9</v>
      </c>
      <c r="L240" s="41">
        <f t="shared" si="16"/>
        <v>2.1381273600842099</v>
      </c>
      <c r="M240">
        <f t="shared" si="17"/>
        <v>2637</v>
      </c>
      <c r="N240">
        <f t="shared" si="18"/>
        <v>4</v>
      </c>
      <c r="O240">
        <f t="shared" si="19"/>
        <v>0.5</v>
      </c>
    </row>
    <row r="241" spans="1:15">
      <c r="A241" s="61" t="s">
        <v>134</v>
      </c>
      <c r="B241" s="41">
        <v>6410</v>
      </c>
      <c r="C241" s="43">
        <v>1.171137273</v>
      </c>
      <c r="D241" s="42">
        <v>0.30299999999999999</v>
      </c>
      <c r="E241" s="42">
        <v>48.29</v>
      </c>
      <c r="F241" s="42">
        <v>0</v>
      </c>
      <c r="G241" s="42">
        <v>0</v>
      </c>
      <c r="H241" s="41">
        <v>1</v>
      </c>
      <c r="I241" s="42">
        <f t="shared" si="15"/>
        <v>0</v>
      </c>
      <c r="J241" s="42">
        <f t="shared" si="15"/>
        <v>0</v>
      </c>
      <c r="K241" s="42">
        <v>1633.6</v>
      </c>
      <c r="L241" s="41">
        <f t="shared" si="16"/>
        <v>1.4279940275575427</v>
      </c>
      <c r="M241">
        <f t="shared" si="17"/>
        <v>1761</v>
      </c>
      <c r="N241">
        <f t="shared" si="18"/>
        <v>0</v>
      </c>
      <c r="O241">
        <f t="shared" si="19"/>
        <v>0</v>
      </c>
    </row>
    <row r="242" spans="1:15">
      <c r="A242" s="61" t="s">
        <v>134</v>
      </c>
      <c r="B242" s="41">
        <v>6410</v>
      </c>
      <c r="C242" s="43">
        <v>7.2571171000000004E-2</v>
      </c>
      <c r="D242" s="42">
        <v>0.26600000000000001</v>
      </c>
      <c r="E242" s="42">
        <v>48.29</v>
      </c>
      <c r="F242" s="42">
        <v>0</v>
      </c>
      <c r="G242" s="42">
        <v>0</v>
      </c>
      <c r="H242" s="41">
        <v>1</v>
      </c>
      <c r="I242" s="42">
        <f t="shared" si="15"/>
        <v>0</v>
      </c>
      <c r="J242" s="42">
        <f t="shared" si="15"/>
        <v>0</v>
      </c>
      <c r="K242" s="42">
        <v>88.5</v>
      </c>
      <c r="L242" s="41">
        <f t="shared" si="16"/>
        <v>7.7682237621578346E-2</v>
      </c>
      <c r="M242">
        <f t="shared" si="17"/>
        <v>96</v>
      </c>
      <c r="N242">
        <f t="shared" si="18"/>
        <v>0</v>
      </c>
      <c r="O242">
        <f t="shared" si="19"/>
        <v>0</v>
      </c>
    </row>
    <row r="243" spans="1:15">
      <c r="A243" s="61" t="s">
        <v>134</v>
      </c>
      <c r="B243" s="41">
        <v>4110</v>
      </c>
      <c r="C243" s="43">
        <v>0.116969058</v>
      </c>
      <c r="D243" s="42">
        <v>0.309</v>
      </c>
      <c r="E243" s="42">
        <v>48.29</v>
      </c>
      <c r="F243" s="42">
        <v>0.7</v>
      </c>
      <c r="G243" s="42">
        <v>0.09</v>
      </c>
      <c r="H243" s="41">
        <v>1</v>
      </c>
      <c r="I243" s="42">
        <f t="shared" si="15"/>
        <v>0.7</v>
      </c>
      <c r="J243" s="42">
        <f t="shared" si="15"/>
        <v>0.09</v>
      </c>
      <c r="K243" s="42">
        <v>231.7</v>
      </c>
      <c r="L243" s="41">
        <f t="shared" si="16"/>
        <v>0.14544722212861499</v>
      </c>
      <c r="M243">
        <f t="shared" si="17"/>
        <v>179</v>
      </c>
      <c r="N243">
        <f t="shared" si="18"/>
        <v>0</v>
      </c>
      <c r="O243">
        <f t="shared" si="19"/>
        <v>0</v>
      </c>
    </row>
    <row r="244" spans="1:15">
      <c r="A244" s="61" t="s">
        <v>134</v>
      </c>
      <c r="B244" s="41">
        <v>6410</v>
      </c>
      <c r="C244" s="43">
        <v>4.9674028000000002E-2</v>
      </c>
      <c r="D244" s="42">
        <v>0.30299999999999999</v>
      </c>
      <c r="E244" s="42">
        <v>48.29</v>
      </c>
      <c r="F244" s="42">
        <v>0</v>
      </c>
      <c r="G244" s="42">
        <v>0</v>
      </c>
      <c r="H244" s="41">
        <v>1</v>
      </c>
      <c r="I244" s="42">
        <f t="shared" si="15"/>
        <v>0</v>
      </c>
      <c r="J244" s="42">
        <f t="shared" si="15"/>
        <v>0</v>
      </c>
      <c r="K244" s="42">
        <v>100.8</v>
      </c>
      <c r="L244" s="41">
        <f t="shared" si="16"/>
        <v>6.0568660006029999E-2</v>
      </c>
      <c r="M244">
        <f t="shared" si="17"/>
        <v>75</v>
      </c>
      <c r="N244">
        <f t="shared" si="18"/>
        <v>0</v>
      </c>
      <c r="O244">
        <f t="shared" si="19"/>
        <v>0</v>
      </c>
    </row>
    <row r="245" spans="1:15">
      <c r="A245" s="61" t="s">
        <v>134</v>
      </c>
      <c r="B245" s="41">
        <v>4110</v>
      </c>
      <c r="C245" s="43">
        <v>19.473219683</v>
      </c>
      <c r="D245" s="42">
        <v>0.309</v>
      </c>
      <c r="E245" s="42">
        <v>48.29</v>
      </c>
      <c r="F245" s="42">
        <v>0.7</v>
      </c>
      <c r="G245" s="42">
        <v>0.09</v>
      </c>
      <c r="H245" s="41">
        <v>1</v>
      </c>
      <c r="I245" s="42">
        <f t="shared" si="15"/>
        <v>0.7</v>
      </c>
      <c r="J245" s="42">
        <f t="shared" si="15"/>
        <v>0.09</v>
      </c>
      <c r="K245" s="42">
        <v>29098.7</v>
      </c>
      <c r="L245" s="41">
        <f t="shared" si="16"/>
        <v>24.214315796170805</v>
      </c>
      <c r="M245">
        <f t="shared" si="17"/>
        <v>29868</v>
      </c>
      <c r="N245">
        <f t="shared" si="18"/>
        <v>46</v>
      </c>
      <c r="O245">
        <f t="shared" si="19"/>
        <v>5.9</v>
      </c>
    </row>
    <row r="246" spans="1:15">
      <c r="A246" s="61" t="s">
        <v>134</v>
      </c>
      <c r="B246" s="41">
        <v>4110</v>
      </c>
      <c r="C246" s="43">
        <v>1.252513151</v>
      </c>
      <c r="D246" s="42">
        <v>0.25800000000000001</v>
      </c>
      <c r="E246" s="42">
        <v>48.29</v>
      </c>
      <c r="F246" s="42">
        <v>0.7</v>
      </c>
      <c r="G246" s="42">
        <v>0.09</v>
      </c>
      <c r="H246" s="41">
        <v>1</v>
      </c>
      <c r="I246" s="42">
        <f t="shared" si="15"/>
        <v>0.7</v>
      </c>
      <c r="J246" s="42">
        <f t="shared" si="15"/>
        <v>0.09</v>
      </c>
      <c r="K246" s="42">
        <v>1480.9</v>
      </c>
      <c r="L246" s="41">
        <f t="shared" si="16"/>
        <v>1.3004029913284849</v>
      </c>
      <c r="M246">
        <f t="shared" si="17"/>
        <v>1604</v>
      </c>
      <c r="N246">
        <f t="shared" si="18"/>
        <v>2</v>
      </c>
      <c r="O246">
        <f t="shared" si="19"/>
        <v>0.3</v>
      </c>
    </row>
    <row r="247" spans="1:15">
      <c r="A247" s="61" t="s">
        <v>134</v>
      </c>
      <c r="B247" s="41">
        <v>3200</v>
      </c>
      <c r="C247" s="43">
        <v>0.155501272</v>
      </c>
      <c r="D247" s="42">
        <v>0.28699999999999998</v>
      </c>
      <c r="E247" s="42">
        <v>48.29</v>
      </c>
      <c r="F247" s="42">
        <v>1.2</v>
      </c>
      <c r="G247" s="42">
        <v>6.4000000000000001E-2</v>
      </c>
      <c r="H247" s="41">
        <v>1</v>
      </c>
      <c r="I247" s="42">
        <f t="shared" si="15"/>
        <v>1.2</v>
      </c>
      <c r="J247" s="42">
        <f t="shared" si="15"/>
        <v>6.4000000000000001E-2</v>
      </c>
      <c r="K247" s="42">
        <v>204.5</v>
      </c>
      <c r="L247" s="41">
        <f t="shared" si="16"/>
        <v>0.17959399116171329</v>
      </c>
      <c r="M247">
        <f t="shared" si="17"/>
        <v>222</v>
      </c>
      <c r="N247">
        <f t="shared" si="18"/>
        <v>1</v>
      </c>
      <c r="O247">
        <f t="shared" si="19"/>
        <v>0</v>
      </c>
    </row>
    <row r="248" spans="1:15">
      <c r="A248" s="61" t="s">
        <v>134</v>
      </c>
      <c r="B248" s="41">
        <v>3200</v>
      </c>
      <c r="C248" s="43">
        <v>3.5259736E-2</v>
      </c>
      <c r="D248" s="42">
        <v>0.4</v>
      </c>
      <c r="E248" s="42">
        <v>48.29</v>
      </c>
      <c r="F248" s="42">
        <v>1.2</v>
      </c>
      <c r="G248" s="42">
        <v>6.4000000000000001E-2</v>
      </c>
      <c r="H248" s="41">
        <v>1</v>
      </c>
      <c r="I248" s="42">
        <f t="shared" si="15"/>
        <v>1.2</v>
      </c>
      <c r="J248" s="42">
        <f t="shared" si="15"/>
        <v>6.4000000000000001E-2</v>
      </c>
      <c r="K248" s="42">
        <v>64.599999999999994</v>
      </c>
      <c r="L248" s="41">
        <f t="shared" si="16"/>
        <v>5.6756421714666667E-2</v>
      </c>
      <c r="M248">
        <f t="shared" si="17"/>
        <v>70</v>
      </c>
      <c r="N248">
        <f t="shared" si="18"/>
        <v>0</v>
      </c>
      <c r="O248">
        <f t="shared" si="19"/>
        <v>0</v>
      </c>
    </row>
    <row r="249" spans="1:15">
      <c r="A249" s="61" t="s">
        <v>134</v>
      </c>
      <c r="B249" s="41">
        <v>1100</v>
      </c>
      <c r="C249" s="43">
        <v>4.2632053000000003E-2</v>
      </c>
      <c r="D249" s="42">
        <v>0.28599999999999998</v>
      </c>
      <c r="E249" s="42">
        <v>48.29</v>
      </c>
      <c r="F249" s="42">
        <v>1.85</v>
      </c>
      <c r="G249" s="42">
        <v>0.22</v>
      </c>
      <c r="H249" s="41">
        <v>1</v>
      </c>
      <c r="I249" s="42">
        <f t="shared" si="15"/>
        <v>1.85</v>
      </c>
      <c r="J249" s="42">
        <f t="shared" si="15"/>
        <v>0.22</v>
      </c>
      <c r="K249" s="42">
        <v>55.9</v>
      </c>
      <c r="L249" s="41">
        <f t="shared" si="16"/>
        <v>4.9065727171651669E-2</v>
      </c>
      <c r="M249">
        <f t="shared" si="17"/>
        <v>61</v>
      </c>
      <c r="N249">
        <f t="shared" si="18"/>
        <v>0</v>
      </c>
      <c r="O249">
        <f t="shared" si="19"/>
        <v>0</v>
      </c>
    </row>
    <row r="250" spans="1:15">
      <c r="A250" s="61" t="s">
        <v>134</v>
      </c>
      <c r="B250" s="41">
        <v>4110</v>
      </c>
      <c r="C250" s="43">
        <v>8.0500999999999994E-5</v>
      </c>
      <c r="D250" s="42">
        <v>0.10199999999999999</v>
      </c>
      <c r="E250" s="42">
        <v>48.29</v>
      </c>
      <c r="F250" s="42">
        <v>0.7</v>
      </c>
      <c r="G250" s="42">
        <v>0.09</v>
      </c>
      <c r="H250" s="41">
        <v>1</v>
      </c>
      <c r="I250" s="42">
        <f t="shared" si="15"/>
        <v>0.7</v>
      </c>
      <c r="J250" s="42">
        <f t="shared" si="15"/>
        <v>0.09</v>
      </c>
      <c r="K250" s="42">
        <v>3.3</v>
      </c>
      <c r="L250" s="41">
        <f t="shared" si="16"/>
        <v>3.3042842964999988E-5</v>
      </c>
      <c r="M250">
        <f t="shared" si="17"/>
        <v>0</v>
      </c>
      <c r="N250">
        <f t="shared" si="18"/>
        <v>0</v>
      </c>
      <c r="O250">
        <f t="shared" si="19"/>
        <v>0</v>
      </c>
    </row>
    <row r="251" spans="1:15">
      <c r="A251" s="61" t="s">
        <v>134</v>
      </c>
      <c r="B251" s="41">
        <v>1100</v>
      </c>
      <c r="C251" s="43">
        <v>2.4587963000000001E-2</v>
      </c>
      <c r="D251" s="42">
        <v>0.34200000000000003</v>
      </c>
      <c r="E251" s="42">
        <v>48.29</v>
      </c>
      <c r="F251" s="42">
        <v>1.85</v>
      </c>
      <c r="G251" s="42">
        <v>0.22</v>
      </c>
      <c r="H251" s="41">
        <v>1</v>
      </c>
      <c r="I251" s="42">
        <f t="shared" si="15"/>
        <v>1.85</v>
      </c>
      <c r="J251" s="42">
        <f t="shared" si="15"/>
        <v>0.22</v>
      </c>
      <c r="K251" s="42">
        <v>38.5</v>
      </c>
      <c r="L251" s="41">
        <f t="shared" si="16"/>
        <v>3.3839552898195006E-2</v>
      </c>
      <c r="M251">
        <f t="shared" si="17"/>
        <v>42</v>
      </c>
      <c r="N251">
        <f t="shared" si="18"/>
        <v>0</v>
      </c>
      <c r="O251">
        <f t="shared" si="19"/>
        <v>0</v>
      </c>
    </row>
    <row r="252" spans="1:15">
      <c r="A252" s="61" t="s">
        <v>134</v>
      </c>
      <c r="B252" s="41">
        <v>4110</v>
      </c>
      <c r="C252" s="43">
        <v>1.1985012909999999</v>
      </c>
      <c r="D252" s="42">
        <v>0.41299999999999998</v>
      </c>
      <c r="E252" s="42">
        <v>48.29</v>
      </c>
      <c r="F252" s="42">
        <v>0.7</v>
      </c>
      <c r="G252" s="42">
        <v>0.09</v>
      </c>
      <c r="H252" s="41">
        <v>1</v>
      </c>
      <c r="I252" s="42">
        <f t="shared" si="15"/>
        <v>0.7</v>
      </c>
      <c r="J252" s="42">
        <f t="shared" si="15"/>
        <v>0.09</v>
      </c>
      <c r="K252" s="42">
        <v>2268.4</v>
      </c>
      <c r="L252" s="41">
        <f t="shared" si="16"/>
        <v>1.9918861743672556</v>
      </c>
      <c r="M252">
        <f t="shared" si="17"/>
        <v>2457</v>
      </c>
      <c r="N252">
        <f t="shared" si="18"/>
        <v>4</v>
      </c>
      <c r="O252">
        <f t="shared" si="19"/>
        <v>0.5</v>
      </c>
    </row>
    <row r="253" spans="1:15">
      <c r="A253" s="61" t="s">
        <v>134</v>
      </c>
      <c r="B253" s="41">
        <v>3200</v>
      </c>
      <c r="C253" s="43">
        <v>5.9751637000000003E-2</v>
      </c>
      <c r="D253" s="42">
        <v>0.4</v>
      </c>
      <c r="E253" s="42">
        <v>48.29</v>
      </c>
      <c r="F253" s="42">
        <v>1.2</v>
      </c>
      <c r="G253" s="42">
        <v>6.4000000000000001E-2</v>
      </c>
      <c r="H253" s="41">
        <v>1</v>
      </c>
      <c r="I253" s="42">
        <f t="shared" si="15"/>
        <v>1.2</v>
      </c>
      <c r="J253" s="42">
        <f t="shared" si="15"/>
        <v>6.4000000000000001E-2</v>
      </c>
      <c r="K253" s="42">
        <v>109.5</v>
      </c>
      <c r="L253" s="41">
        <f t="shared" si="16"/>
        <v>9.6180218357666672E-2</v>
      </c>
      <c r="M253">
        <f t="shared" si="17"/>
        <v>119</v>
      </c>
      <c r="N253">
        <f t="shared" si="18"/>
        <v>0</v>
      </c>
      <c r="O253">
        <f t="shared" si="19"/>
        <v>0</v>
      </c>
    </row>
    <row r="254" spans="1:15">
      <c r="A254" s="61" t="s">
        <v>134</v>
      </c>
      <c r="B254" s="41">
        <v>3200</v>
      </c>
      <c r="C254" s="43">
        <v>1.2424300000000001E-3</v>
      </c>
      <c r="D254" s="42">
        <v>0.28699999999999998</v>
      </c>
      <c r="E254" s="42">
        <v>48.29</v>
      </c>
      <c r="F254" s="42">
        <v>1.2</v>
      </c>
      <c r="G254" s="42">
        <v>6.4000000000000001E-2</v>
      </c>
      <c r="H254" s="41">
        <v>1</v>
      </c>
      <c r="I254" s="42">
        <f t="shared" si="15"/>
        <v>1.2</v>
      </c>
      <c r="J254" s="42">
        <f t="shared" si="15"/>
        <v>6.4000000000000001E-2</v>
      </c>
      <c r="K254" s="42">
        <v>1.6</v>
      </c>
      <c r="L254" s="41">
        <f t="shared" si="16"/>
        <v>1.4349269274083331E-3</v>
      </c>
      <c r="M254">
        <f t="shared" si="17"/>
        <v>2</v>
      </c>
      <c r="N254">
        <f t="shared" si="18"/>
        <v>0</v>
      </c>
      <c r="O254">
        <f t="shared" si="19"/>
        <v>0</v>
      </c>
    </row>
    <row r="255" spans="1:15">
      <c r="A255" s="61" t="s">
        <v>134</v>
      </c>
      <c r="B255" s="41">
        <v>3200</v>
      </c>
      <c r="C255" s="43">
        <v>5.0592668E-2</v>
      </c>
      <c r="D255" s="42">
        <v>0.4</v>
      </c>
      <c r="E255" s="42">
        <v>48.29</v>
      </c>
      <c r="F255" s="42">
        <v>1.2</v>
      </c>
      <c r="G255" s="42">
        <v>6.4000000000000001E-2</v>
      </c>
      <c r="H255" s="41">
        <v>1</v>
      </c>
      <c r="I255" s="42">
        <f t="shared" si="15"/>
        <v>1.2</v>
      </c>
      <c r="J255" s="42">
        <f t="shared" si="15"/>
        <v>6.4000000000000001E-2</v>
      </c>
      <c r="K255" s="42">
        <v>92.7</v>
      </c>
      <c r="L255" s="41">
        <f t="shared" si="16"/>
        <v>8.1437331257333337E-2</v>
      </c>
      <c r="M255">
        <f t="shared" si="17"/>
        <v>100</v>
      </c>
      <c r="N255">
        <f t="shared" si="18"/>
        <v>0</v>
      </c>
      <c r="O255">
        <f t="shared" si="19"/>
        <v>0</v>
      </c>
    </row>
    <row r="256" spans="1:15">
      <c r="A256" s="61" t="s">
        <v>134</v>
      </c>
      <c r="B256" s="41">
        <v>4110</v>
      </c>
      <c r="C256" s="43">
        <v>0.179933919</v>
      </c>
      <c r="D256" s="42">
        <v>0.309</v>
      </c>
      <c r="E256" s="42">
        <v>48.29</v>
      </c>
      <c r="F256" s="42">
        <v>0.7</v>
      </c>
      <c r="G256" s="42">
        <v>0.09</v>
      </c>
      <c r="H256" s="41">
        <v>1</v>
      </c>
      <c r="I256" s="42">
        <f t="shared" si="15"/>
        <v>0.7</v>
      </c>
      <c r="J256" s="42">
        <f t="shared" si="15"/>
        <v>0.09</v>
      </c>
      <c r="K256" s="42">
        <v>254.8</v>
      </c>
      <c r="L256" s="41">
        <f t="shared" si="16"/>
        <v>0.22374198042413249</v>
      </c>
      <c r="M256">
        <f t="shared" si="17"/>
        <v>276</v>
      </c>
      <c r="N256">
        <f t="shared" si="18"/>
        <v>0</v>
      </c>
      <c r="O256">
        <f t="shared" si="19"/>
        <v>0.1</v>
      </c>
    </row>
    <row r="257" spans="1:15">
      <c r="A257" s="61" t="s">
        <v>134</v>
      </c>
      <c r="B257" s="41">
        <v>4110</v>
      </c>
      <c r="C257" s="43">
        <v>0.26001675099999999</v>
      </c>
      <c r="D257" s="42">
        <v>0.10199999999999999</v>
      </c>
      <c r="E257" s="42">
        <v>48.29</v>
      </c>
      <c r="F257" s="42">
        <v>0.7</v>
      </c>
      <c r="G257" s="42">
        <v>0.09</v>
      </c>
      <c r="H257" s="41">
        <v>1</v>
      </c>
      <c r="I257" s="42">
        <f t="shared" si="15"/>
        <v>0.7</v>
      </c>
      <c r="J257" s="42">
        <f t="shared" si="15"/>
        <v>0.09</v>
      </c>
      <c r="K257" s="42">
        <v>141.5</v>
      </c>
      <c r="L257" s="41">
        <f t="shared" si="16"/>
        <v>0.10672777569921497</v>
      </c>
      <c r="M257">
        <f t="shared" si="17"/>
        <v>132</v>
      </c>
      <c r="N257">
        <f t="shared" si="18"/>
        <v>0</v>
      </c>
      <c r="O257">
        <f t="shared" si="19"/>
        <v>0</v>
      </c>
    </row>
    <row r="258" spans="1:15">
      <c r="A258" s="61" t="s">
        <v>134</v>
      </c>
      <c r="B258" s="41">
        <v>6410</v>
      </c>
      <c r="C258" s="43">
        <v>4.9408906430000004</v>
      </c>
      <c r="D258" s="42">
        <v>0.30299999999999999</v>
      </c>
      <c r="E258" s="42">
        <v>48.29</v>
      </c>
      <c r="F258" s="42">
        <v>0</v>
      </c>
      <c r="G258" s="42">
        <v>0</v>
      </c>
      <c r="H258" s="41">
        <v>1</v>
      </c>
      <c r="I258" s="42">
        <f t="shared" si="15"/>
        <v>0</v>
      </c>
      <c r="J258" s="42">
        <f t="shared" si="15"/>
        <v>0</v>
      </c>
      <c r="K258" s="42">
        <v>6860.9</v>
      </c>
      <c r="L258" s="41">
        <f t="shared" si="16"/>
        <v>6.0245391310493668</v>
      </c>
      <c r="M258">
        <f t="shared" si="17"/>
        <v>7431</v>
      </c>
      <c r="N258">
        <f t="shared" si="18"/>
        <v>0</v>
      </c>
      <c r="O258">
        <f t="shared" si="19"/>
        <v>0</v>
      </c>
    </row>
    <row r="259" spans="1:15">
      <c r="A259" s="61" t="s">
        <v>134</v>
      </c>
      <c r="B259" s="41">
        <v>1100</v>
      </c>
      <c r="C259" s="43">
        <v>5.738584E-2</v>
      </c>
      <c r="D259" s="42">
        <v>0.34200000000000003</v>
      </c>
      <c r="E259" s="42">
        <v>48.29</v>
      </c>
      <c r="F259" s="42">
        <v>1.85</v>
      </c>
      <c r="G259" s="42">
        <v>0.22</v>
      </c>
      <c r="H259" s="41">
        <v>1</v>
      </c>
      <c r="I259" s="42">
        <f t="shared" ref="I259:J322" si="20">F259</f>
        <v>1.85</v>
      </c>
      <c r="J259" s="42">
        <f t="shared" si="20"/>
        <v>0.22</v>
      </c>
      <c r="K259" s="42">
        <v>89.9</v>
      </c>
      <c r="L259" s="41">
        <f t="shared" ref="L259:L322" si="21">E259*D259*C259/12</f>
        <v>7.8978123087600008E-2</v>
      </c>
      <c r="M259">
        <f t="shared" ref="M259:M322" si="22">ROUND(E259*D259*C259*102.79,0)</f>
        <v>97</v>
      </c>
      <c r="N259">
        <f t="shared" ref="N259:N322" si="23">ROUND(I259*M259*0.002205,0)</f>
        <v>0</v>
      </c>
      <c r="O259">
        <f t="shared" ref="O259:O322" si="24">ROUND(J259*M259*0.002205,1)</f>
        <v>0</v>
      </c>
    </row>
    <row r="260" spans="1:15">
      <c r="A260" s="61" t="s">
        <v>134</v>
      </c>
      <c r="B260" s="41">
        <v>3200</v>
      </c>
      <c r="C260" s="43">
        <v>3.3493900000000003E-4</v>
      </c>
      <c r="D260" s="42">
        <v>0.23100000000000001</v>
      </c>
      <c r="E260" s="42">
        <v>48.29</v>
      </c>
      <c r="F260" s="42">
        <v>1.2</v>
      </c>
      <c r="G260" s="42">
        <v>6.4000000000000001E-2</v>
      </c>
      <c r="H260" s="41">
        <v>1</v>
      </c>
      <c r="I260" s="42">
        <f t="shared" si="20"/>
        <v>1.2</v>
      </c>
      <c r="J260" s="42">
        <f t="shared" si="20"/>
        <v>6.4000000000000001E-2</v>
      </c>
      <c r="K260" s="42">
        <v>0.4</v>
      </c>
      <c r="L260" s="41">
        <f t="shared" si="21"/>
        <v>3.1135343296750001E-4</v>
      </c>
      <c r="M260">
        <f t="shared" si="22"/>
        <v>0</v>
      </c>
      <c r="N260">
        <f t="shared" si="23"/>
        <v>0</v>
      </c>
      <c r="O260">
        <f t="shared" si="24"/>
        <v>0</v>
      </c>
    </row>
    <row r="261" spans="1:15">
      <c r="A261" s="61" t="s">
        <v>134</v>
      </c>
      <c r="B261" s="41">
        <v>3200</v>
      </c>
      <c r="C261" s="43">
        <v>2.326435E-3</v>
      </c>
      <c r="D261" s="42">
        <v>0.23100000000000001</v>
      </c>
      <c r="E261" s="42">
        <v>48.29</v>
      </c>
      <c r="F261" s="42">
        <v>1.2</v>
      </c>
      <c r="G261" s="42">
        <v>6.4000000000000001E-2</v>
      </c>
      <c r="H261" s="41">
        <v>1</v>
      </c>
      <c r="I261" s="42">
        <f t="shared" si="20"/>
        <v>1.2</v>
      </c>
      <c r="J261" s="42">
        <f t="shared" si="20"/>
        <v>6.4000000000000001E-2</v>
      </c>
      <c r="K261" s="42">
        <v>2.5</v>
      </c>
      <c r="L261" s="41">
        <f t="shared" si="21"/>
        <v>2.1626132633875E-3</v>
      </c>
      <c r="M261">
        <f t="shared" si="22"/>
        <v>3</v>
      </c>
      <c r="N261">
        <f t="shared" si="23"/>
        <v>0</v>
      </c>
      <c r="O261">
        <f t="shared" si="24"/>
        <v>0</v>
      </c>
    </row>
    <row r="262" spans="1:15">
      <c r="A262" s="61" t="s">
        <v>134</v>
      </c>
      <c r="B262" s="41">
        <v>6410</v>
      </c>
      <c r="C262" s="43">
        <v>0.29800347999999999</v>
      </c>
      <c r="D262" s="42">
        <v>0.30299999999999999</v>
      </c>
      <c r="E262" s="42">
        <v>48.29</v>
      </c>
      <c r="F262" s="42">
        <v>0</v>
      </c>
      <c r="G262" s="42">
        <v>0</v>
      </c>
      <c r="H262" s="41">
        <v>1</v>
      </c>
      <c r="I262" s="42">
        <f t="shared" si="20"/>
        <v>0</v>
      </c>
      <c r="J262" s="42">
        <f t="shared" si="20"/>
        <v>0</v>
      </c>
      <c r="K262" s="42">
        <v>413.8</v>
      </c>
      <c r="L262" s="41">
        <f t="shared" si="21"/>
        <v>0.36336234824230002</v>
      </c>
      <c r="M262">
        <f t="shared" si="22"/>
        <v>448</v>
      </c>
      <c r="N262">
        <f t="shared" si="23"/>
        <v>0</v>
      </c>
      <c r="O262">
        <f t="shared" si="24"/>
        <v>0</v>
      </c>
    </row>
    <row r="263" spans="1:15">
      <c r="A263" s="61" t="s">
        <v>134</v>
      </c>
      <c r="B263" s="41">
        <v>1100</v>
      </c>
      <c r="C263" s="43">
        <v>9.2925412999999998E-2</v>
      </c>
      <c r="D263" s="42">
        <v>0.25800000000000001</v>
      </c>
      <c r="E263" s="42">
        <v>48.29</v>
      </c>
      <c r="F263" s="42">
        <v>1.85</v>
      </c>
      <c r="G263" s="42">
        <v>0.22</v>
      </c>
      <c r="H263" s="41">
        <v>1</v>
      </c>
      <c r="I263" s="42">
        <f t="shared" si="20"/>
        <v>1.85</v>
      </c>
      <c r="J263" s="42">
        <f t="shared" si="20"/>
        <v>0.22</v>
      </c>
      <c r="K263" s="42">
        <v>397</v>
      </c>
      <c r="L263" s="41">
        <f t="shared" si="21"/>
        <v>9.6478416166055E-2</v>
      </c>
      <c r="M263">
        <f t="shared" si="22"/>
        <v>119</v>
      </c>
      <c r="N263">
        <f t="shared" si="23"/>
        <v>0</v>
      </c>
      <c r="O263">
        <f t="shared" si="24"/>
        <v>0.1</v>
      </c>
    </row>
    <row r="264" spans="1:15">
      <c r="A264" s="61" t="s">
        <v>134</v>
      </c>
      <c r="B264" s="41">
        <v>1100</v>
      </c>
      <c r="C264" s="43">
        <v>0.12180450600000001</v>
      </c>
      <c r="D264" s="42">
        <v>0.34200000000000003</v>
      </c>
      <c r="E264" s="42">
        <v>48.29</v>
      </c>
      <c r="F264" s="42">
        <v>1.85</v>
      </c>
      <c r="G264" s="42">
        <v>0.22</v>
      </c>
      <c r="H264" s="41">
        <v>1</v>
      </c>
      <c r="I264" s="42">
        <f t="shared" si="20"/>
        <v>1.85</v>
      </c>
      <c r="J264" s="42">
        <f t="shared" si="20"/>
        <v>0.22</v>
      </c>
      <c r="K264" s="42">
        <v>13515.1</v>
      </c>
      <c r="L264" s="41">
        <f t="shared" si="21"/>
        <v>0.16763527845008999</v>
      </c>
      <c r="M264">
        <f t="shared" si="22"/>
        <v>207</v>
      </c>
      <c r="N264">
        <f t="shared" si="23"/>
        <v>1</v>
      </c>
      <c r="O264">
        <f t="shared" si="24"/>
        <v>0.1</v>
      </c>
    </row>
    <row r="265" spans="1:15">
      <c r="A265" s="61" t="s">
        <v>134</v>
      </c>
      <c r="B265" s="41">
        <v>4110</v>
      </c>
      <c r="C265" s="43">
        <v>3.2723272999999997E-2</v>
      </c>
      <c r="D265" s="42">
        <v>0.10199999999999999</v>
      </c>
      <c r="E265" s="42">
        <v>48.29</v>
      </c>
      <c r="F265" s="42">
        <v>0.7</v>
      </c>
      <c r="G265" s="42">
        <v>0.09</v>
      </c>
      <c r="H265" s="41">
        <v>1</v>
      </c>
      <c r="I265" s="42">
        <f t="shared" si="20"/>
        <v>0.7</v>
      </c>
      <c r="J265" s="42">
        <f t="shared" si="20"/>
        <v>0.09</v>
      </c>
      <c r="K265" s="42">
        <v>50</v>
      </c>
      <c r="L265" s="41">
        <f t="shared" si="21"/>
        <v>1.3431758251944996E-2</v>
      </c>
      <c r="M265">
        <f t="shared" si="22"/>
        <v>17</v>
      </c>
      <c r="N265">
        <f t="shared" si="23"/>
        <v>0</v>
      </c>
      <c r="O265">
        <f t="shared" si="24"/>
        <v>0</v>
      </c>
    </row>
    <row r="266" spans="1:15">
      <c r="A266" s="61" t="s">
        <v>134</v>
      </c>
      <c r="B266" s="41">
        <v>1100</v>
      </c>
      <c r="C266" s="43">
        <v>3.3503692000000002E-2</v>
      </c>
      <c r="D266" s="42">
        <v>0.34200000000000003</v>
      </c>
      <c r="E266" s="42">
        <v>48.29</v>
      </c>
      <c r="F266" s="42">
        <v>1.85</v>
      </c>
      <c r="G266" s="42">
        <v>0.22</v>
      </c>
      <c r="H266" s="41">
        <v>1</v>
      </c>
      <c r="I266" s="42">
        <f t="shared" si="20"/>
        <v>1.85</v>
      </c>
      <c r="J266" s="42">
        <f t="shared" si="20"/>
        <v>0.22</v>
      </c>
      <c r="K266" s="42">
        <v>777.1</v>
      </c>
      <c r="L266" s="41">
        <f t="shared" si="21"/>
        <v>4.6109958670380008E-2</v>
      </c>
      <c r="M266">
        <f t="shared" si="22"/>
        <v>57</v>
      </c>
      <c r="N266">
        <f t="shared" si="23"/>
        <v>0</v>
      </c>
      <c r="O266">
        <f t="shared" si="24"/>
        <v>0</v>
      </c>
    </row>
    <row r="267" spans="1:15">
      <c r="A267" s="61" t="s">
        <v>134</v>
      </c>
      <c r="B267" s="41">
        <v>1100</v>
      </c>
      <c r="C267" s="43">
        <v>0.106287431</v>
      </c>
      <c r="D267" s="42">
        <v>0.34200000000000003</v>
      </c>
      <c r="E267" s="42">
        <v>48.29</v>
      </c>
      <c r="F267" s="42">
        <v>1.85</v>
      </c>
      <c r="G267" s="42">
        <v>0.22</v>
      </c>
      <c r="H267" s="41">
        <v>1</v>
      </c>
      <c r="I267" s="42">
        <f t="shared" si="20"/>
        <v>1.85</v>
      </c>
      <c r="J267" s="42">
        <f t="shared" si="20"/>
        <v>0.22</v>
      </c>
      <c r="K267" s="42">
        <v>13425.3</v>
      </c>
      <c r="L267" s="41">
        <f t="shared" si="21"/>
        <v>0.14627967122521501</v>
      </c>
      <c r="M267">
        <f t="shared" si="22"/>
        <v>180</v>
      </c>
      <c r="N267">
        <f t="shared" si="23"/>
        <v>1</v>
      </c>
      <c r="O267">
        <f t="shared" si="24"/>
        <v>0.1</v>
      </c>
    </row>
    <row r="268" spans="1:15">
      <c r="A268" s="61" t="s">
        <v>134</v>
      </c>
      <c r="B268" s="41">
        <v>1100</v>
      </c>
      <c r="C268" s="43">
        <v>4.1119798999999999E-2</v>
      </c>
      <c r="D268" s="42">
        <v>0.34200000000000003</v>
      </c>
      <c r="E268" s="42">
        <v>48.29</v>
      </c>
      <c r="F268" s="42">
        <v>1.85</v>
      </c>
      <c r="G268" s="42">
        <v>0.22</v>
      </c>
      <c r="H268" s="41">
        <v>1</v>
      </c>
      <c r="I268" s="42">
        <f t="shared" si="20"/>
        <v>1.85</v>
      </c>
      <c r="J268" s="42">
        <f t="shared" si="20"/>
        <v>0.22</v>
      </c>
      <c r="K268" s="42">
        <v>1407.1</v>
      </c>
      <c r="L268" s="41">
        <f t="shared" si="21"/>
        <v>5.6591740170735004E-2</v>
      </c>
      <c r="M268">
        <f t="shared" si="22"/>
        <v>70</v>
      </c>
      <c r="N268">
        <f t="shared" si="23"/>
        <v>0</v>
      </c>
      <c r="O268">
        <f t="shared" si="24"/>
        <v>0</v>
      </c>
    </row>
    <row r="269" spans="1:15">
      <c r="A269" s="61" t="s">
        <v>134</v>
      </c>
      <c r="B269" s="41">
        <v>1100</v>
      </c>
      <c r="C269" s="43">
        <v>4.9632069000000001E-2</v>
      </c>
      <c r="D269" s="42">
        <v>0.28599999999999998</v>
      </c>
      <c r="E269" s="42">
        <v>48.29</v>
      </c>
      <c r="F269" s="42">
        <v>1.85</v>
      </c>
      <c r="G269" s="42">
        <v>0.22</v>
      </c>
      <c r="H269" s="41">
        <v>1</v>
      </c>
      <c r="I269" s="42">
        <f t="shared" si="20"/>
        <v>1.85</v>
      </c>
      <c r="J269" s="42">
        <f t="shared" si="20"/>
        <v>0.22</v>
      </c>
      <c r="K269" s="42">
        <v>11240.2</v>
      </c>
      <c r="L269" s="41">
        <f t="shared" si="21"/>
        <v>5.7122127252904997E-2</v>
      </c>
      <c r="M269">
        <f t="shared" si="22"/>
        <v>70</v>
      </c>
      <c r="N269">
        <f t="shared" si="23"/>
        <v>0</v>
      </c>
      <c r="O269">
        <f t="shared" si="24"/>
        <v>0</v>
      </c>
    </row>
    <row r="270" spans="1:15">
      <c r="A270" s="61" t="s">
        <v>134</v>
      </c>
      <c r="B270" s="41">
        <v>1100</v>
      </c>
      <c r="C270" s="43">
        <v>7.3365293999999998E-2</v>
      </c>
      <c r="D270" s="42">
        <v>0.34200000000000003</v>
      </c>
      <c r="E270" s="42">
        <v>48.29</v>
      </c>
      <c r="F270" s="42">
        <v>1.85</v>
      </c>
      <c r="G270" s="42">
        <v>0.22</v>
      </c>
      <c r="H270" s="41">
        <v>1</v>
      </c>
      <c r="I270" s="42">
        <f t="shared" si="20"/>
        <v>1.85</v>
      </c>
      <c r="J270" s="42">
        <f t="shared" si="20"/>
        <v>0.22</v>
      </c>
      <c r="K270" s="42">
        <v>432.8</v>
      </c>
      <c r="L270" s="41">
        <f t="shared" si="21"/>
        <v>0.10097008634691</v>
      </c>
      <c r="M270">
        <f t="shared" si="22"/>
        <v>125</v>
      </c>
      <c r="N270">
        <f t="shared" si="23"/>
        <v>1</v>
      </c>
      <c r="O270">
        <f t="shared" si="24"/>
        <v>0.1</v>
      </c>
    </row>
    <row r="271" spans="1:15">
      <c r="A271" s="61" t="s">
        <v>134</v>
      </c>
      <c r="B271" s="41">
        <v>6410</v>
      </c>
      <c r="C271" s="43">
        <v>7.5280030000000001E-3</v>
      </c>
      <c r="D271" s="42">
        <v>0.30299999999999999</v>
      </c>
      <c r="E271" s="42">
        <v>48.29</v>
      </c>
      <c r="F271" s="42">
        <v>0</v>
      </c>
      <c r="G271" s="42">
        <v>0</v>
      </c>
      <c r="H271" s="41">
        <v>1</v>
      </c>
      <c r="I271" s="42">
        <f t="shared" si="20"/>
        <v>0</v>
      </c>
      <c r="J271" s="42">
        <f t="shared" si="20"/>
        <v>0</v>
      </c>
      <c r="K271" s="42">
        <v>47</v>
      </c>
      <c r="L271" s="41">
        <f t="shared" si="21"/>
        <v>9.1790634379675003E-3</v>
      </c>
      <c r="M271">
        <f t="shared" si="22"/>
        <v>11</v>
      </c>
      <c r="N271">
        <f t="shared" si="23"/>
        <v>0</v>
      </c>
      <c r="O271">
        <f t="shared" si="24"/>
        <v>0</v>
      </c>
    </row>
    <row r="272" spans="1:15">
      <c r="A272" s="61" t="s">
        <v>134</v>
      </c>
      <c r="B272" s="41">
        <v>6410</v>
      </c>
      <c r="C272" s="43">
        <v>9.3776756000000003E-2</v>
      </c>
      <c r="D272" s="42">
        <v>0.30299999999999999</v>
      </c>
      <c r="E272" s="42">
        <v>48.29</v>
      </c>
      <c r="F272" s="42">
        <v>0</v>
      </c>
      <c r="G272" s="42">
        <v>0</v>
      </c>
      <c r="H272" s="41">
        <v>1</v>
      </c>
      <c r="I272" s="42">
        <f t="shared" si="20"/>
        <v>0</v>
      </c>
      <c r="J272" s="42">
        <f t="shared" si="20"/>
        <v>0</v>
      </c>
      <c r="K272" s="42">
        <v>416.2</v>
      </c>
      <c r="L272" s="41">
        <f t="shared" si="21"/>
        <v>0.11434410856781001</v>
      </c>
      <c r="M272">
        <f t="shared" si="22"/>
        <v>141</v>
      </c>
      <c r="N272">
        <f t="shared" si="23"/>
        <v>0</v>
      </c>
      <c r="O272">
        <f t="shared" si="24"/>
        <v>0</v>
      </c>
    </row>
    <row r="273" spans="1:15">
      <c r="A273" s="61" t="s">
        <v>134</v>
      </c>
      <c r="B273" s="41">
        <v>3200</v>
      </c>
      <c r="C273" s="43">
        <v>7.7952793000000006E-2</v>
      </c>
      <c r="D273" s="42">
        <v>0.4</v>
      </c>
      <c r="E273" s="42">
        <v>48.29</v>
      </c>
      <c r="F273" s="42">
        <v>1.2</v>
      </c>
      <c r="G273" s="42">
        <v>6.4000000000000001E-2</v>
      </c>
      <c r="H273" s="41">
        <v>1</v>
      </c>
      <c r="I273" s="42">
        <f t="shared" si="20"/>
        <v>1.2</v>
      </c>
      <c r="J273" s="42">
        <f t="shared" si="20"/>
        <v>6.4000000000000001E-2</v>
      </c>
      <c r="K273" s="42">
        <v>786.5</v>
      </c>
      <c r="L273" s="41">
        <f t="shared" si="21"/>
        <v>0.1254780124656667</v>
      </c>
      <c r="M273">
        <f t="shared" si="22"/>
        <v>155</v>
      </c>
      <c r="N273">
        <f t="shared" si="23"/>
        <v>0</v>
      </c>
      <c r="O273">
        <f t="shared" si="24"/>
        <v>0</v>
      </c>
    </row>
    <row r="274" spans="1:15">
      <c r="A274" s="61" t="s">
        <v>134</v>
      </c>
      <c r="B274" s="41">
        <v>4110</v>
      </c>
      <c r="C274" s="43">
        <v>0.75916280999999997</v>
      </c>
      <c r="D274" s="42">
        <v>0.10199999999999999</v>
      </c>
      <c r="E274" s="42">
        <v>48.29</v>
      </c>
      <c r="F274" s="42">
        <v>0.7</v>
      </c>
      <c r="G274" s="42">
        <v>0.09</v>
      </c>
      <c r="H274" s="41">
        <v>1</v>
      </c>
      <c r="I274" s="42">
        <f t="shared" si="20"/>
        <v>0.7</v>
      </c>
      <c r="J274" s="42">
        <f t="shared" si="20"/>
        <v>0.09</v>
      </c>
      <c r="K274" s="42">
        <v>354.9</v>
      </c>
      <c r="L274" s="41">
        <f t="shared" si="21"/>
        <v>0.31160976280664993</v>
      </c>
      <c r="M274">
        <f t="shared" si="22"/>
        <v>384</v>
      </c>
      <c r="N274">
        <f t="shared" si="23"/>
        <v>1</v>
      </c>
      <c r="O274">
        <f t="shared" si="24"/>
        <v>0.1</v>
      </c>
    </row>
    <row r="275" spans="1:15">
      <c r="A275" s="61" t="s">
        <v>134</v>
      </c>
      <c r="B275" s="41">
        <v>4110</v>
      </c>
      <c r="C275" s="43">
        <v>3.6892069999999999E-3</v>
      </c>
      <c r="D275" s="42">
        <v>0.309</v>
      </c>
      <c r="E275" s="42">
        <v>48.29</v>
      </c>
      <c r="F275" s="42">
        <v>0.7</v>
      </c>
      <c r="G275" s="42">
        <v>0.09</v>
      </c>
      <c r="H275" s="41">
        <v>1</v>
      </c>
      <c r="I275" s="42">
        <f t="shared" si="20"/>
        <v>0.7</v>
      </c>
      <c r="J275" s="42">
        <f t="shared" si="20"/>
        <v>0.09</v>
      </c>
      <c r="K275" s="42">
        <v>5.2</v>
      </c>
      <c r="L275" s="41">
        <f t="shared" si="21"/>
        <v>4.5874090052724992E-3</v>
      </c>
      <c r="M275">
        <f t="shared" si="22"/>
        <v>6</v>
      </c>
      <c r="N275">
        <f t="shared" si="23"/>
        <v>0</v>
      </c>
      <c r="O275">
        <f t="shared" si="24"/>
        <v>0</v>
      </c>
    </row>
    <row r="276" spans="1:15">
      <c r="A276" s="61" t="s">
        <v>134</v>
      </c>
      <c r="B276" s="41">
        <v>6410</v>
      </c>
      <c r="C276" s="43">
        <v>0.58601763500000004</v>
      </c>
      <c r="D276" s="42">
        <v>0.30299999999999999</v>
      </c>
      <c r="E276" s="42">
        <v>48.29</v>
      </c>
      <c r="F276" s="42">
        <v>0</v>
      </c>
      <c r="G276" s="42">
        <v>0</v>
      </c>
      <c r="H276" s="41">
        <v>1</v>
      </c>
      <c r="I276" s="42">
        <f t="shared" si="20"/>
        <v>0</v>
      </c>
      <c r="J276" s="42">
        <f t="shared" si="20"/>
        <v>0</v>
      </c>
      <c r="K276" s="42">
        <v>813.7</v>
      </c>
      <c r="L276" s="41">
        <f t="shared" si="21"/>
        <v>0.71454448775228752</v>
      </c>
      <c r="M276">
        <f t="shared" si="22"/>
        <v>881</v>
      </c>
      <c r="N276">
        <f t="shared" si="23"/>
        <v>0</v>
      </c>
      <c r="O276">
        <f t="shared" si="24"/>
        <v>0</v>
      </c>
    </row>
    <row r="277" spans="1:15">
      <c r="A277" s="61" t="s">
        <v>134</v>
      </c>
      <c r="B277" s="41">
        <v>6410</v>
      </c>
      <c r="C277" s="43">
        <v>0.30121774800000001</v>
      </c>
      <c r="D277" s="42">
        <v>0.247</v>
      </c>
      <c r="E277" s="42">
        <v>48.29</v>
      </c>
      <c r="F277" s="42">
        <v>0</v>
      </c>
      <c r="G277" s="42">
        <v>0</v>
      </c>
      <c r="H277" s="41">
        <v>1</v>
      </c>
      <c r="I277" s="42">
        <f t="shared" si="20"/>
        <v>0</v>
      </c>
      <c r="J277" s="42">
        <f t="shared" si="20"/>
        <v>0</v>
      </c>
      <c r="K277" s="42">
        <v>341</v>
      </c>
      <c r="L277" s="41">
        <f t="shared" si="21"/>
        <v>0.29940115396476996</v>
      </c>
      <c r="M277">
        <f t="shared" si="22"/>
        <v>369</v>
      </c>
      <c r="N277">
        <f t="shared" si="23"/>
        <v>0</v>
      </c>
      <c r="O277">
        <f t="shared" si="24"/>
        <v>0</v>
      </c>
    </row>
    <row r="278" spans="1:15">
      <c r="A278" s="61" t="s">
        <v>134</v>
      </c>
      <c r="B278" s="41">
        <v>2430</v>
      </c>
      <c r="C278" s="43">
        <v>4.4337367780000001</v>
      </c>
      <c r="D278" s="42">
        <v>0.251</v>
      </c>
      <c r="E278" s="42">
        <v>48.29</v>
      </c>
      <c r="F278" s="42">
        <v>2.2999999999999998</v>
      </c>
      <c r="G278" s="42">
        <v>0.56499999999999995</v>
      </c>
      <c r="H278" s="41">
        <v>1</v>
      </c>
      <c r="I278" s="42">
        <f t="shared" si="20"/>
        <v>2.2999999999999998</v>
      </c>
      <c r="J278" s="42">
        <f t="shared" si="20"/>
        <v>0.56499999999999995</v>
      </c>
      <c r="K278" s="42">
        <v>5100.1000000000004</v>
      </c>
      <c r="L278" s="41">
        <f t="shared" si="21"/>
        <v>4.4783660334512181</v>
      </c>
      <c r="M278">
        <f t="shared" si="22"/>
        <v>5524</v>
      </c>
      <c r="N278">
        <f t="shared" si="23"/>
        <v>28</v>
      </c>
      <c r="O278">
        <f t="shared" si="24"/>
        <v>6.9</v>
      </c>
    </row>
    <row r="279" spans="1:15">
      <c r="A279" s="61" t="s">
        <v>134</v>
      </c>
      <c r="B279" s="41">
        <v>4110</v>
      </c>
      <c r="C279" s="43">
        <v>1.3028612E-2</v>
      </c>
      <c r="D279" s="42">
        <v>0.10199999999999999</v>
      </c>
      <c r="E279" s="42">
        <v>48.29</v>
      </c>
      <c r="F279" s="42">
        <v>0.7</v>
      </c>
      <c r="G279" s="42">
        <v>0.09</v>
      </c>
      <c r="H279" s="41">
        <v>1</v>
      </c>
      <c r="I279" s="42">
        <f t="shared" si="20"/>
        <v>0.7</v>
      </c>
      <c r="J279" s="42">
        <f t="shared" si="20"/>
        <v>0.09</v>
      </c>
      <c r="K279" s="42">
        <v>6.1</v>
      </c>
      <c r="L279" s="41">
        <f t="shared" si="21"/>
        <v>5.3477892245799991E-3</v>
      </c>
      <c r="M279">
        <f t="shared" si="22"/>
        <v>7</v>
      </c>
      <c r="N279">
        <f t="shared" si="23"/>
        <v>0</v>
      </c>
      <c r="O279">
        <f t="shared" si="24"/>
        <v>0</v>
      </c>
    </row>
    <row r="280" spans="1:15">
      <c r="A280" s="61" t="s">
        <v>134</v>
      </c>
      <c r="B280" s="41">
        <v>4110</v>
      </c>
      <c r="C280" s="43">
        <v>1.6784770389999999</v>
      </c>
      <c r="D280" s="42">
        <v>0.41299999999999998</v>
      </c>
      <c r="E280" s="42">
        <v>48.29</v>
      </c>
      <c r="F280" s="42">
        <v>0.7</v>
      </c>
      <c r="G280" s="42">
        <v>0.09</v>
      </c>
      <c r="H280" s="41">
        <v>1</v>
      </c>
      <c r="I280" s="42">
        <f t="shared" si="20"/>
        <v>0.7</v>
      </c>
      <c r="J280" s="42">
        <f t="shared" si="20"/>
        <v>0.09</v>
      </c>
      <c r="K280" s="42">
        <v>3176.8</v>
      </c>
      <c r="L280" s="41">
        <f t="shared" si="21"/>
        <v>2.7895966680080853</v>
      </c>
      <c r="M280">
        <f t="shared" si="22"/>
        <v>3441</v>
      </c>
      <c r="N280">
        <f t="shared" si="23"/>
        <v>5</v>
      </c>
      <c r="O280">
        <f t="shared" si="24"/>
        <v>0.7</v>
      </c>
    </row>
    <row r="281" spans="1:15">
      <c r="A281" s="61" t="s">
        <v>134</v>
      </c>
      <c r="B281" s="41">
        <v>2430</v>
      </c>
      <c r="C281" s="43">
        <v>1.3016890459999999</v>
      </c>
      <c r="D281" s="42">
        <v>0.251</v>
      </c>
      <c r="E281" s="42">
        <v>48.29</v>
      </c>
      <c r="F281" s="42">
        <v>2.2999999999999998</v>
      </c>
      <c r="G281" s="42">
        <v>0.56499999999999995</v>
      </c>
      <c r="H281" s="41">
        <v>1</v>
      </c>
      <c r="I281" s="42">
        <f t="shared" si="20"/>
        <v>2.2999999999999998</v>
      </c>
      <c r="J281" s="42">
        <f t="shared" si="20"/>
        <v>0.56499999999999995</v>
      </c>
      <c r="K281" s="42">
        <v>1497.3</v>
      </c>
      <c r="L281" s="41">
        <f t="shared" si="21"/>
        <v>1.3147916309888614</v>
      </c>
      <c r="M281">
        <f t="shared" si="22"/>
        <v>1622</v>
      </c>
      <c r="N281">
        <f t="shared" si="23"/>
        <v>8</v>
      </c>
      <c r="O281">
        <f t="shared" si="24"/>
        <v>2</v>
      </c>
    </row>
    <row r="282" spans="1:15">
      <c r="A282" s="61" t="s">
        <v>134</v>
      </c>
      <c r="B282" s="41">
        <v>2430</v>
      </c>
      <c r="C282" s="43">
        <v>0.78848838099999996</v>
      </c>
      <c r="D282" s="42">
        <v>0.28499999999999998</v>
      </c>
      <c r="E282" s="42">
        <v>48.29</v>
      </c>
      <c r="F282" s="42">
        <v>2.2999999999999998</v>
      </c>
      <c r="G282" s="42">
        <v>0.56499999999999995</v>
      </c>
      <c r="H282" s="41">
        <v>1</v>
      </c>
      <c r="I282" s="42">
        <f t="shared" si="20"/>
        <v>2.2999999999999998</v>
      </c>
      <c r="J282" s="42">
        <f t="shared" si="20"/>
        <v>0.56499999999999995</v>
      </c>
      <c r="K282" s="42">
        <v>1029.8</v>
      </c>
      <c r="L282" s="41">
        <f t="shared" si="21"/>
        <v>0.90430746806413742</v>
      </c>
      <c r="M282">
        <f t="shared" si="22"/>
        <v>1115</v>
      </c>
      <c r="N282">
        <f t="shared" si="23"/>
        <v>6</v>
      </c>
      <c r="O282">
        <f t="shared" si="24"/>
        <v>1.4</v>
      </c>
    </row>
    <row r="283" spans="1:15">
      <c r="A283" s="61" t="s">
        <v>134</v>
      </c>
      <c r="B283" s="41">
        <v>6410</v>
      </c>
      <c r="C283" s="43">
        <v>3.3698129E-2</v>
      </c>
      <c r="D283" s="42">
        <v>0.26600000000000001</v>
      </c>
      <c r="E283" s="42">
        <v>48.29</v>
      </c>
      <c r="F283" s="42">
        <v>0</v>
      </c>
      <c r="G283" s="42">
        <v>0</v>
      </c>
      <c r="H283" s="41">
        <v>1</v>
      </c>
      <c r="I283" s="42">
        <f t="shared" si="20"/>
        <v>0</v>
      </c>
      <c r="J283" s="42">
        <f t="shared" si="20"/>
        <v>0</v>
      </c>
      <c r="K283" s="42">
        <v>41.1</v>
      </c>
      <c r="L283" s="41">
        <f t="shared" si="21"/>
        <v>3.607143206192167E-2</v>
      </c>
      <c r="M283">
        <f t="shared" si="22"/>
        <v>44</v>
      </c>
      <c r="N283">
        <f t="shared" si="23"/>
        <v>0</v>
      </c>
      <c r="O283">
        <f t="shared" si="24"/>
        <v>0</v>
      </c>
    </row>
    <row r="284" spans="1:15">
      <c r="A284" s="61" t="s">
        <v>134</v>
      </c>
      <c r="B284" s="41">
        <v>4110</v>
      </c>
      <c r="C284" s="43">
        <v>2.1165359970000002</v>
      </c>
      <c r="D284" s="42">
        <v>0.10199999999999999</v>
      </c>
      <c r="E284" s="42">
        <v>48.29</v>
      </c>
      <c r="F284" s="42">
        <v>0.7</v>
      </c>
      <c r="G284" s="42">
        <v>0.09</v>
      </c>
      <c r="H284" s="41">
        <v>1</v>
      </c>
      <c r="I284" s="42">
        <f t="shared" si="20"/>
        <v>0.7</v>
      </c>
      <c r="J284" s="42">
        <f t="shared" si="20"/>
        <v>0.09</v>
      </c>
      <c r="K284" s="42">
        <v>1142.8</v>
      </c>
      <c r="L284" s="41">
        <f t="shared" si="21"/>
        <v>0.8687639480086049</v>
      </c>
      <c r="M284">
        <f t="shared" si="22"/>
        <v>1072</v>
      </c>
      <c r="N284">
        <f t="shared" si="23"/>
        <v>2</v>
      </c>
      <c r="O284">
        <f t="shared" si="24"/>
        <v>0.2</v>
      </c>
    </row>
    <row r="285" spans="1:15">
      <c r="A285" s="61" t="s">
        <v>134</v>
      </c>
      <c r="B285" s="41">
        <v>4110</v>
      </c>
      <c r="C285" s="43">
        <v>0.33499325699999999</v>
      </c>
      <c r="D285" s="42">
        <v>0.10199999999999999</v>
      </c>
      <c r="E285" s="42">
        <v>48.29</v>
      </c>
      <c r="F285" s="42">
        <v>0.7</v>
      </c>
      <c r="G285" s="42">
        <v>0.09</v>
      </c>
      <c r="H285" s="41">
        <v>1</v>
      </c>
      <c r="I285" s="42">
        <f t="shared" si="20"/>
        <v>0.7</v>
      </c>
      <c r="J285" s="42">
        <f t="shared" si="20"/>
        <v>0.09</v>
      </c>
      <c r="K285" s="42">
        <v>211.5</v>
      </c>
      <c r="L285" s="41">
        <f t="shared" si="21"/>
        <v>0.13750300723450498</v>
      </c>
      <c r="M285">
        <f t="shared" si="22"/>
        <v>170</v>
      </c>
      <c r="N285">
        <f t="shared" si="23"/>
        <v>0</v>
      </c>
      <c r="O285">
        <f t="shared" si="24"/>
        <v>0</v>
      </c>
    </row>
    <row r="286" spans="1:15">
      <c r="A286" s="61" t="s">
        <v>134</v>
      </c>
      <c r="B286" s="41">
        <v>2430</v>
      </c>
      <c r="C286" s="43">
        <v>0.64527984100000002</v>
      </c>
      <c r="D286" s="42">
        <v>0.28499999999999998</v>
      </c>
      <c r="E286" s="42">
        <v>48.29</v>
      </c>
      <c r="F286" s="42">
        <v>2.2999999999999998</v>
      </c>
      <c r="G286" s="42">
        <v>0.56499999999999995</v>
      </c>
      <c r="H286" s="41">
        <v>1</v>
      </c>
      <c r="I286" s="42">
        <f t="shared" si="20"/>
        <v>2.2999999999999998</v>
      </c>
      <c r="J286" s="42">
        <f t="shared" si="20"/>
        <v>0.56499999999999995</v>
      </c>
      <c r="K286" s="42">
        <v>842.8</v>
      </c>
      <c r="L286" s="41">
        <f t="shared" si="21"/>
        <v>0.74006338364488744</v>
      </c>
      <c r="M286">
        <f t="shared" si="22"/>
        <v>913</v>
      </c>
      <c r="N286">
        <f t="shared" si="23"/>
        <v>5</v>
      </c>
      <c r="O286">
        <f t="shared" si="24"/>
        <v>1.1000000000000001</v>
      </c>
    </row>
    <row r="287" spans="1:15">
      <c r="A287" s="61" t="s">
        <v>134</v>
      </c>
      <c r="B287" s="41">
        <v>2430</v>
      </c>
      <c r="C287" s="43">
        <v>1.9556991999999999E-2</v>
      </c>
      <c r="D287" s="42">
        <v>0.251</v>
      </c>
      <c r="E287" s="42">
        <v>48.29</v>
      </c>
      <c r="F287" s="42">
        <v>2.2999999999999998</v>
      </c>
      <c r="G287" s="42">
        <v>0.56499999999999995</v>
      </c>
      <c r="H287" s="41">
        <v>1</v>
      </c>
      <c r="I287" s="42">
        <f t="shared" si="20"/>
        <v>2.2999999999999998</v>
      </c>
      <c r="J287" s="42">
        <f t="shared" si="20"/>
        <v>0.56499999999999995</v>
      </c>
      <c r="K287" s="42">
        <v>22.5</v>
      </c>
      <c r="L287" s="41">
        <f t="shared" si="21"/>
        <v>1.9753849421973332E-2</v>
      </c>
      <c r="M287">
        <f t="shared" si="22"/>
        <v>24</v>
      </c>
      <c r="N287">
        <f t="shared" si="23"/>
        <v>0</v>
      </c>
      <c r="O287">
        <f t="shared" si="24"/>
        <v>0</v>
      </c>
    </row>
    <row r="288" spans="1:15">
      <c r="A288" s="61" t="s">
        <v>134</v>
      </c>
      <c r="B288" s="41">
        <v>2430</v>
      </c>
      <c r="C288" s="43">
        <v>0.73876107999999996</v>
      </c>
      <c r="D288" s="42">
        <v>0.28499999999999998</v>
      </c>
      <c r="E288" s="42">
        <v>48.29</v>
      </c>
      <c r="F288" s="42">
        <v>2.2999999999999998</v>
      </c>
      <c r="G288" s="42">
        <v>0.56499999999999995</v>
      </c>
      <c r="H288" s="41">
        <v>1</v>
      </c>
      <c r="I288" s="42">
        <f t="shared" si="20"/>
        <v>2.2999999999999998</v>
      </c>
      <c r="J288" s="42">
        <f t="shared" si="20"/>
        <v>0.56499999999999995</v>
      </c>
      <c r="K288" s="42">
        <v>964.9</v>
      </c>
      <c r="L288" s="41">
        <f t="shared" si="21"/>
        <v>0.84727584813849999</v>
      </c>
      <c r="M288">
        <f t="shared" si="22"/>
        <v>1045</v>
      </c>
      <c r="N288">
        <f t="shared" si="23"/>
        <v>5</v>
      </c>
      <c r="O288">
        <f t="shared" si="24"/>
        <v>1.3</v>
      </c>
    </row>
    <row r="289" spans="1:15">
      <c r="A289" s="61" t="s">
        <v>134</v>
      </c>
      <c r="B289" s="41">
        <v>2430</v>
      </c>
      <c r="C289" s="43">
        <v>6.6758313659999997</v>
      </c>
      <c r="D289" s="42">
        <v>0.28499999999999998</v>
      </c>
      <c r="E289" s="42">
        <v>48.29</v>
      </c>
      <c r="F289" s="42">
        <v>2.2999999999999998</v>
      </c>
      <c r="G289" s="42">
        <v>0.56499999999999995</v>
      </c>
      <c r="H289" s="41">
        <v>1</v>
      </c>
      <c r="I289" s="42">
        <f t="shared" si="20"/>
        <v>2.2999999999999998</v>
      </c>
      <c r="J289" s="42">
        <f t="shared" si="20"/>
        <v>0.56499999999999995</v>
      </c>
      <c r="K289" s="42">
        <v>8719.4</v>
      </c>
      <c r="L289" s="41">
        <f t="shared" si="21"/>
        <v>7.6564275457733233</v>
      </c>
      <c r="M289">
        <f t="shared" si="22"/>
        <v>9444</v>
      </c>
      <c r="N289">
        <f t="shared" si="23"/>
        <v>48</v>
      </c>
      <c r="O289">
        <f t="shared" si="24"/>
        <v>11.8</v>
      </c>
    </row>
    <row r="290" spans="1:15">
      <c r="A290" s="61" t="s">
        <v>134</v>
      </c>
      <c r="B290" s="41">
        <v>2430</v>
      </c>
      <c r="C290" s="43">
        <v>0.105816703</v>
      </c>
      <c r="D290" s="42">
        <v>0.27700000000000002</v>
      </c>
      <c r="E290" s="42">
        <v>48.29</v>
      </c>
      <c r="F290" s="42">
        <v>2.2999999999999998</v>
      </c>
      <c r="G290" s="42">
        <v>0.56499999999999995</v>
      </c>
      <c r="H290" s="41">
        <v>1</v>
      </c>
      <c r="I290" s="42">
        <f t="shared" si="20"/>
        <v>2.2999999999999998</v>
      </c>
      <c r="J290" s="42">
        <f t="shared" si="20"/>
        <v>0.56499999999999995</v>
      </c>
      <c r="K290" s="42">
        <v>134.30000000000001</v>
      </c>
      <c r="L290" s="41">
        <f t="shared" si="21"/>
        <v>0.11795326156999918</v>
      </c>
      <c r="M290">
        <f t="shared" si="22"/>
        <v>145</v>
      </c>
      <c r="N290">
        <f t="shared" si="23"/>
        <v>1</v>
      </c>
      <c r="O290">
        <f t="shared" si="24"/>
        <v>0.2</v>
      </c>
    </row>
    <row r="291" spans="1:15">
      <c r="A291" s="61" t="s">
        <v>134</v>
      </c>
      <c r="B291" s="41">
        <v>2430</v>
      </c>
      <c r="C291" s="43">
        <v>2.2217951999999999E-2</v>
      </c>
      <c r="D291" s="42">
        <v>0.30199999999999999</v>
      </c>
      <c r="E291" s="42">
        <v>48.29</v>
      </c>
      <c r="F291" s="42">
        <v>2.2999999999999998</v>
      </c>
      <c r="G291" s="42">
        <v>0.56499999999999995</v>
      </c>
      <c r="H291" s="41">
        <v>1</v>
      </c>
      <c r="I291" s="42">
        <f t="shared" si="20"/>
        <v>2.2999999999999998</v>
      </c>
      <c r="J291" s="42">
        <f t="shared" si="20"/>
        <v>0.56499999999999995</v>
      </c>
      <c r="K291" s="42">
        <v>30.7</v>
      </c>
      <c r="L291" s="41">
        <f t="shared" si="21"/>
        <v>2.7001440035679999E-2</v>
      </c>
      <c r="M291">
        <f t="shared" si="22"/>
        <v>33</v>
      </c>
      <c r="N291">
        <f t="shared" si="23"/>
        <v>0</v>
      </c>
      <c r="O291">
        <f t="shared" si="24"/>
        <v>0</v>
      </c>
    </row>
    <row r="292" spans="1:15">
      <c r="A292" s="61" t="s">
        <v>134</v>
      </c>
      <c r="B292" s="41">
        <v>4110</v>
      </c>
      <c r="C292" s="43">
        <v>3.8717200000000003E-4</v>
      </c>
      <c r="D292" s="42">
        <v>0.10199999999999999</v>
      </c>
      <c r="E292" s="42">
        <v>48.29</v>
      </c>
      <c r="F292" s="42">
        <v>0.7</v>
      </c>
      <c r="G292" s="42">
        <v>0.09</v>
      </c>
      <c r="H292" s="41">
        <v>1</v>
      </c>
      <c r="I292" s="42">
        <f t="shared" si="20"/>
        <v>0.7</v>
      </c>
      <c r="J292" s="42">
        <f t="shared" si="20"/>
        <v>0.09</v>
      </c>
      <c r="K292" s="42">
        <v>27.2</v>
      </c>
      <c r="L292" s="41">
        <f t="shared" si="21"/>
        <v>1.5892055497999997E-4</v>
      </c>
      <c r="M292">
        <f t="shared" si="22"/>
        <v>0</v>
      </c>
      <c r="N292">
        <f t="shared" si="23"/>
        <v>0</v>
      </c>
      <c r="O292">
        <f t="shared" si="24"/>
        <v>0</v>
      </c>
    </row>
    <row r="293" spans="1:15">
      <c r="A293" s="61" t="s">
        <v>134</v>
      </c>
      <c r="B293" s="41">
        <v>6410</v>
      </c>
      <c r="C293" s="43">
        <v>0.17675064600000001</v>
      </c>
      <c r="D293" s="42">
        <v>0.30299999999999999</v>
      </c>
      <c r="E293" s="42">
        <v>48.29</v>
      </c>
      <c r="F293" s="42">
        <v>0</v>
      </c>
      <c r="G293" s="42">
        <v>0</v>
      </c>
      <c r="H293" s="41">
        <v>1</v>
      </c>
      <c r="I293" s="42">
        <f t="shared" si="20"/>
        <v>0</v>
      </c>
      <c r="J293" s="42">
        <f t="shared" si="20"/>
        <v>0</v>
      </c>
      <c r="K293" s="42">
        <v>552.79999999999995</v>
      </c>
      <c r="L293" s="41">
        <f t="shared" si="21"/>
        <v>0.215516039557335</v>
      </c>
      <c r="M293">
        <f t="shared" si="22"/>
        <v>266</v>
      </c>
      <c r="N293">
        <f t="shared" si="23"/>
        <v>0</v>
      </c>
      <c r="O293">
        <f t="shared" si="24"/>
        <v>0</v>
      </c>
    </row>
    <row r="294" spans="1:15">
      <c r="A294" s="61" t="s">
        <v>134</v>
      </c>
      <c r="B294" s="41">
        <v>3200</v>
      </c>
      <c r="C294" s="43">
        <v>0.265047908</v>
      </c>
      <c r="D294" s="42">
        <v>0.28699999999999998</v>
      </c>
      <c r="E294" s="42">
        <v>48.29</v>
      </c>
      <c r="F294" s="42">
        <v>1.2</v>
      </c>
      <c r="G294" s="42">
        <v>6.4000000000000001E-2</v>
      </c>
      <c r="H294" s="41">
        <v>1</v>
      </c>
      <c r="I294" s="42">
        <f t="shared" si="20"/>
        <v>1.2</v>
      </c>
      <c r="J294" s="42">
        <f t="shared" si="20"/>
        <v>6.4000000000000001E-2</v>
      </c>
      <c r="K294" s="42">
        <v>348.6</v>
      </c>
      <c r="L294" s="41">
        <f t="shared" si="21"/>
        <v>0.30611332649923662</v>
      </c>
      <c r="M294">
        <f t="shared" si="22"/>
        <v>378</v>
      </c>
      <c r="N294">
        <f t="shared" si="23"/>
        <v>1</v>
      </c>
      <c r="O294">
        <f t="shared" si="24"/>
        <v>0.1</v>
      </c>
    </row>
    <row r="295" spans="1:15">
      <c r="A295" s="61" t="s">
        <v>134</v>
      </c>
      <c r="B295" s="41">
        <v>6410</v>
      </c>
      <c r="C295" s="43">
        <v>0.108750605</v>
      </c>
      <c r="D295" s="42">
        <v>0.26600000000000001</v>
      </c>
      <c r="E295" s="42">
        <v>48.29</v>
      </c>
      <c r="F295" s="42">
        <v>0</v>
      </c>
      <c r="G295" s="42">
        <v>0</v>
      </c>
      <c r="H295" s="41">
        <v>1</v>
      </c>
      <c r="I295" s="42">
        <f t="shared" si="20"/>
        <v>0</v>
      </c>
      <c r="J295" s="42">
        <f t="shared" si="20"/>
        <v>0</v>
      </c>
      <c r="K295" s="42">
        <v>132.6</v>
      </c>
      <c r="L295" s="41">
        <f t="shared" si="21"/>
        <v>0.11640972885914168</v>
      </c>
      <c r="M295">
        <f t="shared" si="22"/>
        <v>144</v>
      </c>
      <c r="N295">
        <f t="shared" si="23"/>
        <v>0</v>
      </c>
      <c r="O295">
        <f t="shared" si="24"/>
        <v>0</v>
      </c>
    </row>
    <row r="296" spans="1:15">
      <c r="A296" s="61" t="s">
        <v>134</v>
      </c>
      <c r="B296" s="41">
        <v>6410</v>
      </c>
      <c r="C296" s="43">
        <v>5.8217536E-2</v>
      </c>
      <c r="D296" s="42">
        <v>0.26600000000000001</v>
      </c>
      <c r="E296" s="42">
        <v>48.29</v>
      </c>
      <c r="F296" s="42">
        <v>0</v>
      </c>
      <c r="G296" s="42">
        <v>0</v>
      </c>
      <c r="H296" s="41">
        <v>1</v>
      </c>
      <c r="I296" s="42">
        <f t="shared" si="20"/>
        <v>0</v>
      </c>
      <c r="J296" s="42">
        <f t="shared" si="20"/>
        <v>0</v>
      </c>
      <c r="K296" s="42">
        <v>71</v>
      </c>
      <c r="L296" s="41">
        <f t="shared" si="21"/>
        <v>6.2317700031253337E-2</v>
      </c>
      <c r="M296">
        <f t="shared" si="22"/>
        <v>77</v>
      </c>
      <c r="N296">
        <f t="shared" si="23"/>
        <v>0</v>
      </c>
      <c r="O296">
        <f t="shared" si="24"/>
        <v>0</v>
      </c>
    </row>
    <row r="297" spans="1:15">
      <c r="A297" s="61" t="s">
        <v>134</v>
      </c>
      <c r="B297" s="41">
        <v>6410</v>
      </c>
      <c r="C297" s="43">
        <v>0.39056265499999998</v>
      </c>
      <c r="D297" s="42">
        <v>0.30299999999999999</v>
      </c>
      <c r="E297" s="42">
        <v>48.29</v>
      </c>
      <c r="F297" s="42">
        <v>0</v>
      </c>
      <c r="G297" s="42">
        <v>0</v>
      </c>
      <c r="H297" s="41">
        <v>1</v>
      </c>
      <c r="I297" s="42">
        <f t="shared" si="20"/>
        <v>0</v>
      </c>
      <c r="J297" s="42">
        <f t="shared" si="20"/>
        <v>0</v>
      </c>
      <c r="K297" s="42">
        <v>542.29999999999995</v>
      </c>
      <c r="L297" s="41">
        <f t="shared" si="21"/>
        <v>0.47622183290123749</v>
      </c>
      <c r="M297">
        <f t="shared" si="22"/>
        <v>587</v>
      </c>
      <c r="N297">
        <f t="shared" si="23"/>
        <v>0</v>
      </c>
      <c r="O297">
        <f t="shared" si="24"/>
        <v>0</v>
      </c>
    </row>
    <row r="298" spans="1:15">
      <c r="A298" s="61" t="s">
        <v>134</v>
      </c>
      <c r="B298" s="41">
        <v>4110</v>
      </c>
      <c r="C298" s="43">
        <v>0.64942334099999999</v>
      </c>
      <c r="D298" s="42">
        <v>0.309</v>
      </c>
      <c r="E298" s="42">
        <v>48.29</v>
      </c>
      <c r="F298" s="42">
        <v>0.7</v>
      </c>
      <c r="G298" s="42">
        <v>0.09</v>
      </c>
      <c r="H298" s="41">
        <v>1</v>
      </c>
      <c r="I298" s="42">
        <f t="shared" si="20"/>
        <v>0.7</v>
      </c>
      <c r="J298" s="42">
        <f t="shared" si="20"/>
        <v>0.09</v>
      </c>
      <c r="K298" s="42">
        <v>919.6</v>
      </c>
      <c r="L298" s="41">
        <f t="shared" si="21"/>
        <v>0.80753681827491741</v>
      </c>
      <c r="M298">
        <f t="shared" si="22"/>
        <v>996</v>
      </c>
      <c r="N298">
        <f t="shared" si="23"/>
        <v>2</v>
      </c>
      <c r="O298">
        <f t="shared" si="24"/>
        <v>0.2</v>
      </c>
    </row>
    <row r="299" spans="1:15">
      <c r="A299" s="61" t="s">
        <v>134</v>
      </c>
      <c r="B299" s="41">
        <v>4110</v>
      </c>
      <c r="C299" s="43">
        <v>0.198079904</v>
      </c>
      <c r="D299" s="42">
        <v>0.10199999999999999</v>
      </c>
      <c r="E299" s="42">
        <v>48.29</v>
      </c>
      <c r="F299" s="42">
        <v>0.7</v>
      </c>
      <c r="G299" s="42">
        <v>0.09</v>
      </c>
      <c r="H299" s="41">
        <v>1</v>
      </c>
      <c r="I299" s="42">
        <f t="shared" si="20"/>
        <v>0.7</v>
      </c>
      <c r="J299" s="42">
        <f t="shared" si="20"/>
        <v>0.09</v>
      </c>
      <c r="K299" s="42">
        <v>190.6</v>
      </c>
      <c r="L299" s="41">
        <f t="shared" si="21"/>
        <v>8.1304867795359989E-2</v>
      </c>
      <c r="M299">
        <f t="shared" si="22"/>
        <v>100</v>
      </c>
      <c r="N299">
        <f t="shared" si="23"/>
        <v>0</v>
      </c>
      <c r="O299">
        <f t="shared" si="24"/>
        <v>0</v>
      </c>
    </row>
    <row r="300" spans="1:15">
      <c r="A300" s="61" t="s">
        <v>134</v>
      </c>
      <c r="B300" s="41">
        <v>3200</v>
      </c>
      <c r="C300" s="43">
        <v>0.43018021899999997</v>
      </c>
      <c r="D300" s="42">
        <v>0.4</v>
      </c>
      <c r="E300" s="42">
        <v>48.29</v>
      </c>
      <c r="F300" s="42">
        <v>1.2</v>
      </c>
      <c r="G300" s="42">
        <v>6.4000000000000001E-2</v>
      </c>
      <c r="H300" s="41">
        <v>1</v>
      </c>
      <c r="I300" s="42">
        <f t="shared" si="20"/>
        <v>1.2</v>
      </c>
      <c r="J300" s="42">
        <f t="shared" si="20"/>
        <v>6.4000000000000001E-2</v>
      </c>
      <c r="K300" s="42">
        <v>788.6</v>
      </c>
      <c r="L300" s="41">
        <f t="shared" si="21"/>
        <v>0.69244675918366683</v>
      </c>
      <c r="M300">
        <f t="shared" si="22"/>
        <v>854</v>
      </c>
      <c r="N300">
        <f t="shared" si="23"/>
        <v>2</v>
      </c>
      <c r="O300">
        <f t="shared" si="24"/>
        <v>0.1</v>
      </c>
    </row>
    <row r="301" spans="1:15">
      <c r="A301" s="61" t="s">
        <v>134</v>
      </c>
      <c r="B301" s="41">
        <v>3200</v>
      </c>
      <c r="C301" s="43">
        <v>7.2576760000000004E-2</v>
      </c>
      <c r="D301" s="42">
        <v>0.4</v>
      </c>
      <c r="E301" s="42">
        <v>48.29</v>
      </c>
      <c r="F301" s="42">
        <v>1.2</v>
      </c>
      <c r="G301" s="42">
        <v>6.4000000000000001E-2</v>
      </c>
      <c r="H301" s="41">
        <v>1</v>
      </c>
      <c r="I301" s="42">
        <f t="shared" si="20"/>
        <v>1.2</v>
      </c>
      <c r="J301" s="42">
        <f t="shared" si="20"/>
        <v>6.4000000000000001E-2</v>
      </c>
      <c r="K301" s="42">
        <v>133</v>
      </c>
      <c r="L301" s="41">
        <f t="shared" si="21"/>
        <v>0.11682439134666668</v>
      </c>
      <c r="M301">
        <f t="shared" si="22"/>
        <v>144</v>
      </c>
      <c r="N301">
        <f t="shared" si="23"/>
        <v>0</v>
      </c>
      <c r="O301">
        <f t="shared" si="24"/>
        <v>0</v>
      </c>
    </row>
    <row r="302" spans="1:15">
      <c r="A302" s="61" t="s">
        <v>134</v>
      </c>
      <c r="B302" s="41">
        <v>6410</v>
      </c>
      <c r="C302" s="43">
        <v>4.7297850000000002E-3</v>
      </c>
      <c r="D302" s="42">
        <v>0.30299999999999999</v>
      </c>
      <c r="E302" s="42">
        <v>48.29</v>
      </c>
      <c r="F302" s="42">
        <v>0</v>
      </c>
      <c r="G302" s="42">
        <v>0</v>
      </c>
      <c r="H302" s="41">
        <v>1</v>
      </c>
      <c r="I302" s="42">
        <f t="shared" si="20"/>
        <v>0</v>
      </c>
      <c r="J302" s="42">
        <f t="shared" si="20"/>
        <v>0</v>
      </c>
      <c r="K302" s="42">
        <v>6.6</v>
      </c>
      <c r="L302" s="41">
        <f t="shared" si="21"/>
        <v>5.7671332706625E-3</v>
      </c>
      <c r="M302">
        <f t="shared" si="22"/>
        <v>7</v>
      </c>
      <c r="N302">
        <f t="shared" si="23"/>
        <v>0</v>
      </c>
      <c r="O302">
        <f t="shared" si="24"/>
        <v>0</v>
      </c>
    </row>
    <row r="303" spans="1:15">
      <c r="A303" s="61" t="s">
        <v>134</v>
      </c>
      <c r="B303" s="41">
        <v>4110</v>
      </c>
      <c r="C303" s="43">
        <v>6.7578133999999998E-2</v>
      </c>
      <c r="D303" s="42">
        <v>0.309</v>
      </c>
      <c r="E303" s="42">
        <v>48.29</v>
      </c>
      <c r="F303" s="42">
        <v>0.7</v>
      </c>
      <c r="G303" s="42">
        <v>0.09</v>
      </c>
      <c r="H303" s="41">
        <v>1</v>
      </c>
      <c r="I303" s="42">
        <f t="shared" si="20"/>
        <v>0.7</v>
      </c>
      <c r="J303" s="42">
        <f t="shared" si="20"/>
        <v>0.09</v>
      </c>
      <c r="K303" s="42">
        <v>95.7</v>
      </c>
      <c r="L303" s="41">
        <f t="shared" si="21"/>
        <v>8.4031213339644986E-2</v>
      </c>
      <c r="M303">
        <f t="shared" si="22"/>
        <v>104</v>
      </c>
      <c r="N303">
        <f t="shared" si="23"/>
        <v>0</v>
      </c>
      <c r="O303">
        <f t="shared" si="24"/>
        <v>0</v>
      </c>
    </row>
    <row r="304" spans="1:15">
      <c r="A304" s="61" t="s">
        <v>134</v>
      </c>
      <c r="B304" s="41">
        <v>6410</v>
      </c>
      <c r="C304" s="43">
        <v>0.72509587799999997</v>
      </c>
      <c r="D304" s="42">
        <v>0.30299999999999999</v>
      </c>
      <c r="E304" s="42">
        <v>48.29</v>
      </c>
      <c r="F304" s="42">
        <v>0</v>
      </c>
      <c r="G304" s="42">
        <v>0</v>
      </c>
      <c r="H304" s="41">
        <v>1</v>
      </c>
      <c r="I304" s="42">
        <f t="shared" si="20"/>
        <v>0</v>
      </c>
      <c r="J304" s="42">
        <f t="shared" si="20"/>
        <v>0</v>
      </c>
      <c r="K304" s="42">
        <v>1006.9</v>
      </c>
      <c r="L304" s="41">
        <f t="shared" si="21"/>
        <v>0.88412571870265488</v>
      </c>
      <c r="M304">
        <f t="shared" si="22"/>
        <v>1091</v>
      </c>
      <c r="N304">
        <f t="shared" si="23"/>
        <v>0</v>
      </c>
      <c r="O304">
        <f t="shared" si="24"/>
        <v>0</v>
      </c>
    </row>
    <row r="305" spans="1:15">
      <c r="A305" s="61" t="s">
        <v>134</v>
      </c>
      <c r="B305" s="41">
        <v>2430</v>
      </c>
      <c r="C305" s="43">
        <v>3.383807097</v>
      </c>
      <c r="D305" s="42">
        <v>0.28499999999999998</v>
      </c>
      <c r="E305" s="42">
        <v>48.29</v>
      </c>
      <c r="F305" s="42">
        <v>2.2999999999999998</v>
      </c>
      <c r="G305" s="42">
        <v>0.56499999999999995</v>
      </c>
      <c r="H305" s="41">
        <v>1</v>
      </c>
      <c r="I305" s="42">
        <f t="shared" si="20"/>
        <v>2.2999999999999998</v>
      </c>
      <c r="J305" s="42">
        <f t="shared" si="20"/>
        <v>0.56499999999999995</v>
      </c>
      <c r="K305" s="42">
        <v>4419.6000000000004</v>
      </c>
      <c r="L305" s="41">
        <f t="shared" si="21"/>
        <v>3.8808460619605873</v>
      </c>
      <c r="M305">
        <f t="shared" si="22"/>
        <v>4787</v>
      </c>
      <c r="N305">
        <f t="shared" si="23"/>
        <v>24</v>
      </c>
      <c r="O305">
        <f t="shared" si="24"/>
        <v>6</v>
      </c>
    </row>
    <row r="306" spans="1:15">
      <c r="A306" s="61" t="s">
        <v>134</v>
      </c>
      <c r="B306" s="41">
        <v>6410</v>
      </c>
      <c r="C306" s="43">
        <v>0.22086519600000001</v>
      </c>
      <c r="D306" s="42">
        <v>0.30299999999999999</v>
      </c>
      <c r="E306" s="42">
        <v>48.29</v>
      </c>
      <c r="F306" s="42">
        <v>0</v>
      </c>
      <c r="G306" s="42">
        <v>0</v>
      </c>
      <c r="H306" s="41">
        <v>1</v>
      </c>
      <c r="I306" s="42">
        <f t="shared" si="20"/>
        <v>0</v>
      </c>
      <c r="J306" s="42">
        <f t="shared" si="20"/>
        <v>0</v>
      </c>
      <c r="K306" s="42">
        <v>306.7</v>
      </c>
      <c r="L306" s="41">
        <f t="shared" si="21"/>
        <v>0.26930590294971002</v>
      </c>
      <c r="M306">
        <f t="shared" si="22"/>
        <v>332</v>
      </c>
      <c r="N306">
        <f t="shared" si="23"/>
        <v>0</v>
      </c>
      <c r="O306">
        <f t="shared" si="24"/>
        <v>0</v>
      </c>
    </row>
    <row r="307" spans="1:15">
      <c r="A307" s="61" t="s">
        <v>134</v>
      </c>
      <c r="B307" s="41">
        <v>2430</v>
      </c>
      <c r="C307" s="43">
        <v>5.0426136000000003E-2</v>
      </c>
      <c r="D307" s="42">
        <v>0.28499999999999998</v>
      </c>
      <c r="E307" s="42">
        <v>48.29</v>
      </c>
      <c r="F307" s="42">
        <v>2.2999999999999998</v>
      </c>
      <c r="G307" s="42">
        <v>0.56499999999999995</v>
      </c>
      <c r="H307" s="41">
        <v>1</v>
      </c>
      <c r="I307" s="42">
        <f t="shared" si="20"/>
        <v>2.2999999999999998</v>
      </c>
      <c r="J307" s="42">
        <f t="shared" si="20"/>
        <v>0.56499999999999995</v>
      </c>
      <c r="K307" s="42">
        <v>65.900000000000006</v>
      </c>
      <c r="L307" s="41">
        <f t="shared" si="21"/>
        <v>5.7833105051700001E-2</v>
      </c>
      <c r="M307">
        <f t="shared" si="22"/>
        <v>71</v>
      </c>
      <c r="N307">
        <f t="shared" si="23"/>
        <v>0</v>
      </c>
      <c r="O307">
        <f t="shared" si="24"/>
        <v>0.1</v>
      </c>
    </row>
    <row r="308" spans="1:15">
      <c r="A308" s="61" t="s">
        <v>134</v>
      </c>
      <c r="B308" s="41">
        <v>3200</v>
      </c>
      <c r="C308" s="43">
        <v>0.58870214600000004</v>
      </c>
      <c r="D308" s="42">
        <v>0.4</v>
      </c>
      <c r="E308" s="42">
        <v>48.29</v>
      </c>
      <c r="F308" s="42">
        <v>1.2</v>
      </c>
      <c r="G308" s="42">
        <v>6.4000000000000001E-2</v>
      </c>
      <c r="H308" s="41">
        <v>1</v>
      </c>
      <c r="I308" s="42">
        <f t="shared" si="20"/>
        <v>1.2</v>
      </c>
      <c r="J308" s="42">
        <f t="shared" si="20"/>
        <v>6.4000000000000001E-2</v>
      </c>
      <c r="K308" s="42">
        <v>1079.2</v>
      </c>
      <c r="L308" s="41">
        <f t="shared" si="21"/>
        <v>0.94761422101133352</v>
      </c>
      <c r="M308">
        <f t="shared" si="22"/>
        <v>1169</v>
      </c>
      <c r="N308">
        <f t="shared" si="23"/>
        <v>3</v>
      </c>
      <c r="O308">
        <f t="shared" si="24"/>
        <v>0.2</v>
      </c>
    </row>
    <row r="309" spans="1:15">
      <c r="A309" s="61" t="s">
        <v>134</v>
      </c>
      <c r="B309" s="41">
        <v>6410</v>
      </c>
      <c r="C309" s="43">
        <v>0.345553059</v>
      </c>
      <c r="D309" s="42">
        <v>0.26600000000000001</v>
      </c>
      <c r="E309" s="42">
        <v>48.29</v>
      </c>
      <c r="F309" s="42">
        <v>0</v>
      </c>
      <c r="G309" s="42">
        <v>0</v>
      </c>
      <c r="H309" s="41">
        <v>1</v>
      </c>
      <c r="I309" s="42">
        <f t="shared" si="20"/>
        <v>0</v>
      </c>
      <c r="J309" s="42">
        <f t="shared" si="20"/>
        <v>0</v>
      </c>
      <c r="K309" s="42">
        <v>421.2</v>
      </c>
      <c r="L309" s="41">
        <f t="shared" si="21"/>
        <v>0.36988978502360498</v>
      </c>
      <c r="M309">
        <f t="shared" si="22"/>
        <v>456</v>
      </c>
      <c r="N309">
        <f t="shared" si="23"/>
        <v>0</v>
      </c>
      <c r="O309">
        <f t="shared" si="24"/>
        <v>0</v>
      </c>
    </row>
    <row r="310" spans="1:15">
      <c r="A310" s="61" t="s">
        <v>134</v>
      </c>
      <c r="B310" s="41">
        <v>6410</v>
      </c>
      <c r="C310" s="43">
        <v>0.34357118199999997</v>
      </c>
      <c r="D310" s="42">
        <v>0.247</v>
      </c>
      <c r="E310" s="42">
        <v>48.29</v>
      </c>
      <c r="F310" s="42">
        <v>0</v>
      </c>
      <c r="G310" s="42">
        <v>0</v>
      </c>
      <c r="H310" s="41">
        <v>1</v>
      </c>
      <c r="I310" s="42">
        <f t="shared" si="20"/>
        <v>0</v>
      </c>
      <c r="J310" s="42">
        <f t="shared" si="20"/>
        <v>0</v>
      </c>
      <c r="K310" s="42">
        <v>388.9</v>
      </c>
      <c r="L310" s="41">
        <f t="shared" si="21"/>
        <v>0.34149916146322162</v>
      </c>
      <c r="M310">
        <f t="shared" si="22"/>
        <v>421</v>
      </c>
      <c r="N310">
        <f t="shared" si="23"/>
        <v>0</v>
      </c>
      <c r="O310">
        <f t="shared" si="24"/>
        <v>0</v>
      </c>
    </row>
    <row r="311" spans="1:15">
      <c r="A311" s="61" t="s">
        <v>134</v>
      </c>
      <c r="B311" s="41">
        <v>2430</v>
      </c>
      <c r="C311" s="43">
        <v>0.34438180899999998</v>
      </c>
      <c r="D311" s="42">
        <v>0.26800000000000002</v>
      </c>
      <c r="E311" s="42">
        <v>48.29</v>
      </c>
      <c r="F311" s="42">
        <v>2.2999999999999998</v>
      </c>
      <c r="G311" s="42">
        <v>0.56499999999999995</v>
      </c>
      <c r="H311" s="41">
        <v>1</v>
      </c>
      <c r="I311" s="42">
        <f t="shared" si="20"/>
        <v>2.2999999999999998</v>
      </c>
      <c r="J311" s="42">
        <f t="shared" si="20"/>
        <v>0.56499999999999995</v>
      </c>
      <c r="K311" s="42">
        <v>423</v>
      </c>
      <c r="L311" s="41">
        <f t="shared" si="21"/>
        <v>0.37140774543095662</v>
      </c>
      <c r="M311">
        <f t="shared" si="22"/>
        <v>458</v>
      </c>
      <c r="N311">
        <f t="shared" si="23"/>
        <v>2</v>
      </c>
      <c r="O311">
        <f t="shared" si="24"/>
        <v>0.6</v>
      </c>
    </row>
    <row r="312" spans="1:15">
      <c r="A312" s="61" t="s">
        <v>134</v>
      </c>
      <c r="B312" s="41">
        <v>5200</v>
      </c>
      <c r="C312" s="43">
        <v>0.40468388599999999</v>
      </c>
      <c r="D312" s="42">
        <v>0.5</v>
      </c>
      <c r="E312" s="42">
        <v>48.29</v>
      </c>
      <c r="F312" s="42">
        <v>0.6</v>
      </c>
      <c r="G312" s="42">
        <v>0.11</v>
      </c>
      <c r="H312" s="41">
        <v>1</v>
      </c>
      <c r="I312" s="42">
        <f t="shared" si="20"/>
        <v>0.6</v>
      </c>
      <c r="J312" s="42">
        <f t="shared" si="20"/>
        <v>0.11</v>
      </c>
      <c r="K312" s="42">
        <v>927.3</v>
      </c>
      <c r="L312" s="41">
        <f t="shared" si="21"/>
        <v>0.81425770228916672</v>
      </c>
      <c r="M312">
        <f t="shared" si="22"/>
        <v>1004</v>
      </c>
      <c r="N312">
        <f t="shared" si="23"/>
        <v>1</v>
      </c>
      <c r="O312">
        <f t="shared" si="24"/>
        <v>0.2</v>
      </c>
    </row>
    <row r="313" spans="1:15">
      <c r="A313" s="61" t="s">
        <v>134</v>
      </c>
      <c r="B313" s="41">
        <v>6410</v>
      </c>
      <c r="C313" s="43">
        <v>3.1633680000000002E-3</v>
      </c>
      <c r="D313" s="42">
        <v>0.30299999999999999</v>
      </c>
      <c r="E313" s="42">
        <v>48.29</v>
      </c>
      <c r="F313" s="42">
        <v>0</v>
      </c>
      <c r="G313" s="42">
        <v>0</v>
      </c>
      <c r="H313" s="41">
        <v>1</v>
      </c>
      <c r="I313" s="42">
        <f t="shared" si="20"/>
        <v>0</v>
      </c>
      <c r="J313" s="42">
        <f t="shared" si="20"/>
        <v>0</v>
      </c>
      <c r="K313" s="42">
        <v>4.4000000000000004</v>
      </c>
      <c r="L313" s="41">
        <f t="shared" si="21"/>
        <v>3.8571657781800001E-3</v>
      </c>
      <c r="M313">
        <f t="shared" si="22"/>
        <v>5</v>
      </c>
      <c r="N313">
        <f t="shared" si="23"/>
        <v>0</v>
      </c>
      <c r="O313">
        <f t="shared" si="24"/>
        <v>0</v>
      </c>
    </row>
    <row r="314" spans="1:15">
      <c r="A314" s="61" t="s">
        <v>134</v>
      </c>
      <c r="B314" s="41">
        <v>6410</v>
      </c>
      <c r="C314" s="43">
        <v>5.0987269999999999E-3</v>
      </c>
      <c r="D314" s="42">
        <v>0.30299999999999999</v>
      </c>
      <c r="E314" s="42">
        <v>48.29</v>
      </c>
      <c r="F314" s="42">
        <v>0</v>
      </c>
      <c r="G314" s="42">
        <v>0</v>
      </c>
      <c r="H314" s="41">
        <v>1</v>
      </c>
      <c r="I314" s="42">
        <f t="shared" si="20"/>
        <v>0</v>
      </c>
      <c r="J314" s="42">
        <f t="shared" si="20"/>
        <v>0</v>
      </c>
      <c r="K314" s="42">
        <v>7.1</v>
      </c>
      <c r="L314" s="41">
        <f t="shared" si="21"/>
        <v>6.2169925524575001E-3</v>
      </c>
      <c r="M314">
        <f t="shared" si="22"/>
        <v>8</v>
      </c>
      <c r="N314">
        <f t="shared" si="23"/>
        <v>0</v>
      </c>
      <c r="O314">
        <f t="shared" si="24"/>
        <v>0</v>
      </c>
    </row>
    <row r="315" spans="1:15">
      <c r="A315" s="61" t="s">
        <v>134</v>
      </c>
      <c r="B315" s="41">
        <v>3200</v>
      </c>
      <c r="C315" s="43">
        <v>3.3699250000000002E-3</v>
      </c>
      <c r="D315" s="42">
        <v>0.28699999999999998</v>
      </c>
      <c r="E315" s="42">
        <v>48.29</v>
      </c>
      <c r="F315" s="42">
        <v>1.2</v>
      </c>
      <c r="G315" s="42">
        <v>6.4000000000000001E-2</v>
      </c>
      <c r="H315" s="41">
        <v>1</v>
      </c>
      <c r="I315" s="42">
        <f t="shared" si="20"/>
        <v>1.2</v>
      </c>
      <c r="J315" s="42">
        <f t="shared" si="20"/>
        <v>6.4000000000000001E-2</v>
      </c>
      <c r="K315" s="42">
        <v>4.4000000000000004</v>
      </c>
      <c r="L315" s="41">
        <f t="shared" si="21"/>
        <v>3.8920471381458329E-3</v>
      </c>
      <c r="M315">
        <f t="shared" si="22"/>
        <v>5</v>
      </c>
      <c r="N315">
        <f t="shared" si="23"/>
        <v>0</v>
      </c>
      <c r="O315">
        <f t="shared" si="24"/>
        <v>0</v>
      </c>
    </row>
    <row r="316" spans="1:15">
      <c r="A316" s="61" t="s">
        <v>134</v>
      </c>
      <c r="B316" s="41">
        <v>5200</v>
      </c>
      <c r="C316" s="43">
        <v>9.4046078000000005E-2</v>
      </c>
      <c r="D316" s="42">
        <v>0.5</v>
      </c>
      <c r="E316" s="42">
        <v>48.29</v>
      </c>
      <c r="F316" s="42">
        <v>0.6</v>
      </c>
      <c r="G316" s="42">
        <v>0.11</v>
      </c>
      <c r="H316" s="41">
        <v>1</v>
      </c>
      <c r="I316" s="42">
        <f t="shared" si="20"/>
        <v>0.6</v>
      </c>
      <c r="J316" s="42">
        <f t="shared" si="20"/>
        <v>0.11</v>
      </c>
      <c r="K316" s="42">
        <v>215.5</v>
      </c>
      <c r="L316" s="41">
        <f t="shared" si="21"/>
        <v>0.1892285461091667</v>
      </c>
      <c r="M316">
        <f t="shared" si="22"/>
        <v>233</v>
      </c>
      <c r="N316">
        <f t="shared" si="23"/>
        <v>0</v>
      </c>
      <c r="O316">
        <f t="shared" si="24"/>
        <v>0.1</v>
      </c>
    </row>
    <row r="317" spans="1:15">
      <c r="A317" s="61" t="s">
        <v>134</v>
      </c>
      <c r="B317" s="41">
        <v>5200</v>
      </c>
      <c r="C317" s="43">
        <v>0.75151051300000005</v>
      </c>
      <c r="D317" s="42">
        <v>0.5</v>
      </c>
      <c r="E317" s="42">
        <v>48.29</v>
      </c>
      <c r="F317" s="42">
        <v>0.6</v>
      </c>
      <c r="G317" s="42">
        <v>0.11</v>
      </c>
      <c r="H317" s="41">
        <v>1</v>
      </c>
      <c r="I317" s="42">
        <f t="shared" si="20"/>
        <v>0.6</v>
      </c>
      <c r="J317" s="42">
        <f t="shared" si="20"/>
        <v>0.11</v>
      </c>
      <c r="K317" s="42">
        <v>1722</v>
      </c>
      <c r="L317" s="41">
        <f t="shared" si="21"/>
        <v>1.5121017780320833</v>
      </c>
      <c r="M317">
        <f t="shared" si="22"/>
        <v>1865</v>
      </c>
      <c r="N317">
        <f t="shared" si="23"/>
        <v>2</v>
      </c>
      <c r="O317">
        <f t="shared" si="24"/>
        <v>0.5</v>
      </c>
    </row>
    <row r="318" spans="1:15">
      <c r="A318" s="61" t="s">
        <v>134</v>
      </c>
      <c r="B318" s="41">
        <v>6410</v>
      </c>
      <c r="C318" s="43">
        <v>9.9656422999999994E-2</v>
      </c>
      <c r="D318" s="42">
        <v>0.247</v>
      </c>
      <c r="E318" s="42">
        <v>48.29</v>
      </c>
      <c r="F318" s="42">
        <v>0</v>
      </c>
      <c r="G318" s="42">
        <v>0</v>
      </c>
      <c r="H318" s="41">
        <v>1</v>
      </c>
      <c r="I318" s="42">
        <f t="shared" si="20"/>
        <v>0</v>
      </c>
      <c r="J318" s="42">
        <f t="shared" si="20"/>
        <v>0</v>
      </c>
      <c r="K318" s="42">
        <v>112.8</v>
      </c>
      <c r="L318" s="41">
        <f t="shared" si="21"/>
        <v>9.905541172229082E-2</v>
      </c>
      <c r="M318">
        <f t="shared" si="22"/>
        <v>122</v>
      </c>
      <c r="N318">
        <f t="shared" si="23"/>
        <v>0</v>
      </c>
      <c r="O318">
        <f t="shared" si="24"/>
        <v>0</v>
      </c>
    </row>
    <row r="319" spans="1:15">
      <c r="A319" s="61" t="s">
        <v>134</v>
      </c>
      <c r="B319" s="41">
        <v>6410</v>
      </c>
      <c r="C319" s="43">
        <v>9.6473730000000008E-3</v>
      </c>
      <c r="D319" s="42">
        <v>0.30299999999999999</v>
      </c>
      <c r="E319" s="42">
        <v>48.29</v>
      </c>
      <c r="F319" s="42">
        <v>0</v>
      </c>
      <c r="G319" s="42">
        <v>0</v>
      </c>
      <c r="H319" s="41">
        <v>1</v>
      </c>
      <c r="I319" s="42">
        <f t="shared" si="20"/>
        <v>0</v>
      </c>
      <c r="J319" s="42">
        <f t="shared" si="20"/>
        <v>0</v>
      </c>
      <c r="K319" s="42">
        <v>13.4</v>
      </c>
      <c r="L319" s="41">
        <f t="shared" si="21"/>
        <v>1.17632589647925E-2</v>
      </c>
      <c r="M319">
        <f t="shared" si="22"/>
        <v>15</v>
      </c>
      <c r="N319">
        <f t="shared" si="23"/>
        <v>0</v>
      </c>
      <c r="O319">
        <f t="shared" si="24"/>
        <v>0</v>
      </c>
    </row>
    <row r="320" spans="1:15">
      <c r="A320" s="61" t="s">
        <v>134</v>
      </c>
      <c r="B320" s="41">
        <v>2430</v>
      </c>
      <c r="C320" s="43">
        <v>2.5057020999999999E-2</v>
      </c>
      <c r="D320" s="42">
        <v>0.28499999999999998</v>
      </c>
      <c r="E320" s="42">
        <v>48.29</v>
      </c>
      <c r="F320" s="42">
        <v>2.2999999999999998</v>
      </c>
      <c r="G320" s="42">
        <v>0.56499999999999995</v>
      </c>
      <c r="H320" s="41">
        <v>1</v>
      </c>
      <c r="I320" s="42">
        <f t="shared" si="20"/>
        <v>2.2999999999999998</v>
      </c>
      <c r="J320" s="42">
        <f t="shared" si="20"/>
        <v>0.56499999999999995</v>
      </c>
      <c r="K320" s="42">
        <v>32.700000000000003</v>
      </c>
      <c r="L320" s="41">
        <f t="shared" si="21"/>
        <v>2.8737584172137495E-2</v>
      </c>
      <c r="M320">
        <f t="shared" si="22"/>
        <v>35</v>
      </c>
      <c r="N320">
        <f t="shared" si="23"/>
        <v>0</v>
      </c>
      <c r="O320">
        <f t="shared" si="24"/>
        <v>0</v>
      </c>
    </row>
    <row r="321" spans="1:15">
      <c r="A321" s="61" t="s">
        <v>134</v>
      </c>
      <c r="B321" s="41">
        <v>6410</v>
      </c>
      <c r="C321" s="43">
        <v>8.0784620000000001E-2</v>
      </c>
      <c r="D321" s="42">
        <v>0.26600000000000001</v>
      </c>
      <c r="E321" s="42">
        <v>48.29</v>
      </c>
      <c r="F321" s="42">
        <v>0</v>
      </c>
      <c r="G321" s="42">
        <v>0</v>
      </c>
      <c r="H321" s="41">
        <v>1</v>
      </c>
      <c r="I321" s="42">
        <f t="shared" si="20"/>
        <v>0</v>
      </c>
      <c r="J321" s="42">
        <f t="shared" si="20"/>
        <v>0</v>
      </c>
      <c r="K321" s="42">
        <v>98.5</v>
      </c>
      <c r="L321" s="41">
        <f t="shared" si="21"/>
        <v>8.6474146145566685E-2</v>
      </c>
      <c r="M321">
        <f t="shared" si="22"/>
        <v>107</v>
      </c>
      <c r="N321">
        <f t="shared" si="23"/>
        <v>0</v>
      </c>
      <c r="O321">
        <f t="shared" si="24"/>
        <v>0</v>
      </c>
    </row>
    <row r="322" spans="1:15">
      <c r="A322" s="61" t="s">
        <v>134</v>
      </c>
      <c r="B322" s="41">
        <v>6410</v>
      </c>
      <c r="C322" s="43">
        <v>8.2876330000000008E-3</v>
      </c>
      <c r="D322" s="42">
        <v>0.247</v>
      </c>
      <c r="E322" s="42">
        <v>48.29</v>
      </c>
      <c r="F322" s="42">
        <v>0</v>
      </c>
      <c r="G322" s="42">
        <v>0</v>
      </c>
      <c r="H322" s="41">
        <v>1</v>
      </c>
      <c r="I322" s="42">
        <f t="shared" si="20"/>
        <v>0</v>
      </c>
      <c r="J322" s="42">
        <f t="shared" si="20"/>
        <v>0</v>
      </c>
      <c r="K322" s="42">
        <v>9.4</v>
      </c>
      <c r="L322" s="41">
        <f t="shared" si="21"/>
        <v>8.2376516666491668E-3</v>
      </c>
      <c r="M322">
        <f t="shared" si="22"/>
        <v>10</v>
      </c>
      <c r="N322">
        <f t="shared" si="23"/>
        <v>0</v>
      </c>
      <c r="O322">
        <f t="shared" si="24"/>
        <v>0</v>
      </c>
    </row>
    <row r="323" spans="1:15">
      <c r="A323" s="61" t="s">
        <v>134</v>
      </c>
      <c r="B323" s="41">
        <v>5200</v>
      </c>
      <c r="C323" s="43">
        <v>3.6028699999999999E-4</v>
      </c>
      <c r="D323" s="42">
        <v>0.5</v>
      </c>
      <c r="E323" s="42">
        <v>48.29</v>
      </c>
      <c r="F323" s="42">
        <v>0.6</v>
      </c>
      <c r="G323" s="42">
        <v>0.11</v>
      </c>
      <c r="H323" s="41">
        <v>1</v>
      </c>
      <c r="I323" s="42">
        <f t="shared" ref="I323:J386" si="25">F323</f>
        <v>0.6</v>
      </c>
      <c r="J323" s="42">
        <f t="shared" si="25"/>
        <v>0.11</v>
      </c>
      <c r="K323" s="42">
        <v>0.8</v>
      </c>
      <c r="L323" s="41">
        <f t="shared" ref="L323:L386" si="26">E323*D323*C323/12</f>
        <v>7.2492746791666656E-4</v>
      </c>
      <c r="M323">
        <f t="shared" ref="M323:M386" si="27">ROUND(E323*D323*C323*102.79,0)</f>
        <v>1</v>
      </c>
      <c r="N323">
        <f t="shared" ref="N323:N386" si="28">ROUND(I323*M323*0.002205,0)</f>
        <v>0</v>
      </c>
      <c r="O323">
        <f t="shared" ref="O323:O386" si="29">ROUND(J323*M323*0.002205,1)</f>
        <v>0</v>
      </c>
    </row>
    <row r="324" spans="1:15">
      <c r="A324" s="61" t="s">
        <v>134</v>
      </c>
      <c r="B324" s="41">
        <v>6410</v>
      </c>
      <c r="C324" s="43">
        <v>5.7894280000000001E-3</v>
      </c>
      <c r="D324" s="42">
        <v>0.26600000000000001</v>
      </c>
      <c r="E324" s="42">
        <v>48.29</v>
      </c>
      <c r="F324" s="42">
        <v>0</v>
      </c>
      <c r="G324" s="42">
        <v>0</v>
      </c>
      <c r="H324" s="41">
        <v>1</v>
      </c>
      <c r="I324" s="42">
        <f t="shared" si="25"/>
        <v>0</v>
      </c>
      <c r="J324" s="42">
        <f t="shared" si="25"/>
        <v>0</v>
      </c>
      <c r="K324" s="42">
        <v>7.1</v>
      </c>
      <c r="L324" s="41">
        <f t="shared" si="26"/>
        <v>6.1971677649933334E-3</v>
      </c>
      <c r="M324">
        <f t="shared" si="27"/>
        <v>8</v>
      </c>
      <c r="N324">
        <f t="shared" si="28"/>
        <v>0</v>
      </c>
      <c r="O324">
        <f t="shared" si="29"/>
        <v>0</v>
      </c>
    </row>
    <row r="325" spans="1:15">
      <c r="A325" s="61" t="s">
        <v>134</v>
      </c>
      <c r="B325" s="41">
        <v>4110</v>
      </c>
      <c r="C325" s="43">
        <v>7.9415838000000002E-2</v>
      </c>
      <c r="D325" s="42">
        <v>0.309</v>
      </c>
      <c r="E325" s="42">
        <v>48.29</v>
      </c>
      <c r="F325" s="42">
        <v>0.7</v>
      </c>
      <c r="G325" s="42">
        <v>0.09</v>
      </c>
      <c r="H325" s="41">
        <v>1</v>
      </c>
      <c r="I325" s="42">
        <f t="shared" si="25"/>
        <v>0.7</v>
      </c>
      <c r="J325" s="42">
        <f t="shared" si="25"/>
        <v>0.09</v>
      </c>
      <c r="K325" s="42">
        <v>112.5</v>
      </c>
      <c r="L325" s="41">
        <f t="shared" si="26"/>
        <v>9.8751013538265001E-2</v>
      </c>
      <c r="M325">
        <f t="shared" si="27"/>
        <v>122</v>
      </c>
      <c r="N325">
        <f t="shared" si="28"/>
        <v>0</v>
      </c>
      <c r="O325">
        <f t="shared" si="29"/>
        <v>0</v>
      </c>
    </row>
    <row r="326" spans="1:15">
      <c r="A326" s="61" t="s">
        <v>134</v>
      </c>
      <c r="B326" s="41">
        <v>6410</v>
      </c>
      <c r="C326" s="43">
        <v>5.6576488000000001E-2</v>
      </c>
      <c r="D326" s="42">
        <v>0.30299999999999999</v>
      </c>
      <c r="E326" s="42">
        <v>48.29</v>
      </c>
      <c r="F326" s="42">
        <v>0</v>
      </c>
      <c r="G326" s="42">
        <v>0</v>
      </c>
      <c r="H326" s="41">
        <v>1</v>
      </c>
      <c r="I326" s="42">
        <f t="shared" si="25"/>
        <v>0</v>
      </c>
      <c r="J326" s="42">
        <f t="shared" si="25"/>
        <v>0</v>
      </c>
      <c r="K326" s="42">
        <v>78.599999999999994</v>
      </c>
      <c r="L326" s="41">
        <f t="shared" si="26"/>
        <v>6.8984984789379991E-2</v>
      </c>
      <c r="M326">
        <f t="shared" si="27"/>
        <v>85</v>
      </c>
      <c r="N326">
        <f t="shared" si="28"/>
        <v>0</v>
      </c>
      <c r="O326">
        <f t="shared" si="29"/>
        <v>0</v>
      </c>
    </row>
    <row r="327" spans="1:15">
      <c r="A327" s="61" t="s">
        <v>134</v>
      </c>
      <c r="B327" s="41">
        <v>6410</v>
      </c>
      <c r="C327" s="43">
        <v>5.0223388000000001E-2</v>
      </c>
      <c r="D327" s="42">
        <v>0.26600000000000001</v>
      </c>
      <c r="E327" s="42">
        <v>48.29</v>
      </c>
      <c r="F327" s="42">
        <v>0</v>
      </c>
      <c r="G327" s="42">
        <v>0</v>
      </c>
      <c r="H327" s="41">
        <v>1</v>
      </c>
      <c r="I327" s="42">
        <f t="shared" si="25"/>
        <v>0</v>
      </c>
      <c r="J327" s="42">
        <f t="shared" si="25"/>
        <v>0</v>
      </c>
      <c r="K327" s="42">
        <v>61.2</v>
      </c>
      <c r="L327" s="41">
        <f t="shared" si="26"/>
        <v>5.3760537511193335E-2</v>
      </c>
      <c r="M327">
        <f t="shared" si="27"/>
        <v>66</v>
      </c>
      <c r="N327">
        <f t="shared" si="28"/>
        <v>0</v>
      </c>
      <c r="O327">
        <f t="shared" si="29"/>
        <v>0</v>
      </c>
    </row>
    <row r="328" spans="1:15">
      <c r="A328" s="61" t="s">
        <v>134</v>
      </c>
      <c r="B328" s="41">
        <v>6410</v>
      </c>
      <c r="C328" s="43">
        <v>0.164825847</v>
      </c>
      <c r="D328" s="42">
        <v>0.26600000000000001</v>
      </c>
      <c r="E328" s="42">
        <v>48.29</v>
      </c>
      <c r="F328" s="42">
        <v>0</v>
      </c>
      <c r="G328" s="42">
        <v>0</v>
      </c>
      <c r="H328" s="41">
        <v>1</v>
      </c>
      <c r="I328" s="42">
        <f t="shared" si="25"/>
        <v>0</v>
      </c>
      <c r="J328" s="42">
        <f t="shared" si="25"/>
        <v>0</v>
      </c>
      <c r="K328" s="42">
        <v>200.9</v>
      </c>
      <c r="L328" s="41">
        <f t="shared" si="26"/>
        <v>0.176434256694465</v>
      </c>
      <c r="M328">
        <f t="shared" si="27"/>
        <v>218</v>
      </c>
      <c r="N328">
        <f t="shared" si="28"/>
        <v>0</v>
      </c>
      <c r="O328">
        <f t="shared" si="29"/>
        <v>0</v>
      </c>
    </row>
    <row r="329" spans="1:15">
      <c r="A329" s="61" t="s">
        <v>134</v>
      </c>
      <c r="B329" s="41">
        <v>5200</v>
      </c>
      <c r="C329" s="43">
        <v>0.113187252</v>
      </c>
      <c r="D329" s="42">
        <v>0.5</v>
      </c>
      <c r="E329" s="42">
        <v>48.29</v>
      </c>
      <c r="F329" s="42">
        <v>0.6</v>
      </c>
      <c r="G329" s="42">
        <v>0.11</v>
      </c>
      <c r="H329" s="41">
        <v>1</v>
      </c>
      <c r="I329" s="42">
        <f t="shared" si="25"/>
        <v>0.6</v>
      </c>
      <c r="J329" s="42">
        <f t="shared" si="25"/>
        <v>0.11</v>
      </c>
      <c r="K329" s="42">
        <v>259.39999999999998</v>
      </c>
      <c r="L329" s="41">
        <f t="shared" si="26"/>
        <v>0.22774218329499998</v>
      </c>
      <c r="M329">
        <f t="shared" si="27"/>
        <v>281</v>
      </c>
      <c r="N329">
        <f t="shared" si="28"/>
        <v>0</v>
      </c>
      <c r="O329">
        <f t="shared" si="29"/>
        <v>0.1</v>
      </c>
    </row>
    <row r="330" spans="1:15">
      <c r="A330" s="61" t="s">
        <v>134</v>
      </c>
      <c r="B330" s="41">
        <v>5200</v>
      </c>
      <c r="C330" s="43">
        <v>7.2129081999999997E-2</v>
      </c>
      <c r="D330" s="42">
        <v>0.5</v>
      </c>
      <c r="E330" s="42">
        <v>48.29</v>
      </c>
      <c r="F330" s="42">
        <v>0.6</v>
      </c>
      <c r="G330" s="42">
        <v>0.11</v>
      </c>
      <c r="H330" s="41">
        <v>1</v>
      </c>
      <c r="I330" s="42">
        <f t="shared" si="25"/>
        <v>0.6</v>
      </c>
      <c r="J330" s="42">
        <f t="shared" si="25"/>
        <v>0.11</v>
      </c>
      <c r="K330" s="42">
        <v>165.3</v>
      </c>
      <c r="L330" s="41">
        <f t="shared" si="26"/>
        <v>0.14512972374083333</v>
      </c>
      <c r="M330">
        <f t="shared" si="27"/>
        <v>179</v>
      </c>
      <c r="N330">
        <f t="shared" si="28"/>
        <v>0</v>
      </c>
      <c r="O330">
        <f t="shared" si="29"/>
        <v>0</v>
      </c>
    </row>
    <row r="331" spans="1:15">
      <c r="A331" s="61" t="s">
        <v>134</v>
      </c>
      <c r="B331" s="41">
        <v>6410</v>
      </c>
      <c r="C331" s="43">
        <v>0.18866587200000001</v>
      </c>
      <c r="D331" s="42">
        <v>0.30299999999999999</v>
      </c>
      <c r="E331" s="42">
        <v>48.29</v>
      </c>
      <c r="F331" s="42">
        <v>0</v>
      </c>
      <c r="G331" s="42">
        <v>0</v>
      </c>
      <c r="H331" s="41">
        <v>1</v>
      </c>
      <c r="I331" s="42">
        <f t="shared" si="25"/>
        <v>0</v>
      </c>
      <c r="J331" s="42">
        <f t="shared" si="25"/>
        <v>0</v>
      </c>
      <c r="K331" s="42">
        <v>294.7</v>
      </c>
      <c r="L331" s="41">
        <f t="shared" si="26"/>
        <v>0.23004454271172001</v>
      </c>
      <c r="M331">
        <f t="shared" si="27"/>
        <v>284</v>
      </c>
      <c r="N331">
        <f t="shared" si="28"/>
        <v>0</v>
      </c>
      <c r="O331">
        <f t="shared" si="29"/>
        <v>0</v>
      </c>
    </row>
    <row r="332" spans="1:15">
      <c r="A332" s="61" t="s">
        <v>134</v>
      </c>
      <c r="B332" s="41">
        <v>6410</v>
      </c>
      <c r="C332" s="43">
        <v>3.2710050999999997E-2</v>
      </c>
      <c r="D332" s="42">
        <v>0.26600000000000001</v>
      </c>
      <c r="E332" s="42">
        <v>48.29</v>
      </c>
      <c r="F332" s="42">
        <v>0</v>
      </c>
      <c r="G332" s="42">
        <v>0</v>
      </c>
      <c r="H332" s="41">
        <v>1</v>
      </c>
      <c r="I332" s="42">
        <f t="shared" si="25"/>
        <v>0</v>
      </c>
      <c r="J332" s="42">
        <f t="shared" si="25"/>
        <v>0</v>
      </c>
      <c r="K332" s="42">
        <v>39.9</v>
      </c>
      <c r="L332" s="41">
        <f t="shared" si="26"/>
        <v>3.5013765375178328E-2</v>
      </c>
      <c r="M332">
        <f t="shared" si="27"/>
        <v>43</v>
      </c>
      <c r="N332">
        <f t="shared" si="28"/>
        <v>0</v>
      </c>
      <c r="O332">
        <f t="shared" si="29"/>
        <v>0</v>
      </c>
    </row>
    <row r="333" spans="1:15">
      <c r="A333" s="61" t="s">
        <v>134</v>
      </c>
      <c r="B333" s="41">
        <v>1200</v>
      </c>
      <c r="C333" s="43">
        <v>0.21558243199999999</v>
      </c>
      <c r="D333" s="42">
        <v>0.38900000000000001</v>
      </c>
      <c r="E333" s="42">
        <v>48.29</v>
      </c>
      <c r="F333" s="42">
        <v>2.23</v>
      </c>
      <c r="G333" s="42">
        <v>0.316</v>
      </c>
      <c r="H333" s="41">
        <v>1</v>
      </c>
      <c r="I333" s="42">
        <f t="shared" si="25"/>
        <v>2.23</v>
      </c>
      <c r="J333" s="42">
        <f t="shared" si="25"/>
        <v>0.316</v>
      </c>
      <c r="K333" s="42">
        <v>384.3</v>
      </c>
      <c r="L333" s="41">
        <f t="shared" si="26"/>
        <v>0.33747291870482665</v>
      </c>
      <c r="M333">
        <f t="shared" si="27"/>
        <v>416</v>
      </c>
      <c r="N333">
        <f t="shared" si="28"/>
        <v>2</v>
      </c>
      <c r="O333">
        <f t="shared" si="29"/>
        <v>0.3</v>
      </c>
    </row>
    <row r="334" spans="1:15">
      <c r="A334" s="61" t="s">
        <v>134</v>
      </c>
      <c r="B334" s="41">
        <v>4110</v>
      </c>
      <c r="C334" s="43">
        <v>0.112274545</v>
      </c>
      <c r="D334" s="42">
        <v>0.309</v>
      </c>
      <c r="E334" s="42">
        <v>48.29</v>
      </c>
      <c r="F334" s="42">
        <v>0.7</v>
      </c>
      <c r="G334" s="42">
        <v>0.09</v>
      </c>
      <c r="H334" s="41">
        <v>1</v>
      </c>
      <c r="I334" s="42">
        <f t="shared" si="25"/>
        <v>0.7</v>
      </c>
      <c r="J334" s="42">
        <f t="shared" si="25"/>
        <v>0.09</v>
      </c>
      <c r="K334" s="42">
        <v>159</v>
      </c>
      <c r="L334" s="41">
        <f t="shared" si="26"/>
        <v>0.13960974778478749</v>
      </c>
      <c r="M334">
        <f t="shared" si="27"/>
        <v>172</v>
      </c>
      <c r="N334">
        <f t="shared" si="28"/>
        <v>0</v>
      </c>
      <c r="O334">
        <f t="shared" si="29"/>
        <v>0</v>
      </c>
    </row>
    <row r="335" spans="1:15">
      <c r="A335" s="61" t="s">
        <v>134</v>
      </c>
      <c r="B335" s="41">
        <v>4110</v>
      </c>
      <c r="C335" s="43">
        <v>8.2876819999999993E-3</v>
      </c>
      <c r="D335" s="42">
        <v>0.10199999999999999</v>
      </c>
      <c r="E335" s="42">
        <v>48.29</v>
      </c>
      <c r="F335" s="42">
        <v>0.7</v>
      </c>
      <c r="G335" s="42">
        <v>0.09</v>
      </c>
      <c r="H335" s="41">
        <v>1</v>
      </c>
      <c r="I335" s="42">
        <f t="shared" si="25"/>
        <v>0.7</v>
      </c>
      <c r="J335" s="42">
        <f t="shared" si="25"/>
        <v>0.09</v>
      </c>
      <c r="K335" s="42">
        <v>80.900000000000006</v>
      </c>
      <c r="L335" s="41">
        <f t="shared" si="26"/>
        <v>3.4018033921299992E-3</v>
      </c>
      <c r="M335">
        <f t="shared" si="27"/>
        <v>4</v>
      </c>
      <c r="N335">
        <f t="shared" si="28"/>
        <v>0</v>
      </c>
      <c r="O335">
        <f t="shared" si="29"/>
        <v>0</v>
      </c>
    </row>
    <row r="336" spans="1:15">
      <c r="A336" s="61" t="s">
        <v>134</v>
      </c>
      <c r="B336" s="41">
        <v>5200</v>
      </c>
      <c r="C336" s="43">
        <v>0.50378485200000001</v>
      </c>
      <c r="D336" s="42">
        <v>0.5</v>
      </c>
      <c r="E336" s="42">
        <v>48.29</v>
      </c>
      <c r="F336" s="42">
        <v>0.6</v>
      </c>
      <c r="G336" s="42">
        <v>0.11</v>
      </c>
      <c r="H336" s="41">
        <v>1</v>
      </c>
      <c r="I336" s="42">
        <f t="shared" si="25"/>
        <v>0.6</v>
      </c>
      <c r="J336" s="42">
        <f t="shared" si="25"/>
        <v>0.11</v>
      </c>
      <c r="K336" s="42">
        <v>1154.4000000000001</v>
      </c>
      <c r="L336" s="41">
        <f t="shared" si="26"/>
        <v>1.013657104295</v>
      </c>
      <c r="M336">
        <f t="shared" si="27"/>
        <v>1250</v>
      </c>
      <c r="N336">
        <f t="shared" si="28"/>
        <v>2</v>
      </c>
      <c r="O336">
        <f t="shared" si="29"/>
        <v>0.3</v>
      </c>
    </row>
    <row r="337" spans="1:15">
      <c r="A337" s="61" t="s">
        <v>134</v>
      </c>
      <c r="B337" s="41">
        <v>3200</v>
      </c>
      <c r="C337" s="43">
        <v>0.23452088800000001</v>
      </c>
      <c r="D337" s="42">
        <v>0.4</v>
      </c>
      <c r="E337" s="42">
        <v>48.29</v>
      </c>
      <c r="F337" s="42">
        <v>1.2</v>
      </c>
      <c r="G337" s="42">
        <v>6.4000000000000001E-2</v>
      </c>
      <c r="H337" s="41">
        <v>1</v>
      </c>
      <c r="I337" s="42">
        <f t="shared" si="25"/>
        <v>1.2</v>
      </c>
      <c r="J337" s="42">
        <f t="shared" si="25"/>
        <v>6.4000000000000001E-2</v>
      </c>
      <c r="K337" s="42">
        <v>429.9</v>
      </c>
      <c r="L337" s="41">
        <f t="shared" si="26"/>
        <v>0.37750045605066673</v>
      </c>
      <c r="M337">
        <f t="shared" si="27"/>
        <v>466</v>
      </c>
      <c r="N337">
        <f t="shared" si="28"/>
        <v>1</v>
      </c>
      <c r="O337">
        <f t="shared" si="29"/>
        <v>0.1</v>
      </c>
    </row>
    <row r="338" spans="1:15">
      <c r="A338" s="61" t="s">
        <v>134</v>
      </c>
      <c r="B338" s="41">
        <v>6410</v>
      </c>
      <c r="C338" s="43">
        <v>2.3986757000000001E-2</v>
      </c>
      <c r="D338" s="42">
        <v>0.30299999999999999</v>
      </c>
      <c r="E338" s="42">
        <v>48.29</v>
      </c>
      <c r="F338" s="42">
        <v>0</v>
      </c>
      <c r="G338" s="42">
        <v>0</v>
      </c>
      <c r="H338" s="41">
        <v>1</v>
      </c>
      <c r="I338" s="42">
        <f t="shared" si="25"/>
        <v>0</v>
      </c>
      <c r="J338" s="42">
        <f t="shared" si="25"/>
        <v>0</v>
      </c>
      <c r="K338" s="42">
        <v>35.9</v>
      </c>
      <c r="L338" s="41">
        <f t="shared" si="26"/>
        <v>2.9247592512132502E-2</v>
      </c>
      <c r="M338">
        <f t="shared" si="27"/>
        <v>36</v>
      </c>
      <c r="N338">
        <f t="shared" si="28"/>
        <v>0</v>
      </c>
      <c r="O338">
        <f t="shared" si="29"/>
        <v>0</v>
      </c>
    </row>
    <row r="339" spans="1:15">
      <c r="A339" s="61" t="s">
        <v>134</v>
      </c>
      <c r="B339" s="41">
        <v>4110</v>
      </c>
      <c r="C339" s="43">
        <v>0.10455763</v>
      </c>
      <c r="D339" s="42">
        <v>0.309</v>
      </c>
      <c r="E339" s="42">
        <v>48.29</v>
      </c>
      <c r="F339" s="42">
        <v>0.7</v>
      </c>
      <c r="G339" s="42">
        <v>0.09</v>
      </c>
      <c r="H339" s="41">
        <v>1</v>
      </c>
      <c r="I339" s="42">
        <f t="shared" si="25"/>
        <v>0.7</v>
      </c>
      <c r="J339" s="42">
        <f t="shared" si="25"/>
        <v>0.09</v>
      </c>
      <c r="K339" s="42">
        <v>339.2</v>
      </c>
      <c r="L339" s="41">
        <f t="shared" si="26"/>
        <v>0.13001401478202498</v>
      </c>
      <c r="M339">
        <f t="shared" si="27"/>
        <v>160</v>
      </c>
      <c r="N339">
        <f t="shared" si="28"/>
        <v>0</v>
      </c>
      <c r="O339">
        <f t="shared" si="29"/>
        <v>0</v>
      </c>
    </row>
    <row r="340" spans="1:15">
      <c r="A340" s="61" t="s">
        <v>134</v>
      </c>
      <c r="B340" s="41">
        <v>6410</v>
      </c>
      <c r="C340" s="43">
        <v>1.9772202999999999E-2</v>
      </c>
      <c r="D340" s="42">
        <v>0.30299999999999999</v>
      </c>
      <c r="E340" s="42">
        <v>48.29</v>
      </c>
      <c r="F340" s="42">
        <v>0</v>
      </c>
      <c r="G340" s="42">
        <v>0</v>
      </c>
      <c r="H340" s="41">
        <v>1</v>
      </c>
      <c r="I340" s="42">
        <f t="shared" si="25"/>
        <v>0</v>
      </c>
      <c r="J340" s="42">
        <f t="shared" si="25"/>
        <v>0</v>
      </c>
      <c r="K340" s="42">
        <v>27.5</v>
      </c>
      <c r="L340" s="41">
        <f t="shared" si="26"/>
        <v>2.4108691992467499E-2</v>
      </c>
      <c r="M340">
        <f t="shared" si="27"/>
        <v>30</v>
      </c>
      <c r="N340">
        <f t="shared" si="28"/>
        <v>0</v>
      </c>
      <c r="O340">
        <f t="shared" si="29"/>
        <v>0</v>
      </c>
    </row>
    <row r="341" spans="1:15">
      <c r="A341" s="61" t="s">
        <v>134</v>
      </c>
      <c r="B341" s="41">
        <v>6410</v>
      </c>
      <c r="C341" s="43">
        <v>0.69548221499999996</v>
      </c>
      <c r="D341" s="42">
        <v>0.30299999999999999</v>
      </c>
      <c r="E341" s="42">
        <v>48.29</v>
      </c>
      <c r="F341" s="42">
        <v>0</v>
      </c>
      <c r="G341" s="42">
        <v>0</v>
      </c>
      <c r="H341" s="41">
        <v>1</v>
      </c>
      <c r="I341" s="42">
        <f t="shared" si="25"/>
        <v>0</v>
      </c>
      <c r="J341" s="42">
        <f t="shared" si="25"/>
        <v>0</v>
      </c>
      <c r="K341" s="42">
        <v>965.7</v>
      </c>
      <c r="L341" s="41">
        <f t="shared" si="26"/>
        <v>0.84801711309933747</v>
      </c>
      <c r="M341">
        <f t="shared" si="27"/>
        <v>1046</v>
      </c>
      <c r="N341">
        <f t="shared" si="28"/>
        <v>0</v>
      </c>
      <c r="O341">
        <f t="shared" si="29"/>
        <v>0</v>
      </c>
    </row>
    <row r="342" spans="1:15">
      <c r="A342" s="61" t="s">
        <v>134</v>
      </c>
      <c r="B342" s="41">
        <v>4110</v>
      </c>
      <c r="C342" s="43">
        <v>2.2178584309999998</v>
      </c>
      <c r="D342" s="42">
        <v>0.41299999999999998</v>
      </c>
      <c r="E342" s="42">
        <v>48.29</v>
      </c>
      <c r="F342" s="42">
        <v>0.7</v>
      </c>
      <c r="G342" s="42">
        <v>0.09</v>
      </c>
      <c r="H342" s="41">
        <v>1</v>
      </c>
      <c r="I342" s="42">
        <f t="shared" si="25"/>
        <v>0.7</v>
      </c>
      <c r="J342" s="42">
        <f t="shared" si="25"/>
        <v>0.09</v>
      </c>
      <c r="K342" s="42">
        <v>4197.7</v>
      </c>
      <c r="L342" s="41">
        <f t="shared" si="26"/>
        <v>3.6860382033687382</v>
      </c>
      <c r="M342">
        <f t="shared" si="27"/>
        <v>4547</v>
      </c>
      <c r="N342">
        <f t="shared" si="28"/>
        <v>7</v>
      </c>
      <c r="O342">
        <f t="shared" si="29"/>
        <v>0.9</v>
      </c>
    </row>
    <row r="343" spans="1:15">
      <c r="A343" s="61" t="s">
        <v>134</v>
      </c>
      <c r="B343" s="41">
        <v>6410</v>
      </c>
      <c r="C343" s="43">
        <v>1.9526395160000001</v>
      </c>
      <c r="D343" s="42">
        <v>0.30299999999999999</v>
      </c>
      <c r="E343" s="42">
        <v>48.29</v>
      </c>
      <c r="F343" s="42">
        <v>0</v>
      </c>
      <c r="G343" s="42">
        <v>0</v>
      </c>
      <c r="H343" s="41">
        <v>1</v>
      </c>
      <c r="I343" s="42">
        <f t="shared" si="25"/>
        <v>0</v>
      </c>
      <c r="J343" s="42">
        <f t="shared" si="25"/>
        <v>0</v>
      </c>
      <c r="K343" s="42">
        <v>2711.4</v>
      </c>
      <c r="L343" s="41">
        <f t="shared" si="26"/>
        <v>2.3808972962479102</v>
      </c>
      <c r="M343">
        <f t="shared" si="27"/>
        <v>2937</v>
      </c>
      <c r="N343">
        <f t="shared" si="28"/>
        <v>0</v>
      </c>
      <c r="O343">
        <f t="shared" si="29"/>
        <v>0</v>
      </c>
    </row>
    <row r="344" spans="1:15">
      <c r="A344" s="61" t="s">
        <v>134</v>
      </c>
      <c r="B344" s="41">
        <v>4110</v>
      </c>
      <c r="C344" s="43">
        <v>0.303732475</v>
      </c>
      <c r="D344" s="42">
        <v>0.41299999999999998</v>
      </c>
      <c r="E344" s="42">
        <v>48.29</v>
      </c>
      <c r="F344" s="42">
        <v>0.7</v>
      </c>
      <c r="G344" s="42">
        <v>0.09</v>
      </c>
      <c r="H344" s="41">
        <v>1</v>
      </c>
      <c r="I344" s="42">
        <f t="shared" si="25"/>
        <v>0.7</v>
      </c>
      <c r="J344" s="42">
        <f t="shared" si="25"/>
        <v>0.09</v>
      </c>
      <c r="K344" s="42">
        <v>574.9</v>
      </c>
      <c r="L344" s="41">
        <f t="shared" si="26"/>
        <v>0.5047975519108957</v>
      </c>
      <c r="M344">
        <f t="shared" si="27"/>
        <v>623</v>
      </c>
      <c r="N344">
        <f t="shared" si="28"/>
        <v>1</v>
      </c>
      <c r="O344">
        <f t="shared" si="29"/>
        <v>0.1</v>
      </c>
    </row>
    <row r="345" spans="1:15">
      <c r="A345" s="61" t="s">
        <v>134</v>
      </c>
      <c r="B345" s="41">
        <v>1200</v>
      </c>
      <c r="C345" s="43">
        <v>9.6942614379999998</v>
      </c>
      <c r="D345" s="42">
        <v>0.30399999999999999</v>
      </c>
      <c r="E345" s="42">
        <v>48.29</v>
      </c>
      <c r="F345" s="42">
        <v>2.23</v>
      </c>
      <c r="G345" s="42">
        <v>0.316</v>
      </c>
      <c r="H345" s="41">
        <v>1</v>
      </c>
      <c r="I345" s="42">
        <f t="shared" si="25"/>
        <v>2.23</v>
      </c>
      <c r="J345" s="42">
        <f t="shared" si="25"/>
        <v>0.316</v>
      </c>
      <c r="K345" s="42">
        <v>22913.8</v>
      </c>
      <c r="L345" s="41">
        <f t="shared" si="26"/>
        <v>11.859442415972504</v>
      </c>
      <c r="M345">
        <f t="shared" si="27"/>
        <v>14628</v>
      </c>
      <c r="N345">
        <f t="shared" si="28"/>
        <v>72</v>
      </c>
      <c r="O345">
        <f t="shared" si="29"/>
        <v>10.199999999999999</v>
      </c>
    </row>
    <row r="346" spans="1:15">
      <c r="A346" s="61" t="s">
        <v>134</v>
      </c>
      <c r="B346" s="41">
        <v>4110</v>
      </c>
      <c r="C346" s="43">
        <v>2.4625066000000001E-2</v>
      </c>
      <c r="D346" s="42">
        <v>0.41299999999999998</v>
      </c>
      <c r="E346" s="42">
        <v>48.29</v>
      </c>
      <c r="F346" s="42">
        <v>0.7</v>
      </c>
      <c r="G346" s="42">
        <v>0.09</v>
      </c>
      <c r="H346" s="41">
        <v>1</v>
      </c>
      <c r="I346" s="42">
        <f t="shared" si="25"/>
        <v>0.7</v>
      </c>
      <c r="J346" s="42">
        <f t="shared" si="25"/>
        <v>0.09</v>
      </c>
      <c r="K346" s="42">
        <v>46.6</v>
      </c>
      <c r="L346" s="41">
        <f t="shared" si="26"/>
        <v>4.0926387711568334E-2</v>
      </c>
      <c r="M346">
        <f t="shared" si="27"/>
        <v>50</v>
      </c>
      <c r="N346">
        <f t="shared" si="28"/>
        <v>0</v>
      </c>
      <c r="O346">
        <f t="shared" si="29"/>
        <v>0</v>
      </c>
    </row>
    <row r="347" spans="1:15">
      <c r="A347" s="61" t="s">
        <v>134</v>
      </c>
      <c r="B347" s="41">
        <v>3200</v>
      </c>
      <c r="C347" s="43">
        <v>0.17079182100000001</v>
      </c>
      <c r="D347" s="42">
        <v>0.4</v>
      </c>
      <c r="E347" s="42">
        <v>48.29</v>
      </c>
      <c r="F347" s="42">
        <v>1.2</v>
      </c>
      <c r="G347" s="42">
        <v>6.4000000000000001E-2</v>
      </c>
      <c r="H347" s="41">
        <v>1</v>
      </c>
      <c r="I347" s="42">
        <f t="shared" si="25"/>
        <v>1.2</v>
      </c>
      <c r="J347" s="42">
        <f t="shared" si="25"/>
        <v>6.4000000000000001E-2</v>
      </c>
      <c r="K347" s="42">
        <v>313.10000000000002</v>
      </c>
      <c r="L347" s="41">
        <f t="shared" si="26"/>
        <v>0.27491790120300003</v>
      </c>
      <c r="M347">
        <f t="shared" si="27"/>
        <v>339</v>
      </c>
      <c r="N347">
        <f t="shared" si="28"/>
        <v>1</v>
      </c>
      <c r="O347">
        <f t="shared" si="29"/>
        <v>0</v>
      </c>
    </row>
    <row r="348" spans="1:15">
      <c r="A348" s="61" t="s">
        <v>134</v>
      </c>
      <c r="B348" s="41">
        <v>3200</v>
      </c>
      <c r="C348" s="43">
        <v>1.067296</v>
      </c>
      <c r="D348" s="42">
        <v>0.4</v>
      </c>
      <c r="E348" s="42">
        <v>48.29</v>
      </c>
      <c r="F348" s="42">
        <v>1.2</v>
      </c>
      <c r="G348" s="42">
        <v>6.4000000000000001E-2</v>
      </c>
      <c r="H348" s="41">
        <v>1</v>
      </c>
      <c r="I348" s="42">
        <f t="shared" si="25"/>
        <v>1.2</v>
      </c>
      <c r="J348" s="42">
        <f t="shared" si="25"/>
        <v>6.4000000000000001E-2</v>
      </c>
      <c r="K348" s="42">
        <v>1956.5</v>
      </c>
      <c r="L348" s="41">
        <f t="shared" si="26"/>
        <v>1.717990794666667</v>
      </c>
      <c r="M348">
        <f t="shared" si="27"/>
        <v>2119</v>
      </c>
      <c r="N348">
        <f t="shared" si="28"/>
        <v>6</v>
      </c>
      <c r="O348">
        <f t="shared" si="29"/>
        <v>0.3</v>
      </c>
    </row>
    <row r="349" spans="1:15">
      <c r="A349" s="61" t="s">
        <v>134</v>
      </c>
      <c r="B349" s="41">
        <v>4110</v>
      </c>
      <c r="C349" s="43">
        <v>3.0702858E-2</v>
      </c>
      <c r="D349" s="42">
        <v>0.309</v>
      </c>
      <c r="E349" s="42">
        <v>48.29</v>
      </c>
      <c r="F349" s="42">
        <v>0.7</v>
      </c>
      <c r="G349" s="42">
        <v>0.09</v>
      </c>
      <c r="H349" s="41">
        <v>1</v>
      </c>
      <c r="I349" s="42">
        <f t="shared" si="25"/>
        <v>0.7</v>
      </c>
      <c r="J349" s="42">
        <f t="shared" si="25"/>
        <v>0.09</v>
      </c>
      <c r="K349" s="42">
        <v>809.1</v>
      </c>
      <c r="L349" s="41">
        <f t="shared" si="26"/>
        <v>3.8178006080114998E-2</v>
      </c>
      <c r="M349">
        <f t="shared" si="27"/>
        <v>47</v>
      </c>
      <c r="N349">
        <f t="shared" si="28"/>
        <v>0</v>
      </c>
      <c r="O349">
        <f t="shared" si="29"/>
        <v>0</v>
      </c>
    </row>
    <row r="350" spans="1:15">
      <c r="A350" s="61" t="s">
        <v>134</v>
      </c>
      <c r="B350" s="41">
        <v>3200</v>
      </c>
      <c r="C350" s="43">
        <v>1.3149774439999999</v>
      </c>
      <c r="D350" s="42">
        <v>0.4</v>
      </c>
      <c r="E350" s="42">
        <v>48.29</v>
      </c>
      <c r="F350" s="42">
        <v>1.2</v>
      </c>
      <c r="G350" s="42">
        <v>6.4000000000000001E-2</v>
      </c>
      <c r="H350" s="41">
        <v>1</v>
      </c>
      <c r="I350" s="42">
        <f t="shared" si="25"/>
        <v>1.2</v>
      </c>
      <c r="J350" s="42">
        <f t="shared" si="25"/>
        <v>6.4000000000000001E-2</v>
      </c>
      <c r="K350" s="42">
        <v>2410.5</v>
      </c>
      <c r="L350" s="41">
        <f t="shared" si="26"/>
        <v>2.1166753590253333</v>
      </c>
      <c r="M350">
        <f t="shared" si="27"/>
        <v>2611</v>
      </c>
      <c r="N350">
        <f t="shared" si="28"/>
        <v>7</v>
      </c>
      <c r="O350">
        <f t="shared" si="29"/>
        <v>0.4</v>
      </c>
    </row>
    <row r="351" spans="1:15">
      <c r="A351" s="61" t="s">
        <v>134</v>
      </c>
      <c r="B351" s="41">
        <v>6430</v>
      </c>
      <c r="C351" s="43">
        <v>1.68639874</v>
      </c>
      <c r="D351" s="42">
        <v>0.26600000000000001</v>
      </c>
      <c r="E351" s="42">
        <v>48.29</v>
      </c>
      <c r="F351" s="42">
        <v>0</v>
      </c>
      <c r="G351" s="42">
        <v>0</v>
      </c>
      <c r="H351" s="41">
        <v>1</v>
      </c>
      <c r="I351" s="42">
        <f t="shared" si="25"/>
        <v>0</v>
      </c>
      <c r="J351" s="42">
        <f t="shared" si="25"/>
        <v>0</v>
      </c>
      <c r="K351" s="42">
        <v>2055.8000000000002</v>
      </c>
      <c r="L351" s="41">
        <f t="shared" si="26"/>
        <v>1.8051689925936334</v>
      </c>
      <c r="M351">
        <f t="shared" si="27"/>
        <v>2227</v>
      </c>
      <c r="N351">
        <f t="shared" si="28"/>
        <v>0</v>
      </c>
      <c r="O351">
        <f t="shared" si="29"/>
        <v>0</v>
      </c>
    </row>
    <row r="352" spans="1:15">
      <c r="A352" s="61" t="s">
        <v>134</v>
      </c>
      <c r="B352" s="41">
        <v>6430</v>
      </c>
      <c r="C352" s="43">
        <v>0.88894638800000003</v>
      </c>
      <c r="D352" s="42">
        <v>0.30299999999999999</v>
      </c>
      <c r="E352" s="42">
        <v>48.29</v>
      </c>
      <c r="F352" s="42">
        <v>0</v>
      </c>
      <c r="G352" s="42">
        <v>0</v>
      </c>
      <c r="H352" s="41">
        <v>1</v>
      </c>
      <c r="I352" s="42">
        <f t="shared" si="25"/>
        <v>0</v>
      </c>
      <c r="J352" s="42">
        <f t="shared" si="25"/>
        <v>0</v>
      </c>
      <c r="K352" s="42">
        <v>1234.4000000000001</v>
      </c>
      <c r="L352" s="41">
        <f t="shared" si="26"/>
        <v>1.08391233218213</v>
      </c>
      <c r="M352">
        <f t="shared" si="27"/>
        <v>1337</v>
      </c>
      <c r="N352">
        <f t="shared" si="28"/>
        <v>0</v>
      </c>
      <c r="O352">
        <f t="shared" si="29"/>
        <v>0</v>
      </c>
    </row>
    <row r="353" spans="1:15">
      <c r="A353" s="61" t="s">
        <v>134</v>
      </c>
      <c r="B353" s="41">
        <v>4110</v>
      </c>
      <c r="C353" s="43">
        <v>1.0184520100000001</v>
      </c>
      <c r="D353" s="42">
        <v>0.41299999999999998</v>
      </c>
      <c r="E353" s="42">
        <v>48.29</v>
      </c>
      <c r="F353" s="42">
        <v>0.7</v>
      </c>
      <c r="G353" s="42">
        <v>0.09</v>
      </c>
      <c r="H353" s="41">
        <v>1</v>
      </c>
      <c r="I353" s="42">
        <f t="shared" si="25"/>
        <v>0.7</v>
      </c>
      <c r="J353" s="42">
        <f t="shared" si="25"/>
        <v>0.09</v>
      </c>
      <c r="K353" s="42">
        <v>1957.6</v>
      </c>
      <c r="L353" s="41">
        <f t="shared" si="26"/>
        <v>1.6926477202898083</v>
      </c>
      <c r="M353">
        <f t="shared" si="27"/>
        <v>2088</v>
      </c>
      <c r="N353">
        <f t="shared" si="28"/>
        <v>3</v>
      </c>
      <c r="O353">
        <f t="shared" si="29"/>
        <v>0.4</v>
      </c>
    </row>
    <row r="354" spans="1:15">
      <c r="A354" s="61" t="s">
        <v>134</v>
      </c>
      <c r="B354" s="41">
        <v>4110</v>
      </c>
      <c r="C354" s="43">
        <v>0.107071627</v>
      </c>
      <c r="D354" s="42">
        <v>0.309</v>
      </c>
      <c r="E354" s="42">
        <v>48.29</v>
      </c>
      <c r="F354" s="42">
        <v>0.7</v>
      </c>
      <c r="G354" s="42">
        <v>0.09</v>
      </c>
      <c r="H354" s="41">
        <v>1</v>
      </c>
      <c r="I354" s="42">
        <f t="shared" si="25"/>
        <v>0.7</v>
      </c>
      <c r="J354" s="42">
        <f t="shared" si="25"/>
        <v>0.09</v>
      </c>
      <c r="K354" s="42">
        <v>151.6</v>
      </c>
      <c r="L354" s="41">
        <f t="shared" si="26"/>
        <v>0.1331400883466225</v>
      </c>
      <c r="M354">
        <f t="shared" si="27"/>
        <v>164</v>
      </c>
      <c r="N354">
        <f t="shared" si="28"/>
        <v>0</v>
      </c>
      <c r="O354">
        <f t="shared" si="29"/>
        <v>0</v>
      </c>
    </row>
    <row r="355" spans="1:15">
      <c r="A355" s="61" t="s">
        <v>134</v>
      </c>
      <c r="B355" s="41">
        <v>4110</v>
      </c>
      <c r="C355" s="43">
        <v>0.60348000499999999</v>
      </c>
      <c r="D355" s="42">
        <v>0.309</v>
      </c>
      <c r="E355" s="42">
        <v>48.29</v>
      </c>
      <c r="F355" s="42">
        <v>0.7</v>
      </c>
      <c r="G355" s="42">
        <v>0.09</v>
      </c>
      <c r="H355" s="41">
        <v>1</v>
      </c>
      <c r="I355" s="42">
        <f t="shared" si="25"/>
        <v>0.7</v>
      </c>
      <c r="J355" s="42">
        <f t="shared" si="25"/>
        <v>0.09</v>
      </c>
      <c r="K355" s="42">
        <v>854.6</v>
      </c>
      <c r="L355" s="41">
        <f t="shared" si="26"/>
        <v>0.75040777311733742</v>
      </c>
      <c r="M355">
        <f t="shared" si="27"/>
        <v>926</v>
      </c>
      <c r="N355">
        <f t="shared" si="28"/>
        <v>1</v>
      </c>
      <c r="O355">
        <f t="shared" si="29"/>
        <v>0.2</v>
      </c>
    </row>
    <row r="356" spans="1:15">
      <c r="A356" s="61" t="s">
        <v>134</v>
      </c>
      <c r="B356" s="41">
        <v>3200</v>
      </c>
      <c r="C356" s="43">
        <v>0.99957891200000004</v>
      </c>
      <c r="D356" s="42">
        <v>0.28699999999999998</v>
      </c>
      <c r="E356" s="42">
        <v>48.29</v>
      </c>
      <c r="F356" s="42">
        <v>1.2</v>
      </c>
      <c r="G356" s="42">
        <v>6.4000000000000001E-2</v>
      </c>
      <c r="H356" s="41">
        <v>1</v>
      </c>
      <c r="I356" s="42">
        <f t="shared" si="25"/>
        <v>1.2</v>
      </c>
      <c r="J356" s="42">
        <f t="shared" si="25"/>
        <v>6.4000000000000001E-2</v>
      </c>
      <c r="K356" s="42">
        <v>1314.7</v>
      </c>
      <c r="L356" s="41">
        <f t="shared" si="26"/>
        <v>1.1544495037131466</v>
      </c>
      <c r="M356">
        <f t="shared" si="27"/>
        <v>1424</v>
      </c>
      <c r="N356">
        <f t="shared" si="28"/>
        <v>4</v>
      </c>
      <c r="O356">
        <f t="shared" si="29"/>
        <v>0.2</v>
      </c>
    </row>
    <row r="357" spans="1:15">
      <c r="A357" s="61" t="s">
        <v>134</v>
      </c>
      <c r="B357" s="41">
        <v>1200</v>
      </c>
      <c r="C357" s="43">
        <v>2.0624039550000002</v>
      </c>
      <c r="D357" s="42">
        <v>0.38900000000000001</v>
      </c>
      <c r="E357" s="42">
        <v>48.29</v>
      </c>
      <c r="F357" s="42">
        <v>2.23</v>
      </c>
      <c r="G357" s="42">
        <v>0.316</v>
      </c>
      <c r="H357" s="41">
        <v>1</v>
      </c>
      <c r="I357" s="42">
        <f t="shared" si="25"/>
        <v>2.23</v>
      </c>
      <c r="J357" s="42">
        <f t="shared" si="25"/>
        <v>0.316</v>
      </c>
      <c r="K357" s="42">
        <v>11364.3</v>
      </c>
      <c r="L357" s="41">
        <f t="shared" si="26"/>
        <v>3.2284888698269629</v>
      </c>
      <c r="M357">
        <f t="shared" si="27"/>
        <v>3982</v>
      </c>
      <c r="N357">
        <f t="shared" si="28"/>
        <v>20</v>
      </c>
      <c r="O357">
        <f t="shared" si="29"/>
        <v>2.8</v>
      </c>
    </row>
    <row r="358" spans="1:15">
      <c r="A358" s="61" t="s">
        <v>134</v>
      </c>
      <c r="B358" s="41">
        <v>1200</v>
      </c>
      <c r="C358" s="43">
        <v>4.0368025279999999</v>
      </c>
      <c r="D358" s="42">
        <v>0.38900000000000001</v>
      </c>
      <c r="E358" s="42">
        <v>48.29</v>
      </c>
      <c r="F358" s="42">
        <v>2.23</v>
      </c>
      <c r="G358" s="42">
        <v>0.316</v>
      </c>
      <c r="H358" s="41">
        <v>1</v>
      </c>
      <c r="I358" s="42">
        <f t="shared" si="25"/>
        <v>2.23</v>
      </c>
      <c r="J358" s="42">
        <f t="shared" si="25"/>
        <v>0.316</v>
      </c>
      <c r="K358" s="42">
        <v>18364.8</v>
      </c>
      <c r="L358" s="41">
        <f t="shared" si="26"/>
        <v>6.3192140413333071</v>
      </c>
      <c r="M358">
        <f t="shared" si="27"/>
        <v>7795</v>
      </c>
      <c r="N358">
        <f t="shared" si="28"/>
        <v>38</v>
      </c>
      <c r="O358">
        <f t="shared" si="29"/>
        <v>5.4</v>
      </c>
    </row>
    <row r="359" spans="1:15">
      <c r="A359" s="61" t="s">
        <v>134</v>
      </c>
      <c r="B359" s="41">
        <v>4110</v>
      </c>
      <c r="C359" s="43">
        <v>0.32630348599999998</v>
      </c>
      <c r="D359" s="42">
        <v>0.41299999999999998</v>
      </c>
      <c r="E359" s="42">
        <v>48.29</v>
      </c>
      <c r="F359" s="42">
        <v>0.7</v>
      </c>
      <c r="G359" s="42">
        <v>0.09</v>
      </c>
      <c r="H359" s="41">
        <v>1</v>
      </c>
      <c r="I359" s="42">
        <f t="shared" si="25"/>
        <v>0.7</v>
      </c>
      <c r="J359" s="42">
        <f t="shared" si="25"/>
        <v>0.09</v>
      </c>
      <c r="K359" s="42">
        <v>617.6</v>
      </c>
      <c r="L359" s="41">
        <f t="shared" si="26"/>
        <v>0.54231013958185159</v>
      </c>
      <c r="M359">
        <f t="shared" si="27"/>
        <v>669</v>
      </c>
      <c r="N359">
        <f t="shared" si="28"/>
        <v>1</v>
      </c>
      <c r="O359">
        <f t="shared" si="29"/>
        <v>0.1</v>
      </c>
    </row>
    <row r="360" spans="1:15">
      <c r="A360" s="61" t="s">
        <v>134</v>
      </c>
      <c r="B360" s="41">
        <v>4110</v>
      </c>
      <c r="C360" s="43">
        <v>1.1838054280000001</v>
      </c>
      <c r="D360" s="42">
        <v>0.41299999999999998</v>
      </c>
      <c r="E360" s="42">
        <v>48.29</v>
      </c>
      <c r="F360" s="42">
        <v>0.7</v>
      </c>
      <c r="G360" s="42">
        <v>0.09</v>
      </c>
      <c r="H360" s="41">
        <v>1</v>
      </c>
      <c r="I360" s="42">
        <f t="shared" si="25"/>
        <v>0.7</v>
      </c>
      <c r="J360" s="42">
        <f t="shared" si="25"/>
        <v>0.09</v>
      </c>
      <c r="K360" s="42">
        <v>3889.7</v>
      </c>
      <c r="L360" s="41">
        <f t="shared" si="26"/>
        <v>1.967461931731963</v>
      </c>
      <c r="M360">
        <f t="shared" si="27"/>
        <v>2427</v>
      </c>
      <c r="N360">
        <f t="shared" si="28"/>
        <v>4</v>
      </c>
      <c r="O360">
        <f t="shared" si="29"/>
        <v>0.5</v>
      </c>
    </row>
    <row r="361" spans="1:15">
      <c r="A361" s="61" t="s">
        <v>134</v>
      </c>
      <c r="B361" s="41">
        <v>3200</v>
      </c>
      <c r="C361" s="43">
        <v>4.6014641200000002</v>
      </c>
      <c r="D361" s="42">
        <v>0.4</v>
      </c>
      <c r="E361" s="42">
        <v>48.29</v>
      </c>
      <c r="F361" s="42">
        <v>1.2</v>
      </c>
      <c r="G361" s="42">
        <v>6.4000000000000001E-2</v>
      </c>
      <c r="H361" s="41">
        <v>1</v>
      </c>
      <c r="I361" s="42">
        <f t="shared" si="25"/>
        <v>1.2</v>
      </c>
      <c r="J361" s="42">
        <f t="shared" si="25"/>
        <v>6.4000000000000001E-2</v>
      </c>
      <c r="K361" s="42">
        <v>8467.1</v>
      </c>
      <c r="L361" s="41">
        <f t="shared" si="26"/>
        <v>7.406823411826668</v>
      </c>
      <c r="M361">
        <f t="shared" si="27"/>
        <v>9136</v>
      </c>
      <c r="N361">
        <f t="shared" si="28"/>
        <v>24</v>
      </c>
      <c r="O361">
        <f t="shared" si="29"/>
        <v>1.3</v>
      </c>
    </row>
    <row r="362" spans="1:15">
      <c r="A362" s="61" t="s">
        <v>134</v>
      </c>
      <c r="B362" s="41">
        <v>1100</v>
      </c>
      <c r="C362" s="43">
        <v>3.638386E-3</v>
      </c>
      <c r="D362" s="42">
        <v>0.34200000000000003</v>
      </c>
      <c r="E362" s="42">
        <v>48.29</v>
      </c>
      <c r="F362" s="42">
        <v>1.85</v>
      </c>
      <c r="G362" s="42">
        <v>0.22</v>
      </c>
      <c r="H362" s="41">
        <v>1</v>
      </c>
      <c r="I362" s="42">
        <f t="shared" si="25"/>
        <v>1.85</v>
      </c>
      <c r="J362" s="42">
        <f t="shared" si="25"/>
        <v>0.22</v>
      </c>
      <c r="K362" s="42">
        <v>512.79999999999995</v>
      </c>
      <c r="L362" s="41">
        <f t="shared" si="26"/>
        <v>5.0073833082900001E-3</v>
      </c>
      <c r="M362">
        <f t="shared" si="27"/>
        <v>6</v>
      </c>
      <c r="N362">
        <f t="shared" si="28"/>
        <v>0</v>
      </c>
      <c r="O362">
        <f t="shared" si="29"/>
        <v>0</v>
      </c>
    </row>
    <row r="363" spans="1:15">
      <c r="A363" s="61" t="s">
        <v>134</v>
      </c>
      <c r="B363" s="41">
        <v>4110</v>
      </c>
      <c r="C363" s="43">
        <v>0.55342474699999999</v>
      </c>
      <c r="D363" s="42">
        <v>0.309</v>
      </c>
      <c r="E363" s="42">
        <v>48.29</v>
      </c>
      <c r="F363" s="42">
        <v>0.7</v>
      </c>
      <c r="G363" s="42">
        <v>0.09</v>
      </c>
      <c r="H363" s="41">
        <v>1</v>
      </c>
      <c r="I363" s="42">
        <f t="shared" si="25"/>
        <v>0.7</v>
      </c>
      <c r="J363" s="42">
        <f t="shared" si="25"/>
        <v>0.09</v>
      </c>
      <c r="K363" s="42">
        <v>1070.7</v>
      </c>
      <c r="L363" s="41">
        <f t="shared" si="26"/>
        <v>0.68816568659022248</v>
      </c>
      <c r="M363">
        <f t="shared" si="27"/>
        <v>849</v>
      </c>
      <c r="N363">
        <f t="shared" si="28"/>
        <v>1</v>
      </c>
      <c r="O363">
        <f t="shared" si="29"/>
        <v>0.2</v>
      </c>
    </row>
    <row r="364" spans="1:15">
      <c r="A364" s="61" t="s">
        <v>134</v>
      </c>
      <c r="B364" s="41">
        <v>4110</v>
      </c>
      <c r="C364" s="43">
        <v>4.4140519999999999E-3</v>
      </c>
      <c r="D364" s="42">
        <v>0.309</v>
      </c>
      <c r="E364" s="42">
        <v>48.29</v>
      </c>
      <c r="F364" s="42">
        <v>0.7</v>
      </c>
      <c r="G364" s="42">
        <v>0.09</v>
      </c>
      <c r="H364" s="41">
        <v>1</v>
      </c>
      <c r="I364" s="42">
        <f t="shared" si="25"/>
        <v>0.7</v>
      </c>
      <c r="J364" s="42">
        <f t="shared" si="25"/>
        <v>0.09</v>
      </c>
      <c r="K364" s="42">
        <v>3539.5</v>
      </c>
      <c r="L364" s="41">
        <f t="shared" si="26"/>
        <v>5.4887302053099997E-3</v>
      </c>
      <c r="M364">
        <f t="shared" si="27"/>
        <v>7</v>
      </c>
      <c r="N364">
        <f t="shared" si="28"/>
        <v>0</v>
      </c>
      <c r="O364">
        <f t="shared" si="29"/>
        <v>0</v>
      </c>
    </row>
    <row r="365" spans="1:15">
      <c r="A365" s="61" t="s">
        <v>134</v>
      </c>
      <c r="B365" s="41">
        <v>5300</v>
      </c>
      <c r="C365" s="43">
        <v>1.4769020429999999</v>
      </c>
      <c r="D365" s="42">
        <v>0.5</v>
      </c>
      <c r="E365" s="42">
        <v>48.29</v>
      </c>
      <c r="F365" s="42">
        <v>0.6</v>
      </c>
      <c r="G365" s="42">
        <v>0.13500000000000001</v>
      </c>
      <c r="H365" s="41">
        <v>1</v>
      </c>
      <c r="I365" s="42">
        <f t="shared" si="25"/>
        <v>0.6</v>
      </c>
      <c r="J365" s="42">
        <f t="shared" si="25"/>
        <v>0.13500000000000001</v>
      </c>
      <c r="K365" s="42">
        <v>3384.2</v>
      </c>
      <c r="L365" s="41">
        <f t="shared" si="26"/>
        <v>2.9716499856862497</v>
      </c>
      <c r="M365">
        <f t="shared" si="27"/>
        <v>3665</v>
      </c>
      <c r="N365">
        <f t="shared" si="28"/>
        <v>5</v>
      </c>
      <c r="O365">
        <f t="shared" si="29"/>
        <v>1.1000000000000001</v>
      </c>
    </row>
    <row r="366" spans="1:15">
      <c r="A366" s="61" t="s">
        <v>134</v>
      </c>
      <c r="B366" s="41">
        <v>5300</v>
      </c>
      <c r="C366" s="43">
        <v>0.11607158099999999</v>
      </c>
      <c r="D366" s="42">
        <v>0.5</v>
      </c>
      <c r="E366" s="42">
        <v>48.29</v>
      </c>
      <c r="F366" s="42">
        <v>0.6</v>
      </c>
      <c r="G366" s="42">
        <v>0.13500000000000001</v>
      </c>
      <c r="H366" s="41">
        <v>1</v>
      </c>
      <c r="I366" s="42">
        <f t="shared" si="25"/>
        <v>0.6</v>
      </c>
      <c r="J366" s="42">
        <f t="shared" si="25"/>
        <v>0.13500000000000001</v>
      </c>
      <c r="K366" s="42">
        <v>266</v>
      </c>
      <c r="L366" s="41">
        <f t="shared" si="26"/>
        <v>0.23354569360374999</v>
      </c>
      <c r="M366">
        <f t="shared" si="27"/>
        <v>288</v>
      </c>
      <c r="N366">
        <f t="shared" si="28"/>
        <v>0</v>
      </c>
      <c r="O366">
        <f t="shared" si="29"/>
        <v>0.1</v>
      </c>
    </row>
    <row r="367" spans="1:15">
      <c r="A367" s="61" t="s">
        <v>134</v>
      </c>
      <c r="B367" s="41">
        <v>3200</v>
      </c>
      <c r="C367" s="43">
        <v>3.9274271999999999E-2</v>
      </c>
      <c r="D367" s="42">
        <v>0.4</v>
      </c>
      <c r="E367" s="42">
        <v>48.29</v>
      </c>
      <c r="F367" s="42">
        <v>1.2</v>
      </c>
      <c r="G367" s="42">
        <v>6.4000000000000001E-2</v>
      </c>
      <c r="H367" s="41">
        <v>1</v>
      </c>
      <c r="I367" s="42">
        <f t="shared" si="25"/>
        <v>1.2</v>
      </c>
      <c r="J367" s="42">
        <f t="shared" si="25"/>
        <v>6.4000000000000001E-2</v>
      </c>
      <c r="K367" s="42">
        <v>72</v>
      </c>
      <c r="L367" s="41">
        <f t="shared" si="26"/>
        <v>6.3218486496000009E-2</v>
      </c>
      <c r="M367">
        <f t="shared" si="27"/>
        <v>78</v>
      </c>
      <c r="N367">
        <f t="shared" si="28"/>
        <v>0</v>
      </c>
      <c r="O367">
        <f t="shared" si="29"/>
        <v>0</v>
      </c>
    </row>
    <row r="368" spans="1:15">
      <c r="A368" s="61" t="s">
        <v>134</v>
      </c>
      <c r="B368" s="41">
        <v>3200</v>
      </c>
      <c r="C368" s="43">
        <v>2.2195004000000001E-2</v>
      </c>
      <c r="D368" s="42">
        <v>0.4</v>
      </c>
      <c r="E368" s="42">
        <v>48.29</v>
      </c>
      <c r="F368" s="42">
        <v>1.2</v>
      </c>
      <c r="G368" s="42">
        <v>6.4000000000000001E-2</v>
      </c>
      <c r="H368" s="41">
        <v>1</v>
      </c>
      <c r="I368" s="42">
        <f t="shared" si="25"/>
        <v>1.2</v>
      </c>
      <c r="J368" s="42">
        <f t="shared" si="25"/>
        <v>6.4000000000000001E-2</v>
      </c>
      <c r="K368" s="42">
        <v>40.700000000000003</v>
      </c>
      <c r="L368" s="41">
        <f t="shared" si="26"/>
        <v>3.5726558105333338E-2</v>
      </c>
      <c r="M368">
        <f t="shared" si="27"/>
        <v>44</v>
      </c>
      <c r="N368">
        <f t="shared" si="28"/>
        <v>0</v>
      </c>
      <c r="O368">
        <f t="shared" si="29"/>
        <v>0</v>
      </c>
    </row>
    <row r="369" spans="1:15">
      <c r="A369" s="61" t="s">
        <v>134</v>
      </c>
      <c r="B369" s="41">
        <v>4110</v>
      </c>
      <c r="C369" s="43">
        <v>1.8525015999999998E-2</v>
      </c>
      <c r="D369" s="42">
        <v>0.309</v>
      </c>
      <c r="E369" s="42">
        <v>48.29</v>
      </c>
      <c r="F369" s="42">
        <v>0.7</v>
      </c>
      <c r="G369" s="42">
        <v>0.09</v>
      </c>
      <c r="H369" s="41">
        <v>1</v>
      </c>
      <c r="I369" s="42">
        <f t="shared" si="25"/>
        <v>0.7</v>
      </c>
      <c r="J369" s="42">
        <f t="shared" si="25"/>
        <v>0.09</v>
      </c>
      <c r="K369" s="42">
        <v>114</v>
      </c>
      <c r="L369" s="41">
        <f t="shared" si="26"/>
        <v>2.3035255332979995E-2</v>
      </c>
      <c r="M369">
        <f t="shared" si="27"/>
        <v>28</v>
      </c>
      <c r="N369">
        <f t="shared" si="28"/>
        <v>0</v>
      </c>
      <c r="O369">
        <f t="shared" si="29"/>
        <v>0</v>
      </c>
    </row>
    <row r="370" spans="1:15">
      <c r="A370" s="61" t="s">
        <v>134</v>
      </c>
      <c r="B370" s="41">
        <v>4110</v>
      </c>
      <c r="C370" s="43">
        <v>8.0769469999999993E-3</v>
      </c>
      <c r="D370" s="42">
        <v>0.309</v>
      </c>
      <c r="E370" s="42">
        <v>48.29</v>
      </c>
      <c r="F370" s="42">
        <v>0.7</v>
      </c>
      <c r="G370" s="42">
        <v>0.09</v>
      </c>
      <c r="H370" s="41">
        <v>1</v>
      </c>
      <c r="I370" s="42">
        <f t="shared" si="25"/>
        <v>0.7</v>
      </c>
      <c r="J370" s="42">
        <f t="shared" si="25"/>
        <v>0.09</v>
      </c>
      <c r="K370" s="42">
        <v>240.7</v>
      </c>
      <c r="L370" s="41">
        <f t="shared" si="26"/>
        <v>1.0043421093722499E-2</v>
      </c>
      <c r="M370">
        <f t="shared" si="27"/>
        <v>12</v>
      </c>
      <c r="N370">
        <f t="shared" si="28"/>
        <v>0</v>
      </c>
      <c r="O370">
        <f t="shared" si="29"/>
        <v>0</v>
      </c>
    </row>
    <row r="371" spans="1:15">
      <c r="A371" s="61" t="s">
        <v>134</v>
      </c>
      <c r="B371" s="41">
        <v>3200</v>
      </c>
      <c r="C371" s="43">
        <v>9.2767519999999992E-3</v>
      </c>
      <c r="D371" s="42">
        <v>0.28699999999999998</v>
      </c>
      <c r="E371" s="42">
        <v>48.29</v>
      </c>
      <c r="F371" s="42">
        <v>1.2</v>
      </c>
      <c r="G371" s="42">
        <v>6.4000000000000001E-2</v>
      </c>
      <c r="H371" s="41">
        <v>1</v>
      </c>
      <c r="I371" s="42">
        <f t="shared" si="25"/>
        <v>1.2</v>
      </c>
      <c r="J371" s="42">
        <f t="shared" si="25"/>
        <v>6.4000000000000001E-2</v>
      </c>
      <c r="K371" s="42">
        <v>12.2</v>
      </c>
      <c r="L371" s="41">
        <f t="shared" si="26"/>
        <v>1.0714053301746664E-2</v>
      </c>
      <c r="M371">
        <f t="shared" si="27"/>
        <v>13</v>
      </c>
      <c r="N371">
        <f t="shared" si="28"/>
        <v>0</v>
      </c>
      <c r="O371">
        <f t="shared" si="29"/>
        <v>0</v>
      </c>
    </row>
    <row r="372" spans="1:15">
      <c r="A372" s="61" t="s">
        <v>134</v>
      </c>
      <c r="B372" s="41">
        <v>4110</v>
      </c>
      <c r="C372" s="43">
        <v>4.827588574</v>
      </c>
      <c r="D372" s="42">
        <v>0.41299999999999998</v>
      </c>
      <c r="E372" s="42">
        <v>48.29</v>
      </c>
      <c r="F372" s="42">
        <v>0.7</v>
      </c>
      <c r="G372" s="42">
        <v>0.09</v>
      </c>
      <c r="H372" s="41">
        <v>1</v>
      </c>
      <c r="I372" s="42">
        <f t="shared" si="25"/>
        <v>0.7</v>
      </c>
      <c r="J372" s="42">
        <f t="shared" si="25"/>
        <v>0.09</v>
      </c>
      <c r="K372" s="42">
        <v>9137.2000000000007</v>
      </c>
      <c r="L372" s="41">
        <f t="shared" si="26"/>
        <v>8.0233596812069976</v>
      </c>
      <c r="M372">
        <f t="shared" si="27"/>
        <v>9897</v>
      </c>
      <c r="N372">
        <f t="shared" si="28"/>
        <v>15</v>
      </c>
      <c r="O372">
        <f t="shared" si="29"/>
        <v>2</v>
      </c>
    </row>
    <row r="373" spans="1:15">
      <c r="A373" s="61" t="s">
        <v>134</v>
      </c>
      <c r="B373" s="41">
        <v>5300</v>
      </c>
      <c r="C373" s="43">
        <v>0.28653076900000002</v>
      </c>
      <c r="D373" s="42">
        <v>0.5</v>
      </c>
      <c r="E373" s="42">
        <v>48.29</v>
      </c>
      <c r="F373" s="42">
        <v>0.6</v>
      </c>
      <c r="G373" s="42">
        <v>0.13500000000000001</v>
      </c>
      <c r="H373" s="41">
        <v>1</v>
      </c>
      <c r="I373" s="42">
        <f t="shared" si="25"/>
        <v>0.6</v>
      </c>
      <c r="J373" s="42">
        <f t="shared" si="25"/>
        <v>0.13500000000000001</v>
      </c>
      <c r="K373" s="42">
        <v>656.6</v>
      </c>
      <c r="L373" s="41">
        <f t="shared" si="26"/>
        <v>0.57652378479208333</v>
      </c>
      <c r="M373">
        <f t="shared" si="27"/>
        <v>711</v>
      </c>
      <c r="N373">
        <f t="shared" si="28"/>
        <v>1</v>
      </c>
      <c r="O373">
        <f t="shared" si="29"/>
        <v>0.2</v>
      </c>
    </row>
    <row r="374" spans="1:15">
      <c r="A374" s="61" t="s">
        <v>134</v>
      </c>
      <c r="B374" s="41">
        <v>3200</v>
      </c>
      <c r="C374" s="43">
        <v>7.0048446E-2</v>
      </c>
      <c r="D374" s="42">
        <v>0.28699999999999998</v>
      </c>
      <c r="E374" s="42">
        <v>48.29</v>
      </c>
      <c r="F374" s="42">
        <v>1.2</v>
      </c>
      <c r="G374" s="42">
        <v>6.4000000000000001E-2</v>
      </c>
      <c r="H374" s="41">
        <v>1</v>
      </c>
      <c r="I374" s="42">
        <f t="shared" si="25"/>
        <v>1.2</v>
      </c>
      <c r="J374" s="42">
        <f t="shared" si="25"/>
        <v>6.4000000000000001E-2</v>
      </c>
      <c r="K374" s="42">
        <v>92.1</v>
      </c>
      <c r="L374" s="41">
        <f t="shared" si="26"/>
        <v>8.0901460354714988E-2</v>
      </c>
      <c r="M374">
        <f t="shared" si="27"/>
        <v>100</v>
      </c>
      <c r="N374">
        <f t="shared" si="28"/>
        <v>0</v>
      </c>
      <c r="O374">
        <f t="shared" si="29"/>
        <v>0</v>
      </c>
    </row>
    <row r="375" spans="1:15">
      <c r="A375" s="61" t="s">
        <v>134</v>
      </c>
      <c r="B375" s="41">
        <v>3200</v>
      </c>
      <c r="C375" s="43">
        <v>0.97705446100000004</v>
      </c>
      <c r="D375" s="42">
        <v>0.28699999999999998</v>
      </c>
      <c r="E375" s="42">
        <v>48.29</v>
      </c>
      <c r="F375" s="42">
        <v>1.2</v>
      </c>
      <c r="G375" s="42">
        <v>6.4000000000000001E-2</v>
      </c>
      <c r="H375" s="41">
        <v>1</v>
      </c>
      <c r="I375" s="42">
        <f t="shared" si="25"/>
        <v>1.2</v>
      </c>
      <c r="J375" s="42">
        <f t="shared" si="25"/>
        <v>6.4000000000000001E-2</v>
      </c>
      <c r="K375" s="42">
        <v>1285.0999999999999</v>
      </c>
      <c r="L375" s="41">
        <f t="shared" si="26"/>
        <v>1.1284352081270856</v>
      </c>
      <c r="M375">
        <f t="shared" si="27"/>
        <v>1392</v>
      </c>
      <c r="N375">
        <f t="shared" si="28"/>
        <v>4</v>
      </c>
      <c r="O375">
        <f t="shared" si="29"/>
        <v>0.2</v>
      </c>
    </row>
    <row r="376" spans="1:15">
      <c r="A376" s="61" t="s">
        <v>134</v>
      </c>
      <c r="B376" s="41">
        <v>3200</v>
      </c>
      <c r="C376" s="43">
        <v>0.11015918099999999</v>
      </c>
      <c r="D376" s="42">
        <v>0.4</v>
      </c>
      <c r="E376" s="42">
        <v>48.29</v>
      </c>
      <c r="F376" s="42">
        <v>1.2</v>
      </c>
      <c r="G376" s="42">
        <v>6.4000000000000001E-2</v>
      </c>
      <c r="H376" s="41">
        <v>1</v>
      </c>
      <c r="I376" s="42">
        <f t="shared" si="25"/>
        <v>1.2</v>
      </c>
      <c r="J376" s="42">
        <f t="shared" si="25"/>
        <v>6.4000000000000001E-2</v>
      </c>
      <c r="K376" s="42">
        <v>201.9</v>
      </c>
      <c r="L376" s="41">
        <f t="shared" si="26"/>
        <v>0.177319561683</v>
      </c>
      <c r="M376">
        <f t="shared" si="27"/>
        <v>219</v>
      </c>
      <c r="N376">
        <f t="shared" si="28"/>
        <v>1</v>
      </c>
      <c r="O376">
        <f t="shared" si="29"/>
        <v>0</v>
      </c>
    </row>
    <row r="377" spans="1:15">
      <c r="A377" s="61" t="s">
        <v>134</v>
      </c>
      <c r="B377" s="41">
        <v>4110</v>
      </c>
      <c r="C377" s="43">
        <v>6.260402E-3</v>
      </c>
      <c r="D377" s="42">
        <v>0.41299999999999998</v>
      </c>
      <c r="E377" s="42">
        <v>48.29</v>
      </c>
      <c r="F377" s="42">
        <v>0.7</v>
      </c>
      <c r="G377" s="42">
        <v>0.09</v>
      </c>
      <c r="H377" s="41">
        <v>1</v>
      </c>
      <c r="I377" s="42">
        <f t="shared" si="25"/>
        <v>0.7</v>
      </c>
      <c r="J377" s="42">
        <f t="shared" si="25"/>
        <v>0.09</v>
      </c>
      <c r="K377" s="42">
        <v>724.7</v>
      </c>
      <c r="L377" s="41">
        <f t="shared" si="26"/>
        <v>1.0404668132961665E-2</v>
      </c>
      <c r="M377">
        <f t="shared" si="27"/>
        <v>13</v>
      </c>
      <c r="N377">
        <f t="shared" si="28"/>
        <v>0</v>
      </c>
      <c r="O377">
        <f t="shared" si="29"/>
        <v>0</v>
      </c>
    </row>
    <row r="378" spans="1:15">
      <c r="A378" s="61" t="s">
        <v>134</v>
      </c>
      <c r="B378" s="41">
        <v>4110</v>
      </c>
      <c r="C378" s="43">
        <v>2.738241157</v>
      </c>
      <c r="D378" s="42">
        <v>0.41299999999999998</v>
      </c>
      <c r="E378" s="42">
        <v>48.29</v>
      </c>
      <c r="F378" s="42">
        <v>0.7</v>
      </c>
      <c r="G378" s="42">
        <v>0.09</v>
      </c>
      <c r="H378" s="41">
        <v>1</v>
      </c>
      <c r="I378" s="42">
        <f t="shared" si="25"/>
        <v>0.7</v>
      </c>
      <c r="J378" s="42">
        <f t="shared" si="25"/>
        <v>0.09</v>
      </c>
      <c r="K378" s="42">
        <v>5182.7</v>
      </c>
      <c r="L378" s="41">
        <f t="shared" si="26"/>
        <v>4.55090431997849</v>
      </c>
      <c r="M378">
        <f t="shared" si="27"/>
        <v>5613</v>
      </c>
      <c r="N378">
        <f t="shared" si="28"/>
        <v>9</v>
      </c>
      <c r="O378">
        <f t="shared" si="29"/>
        <v>1.1000000000000001</v>
      </c>
    </row>
    <row r="379" spans="1:15">
      <c r="A379" s="61" t="s">
        <v>134</v>
      </c>
      <c r="B379" s="41">
        <v>4110</v>
      </c>
      <c r="C379" s="43">
        <v>0.19235549299999999</v>
      </c>
      <c r="D379" s="42">
        <v>0.41299999999999998</v>
      </c>
      <c r="E379" s="42">
        <v>48.29</v>
      </c>
      <c r="F379" s="42">
        <v>0.7</v>
      </c>
      <c r="G379" s="42">
        <v>0.09</v>
      </c>
      <c r="H379" s="41">
        <v>1</v>
      </c>
      <c r="I379" s="42">
        <f t="shared" si="25"/>
        <v>0.7</v>
      </c>
      <c r="J379" s="42">
        <f t="shared" si="25"/>
        <v>0.09</v>
      </c>
      <c r="K379" s="42">
        <v>364.1</v>
      </c>
      <c r="L379" s="41">
        <f t="shared" si="26"/>
        <v>0.31969114255238412</v>
      </c>
      <c r="M379">
        <f t="shared" si="27"/>
        <v>394</v>
      </c>
      <c r="N379">
        <f t="shared" si="28"/>
        <v>1</v>
      </c>
      <c r="O379">
        <f t="shared" si="29"/>
        <v>0.1</v>
      </c>
    </row>
    <row r="380" spans="1:15">
      <c r="A380" s="61" t="s">
        <v>134</v>
      </c>
      <c r="B380" s="41">
        <v>4110</v>
      </c>
      <c r="C380" s="43">
        <v>15.591140082000001</v>
      </c>
      <c r="D380" s="42">
        <v>0.309</v>
      </c>
      <c r="E380" s="42">
        <v>48.29</v>
      </c>
      <c r="F380" s="42">
        <v>0.7</v>
      </c>
      <c r="G380" s="42">
        <v>0.09</v>
      </c>
      <c r="H380" s="41">
        <v>1</v>
      </c>
      <c r="I380" s="42">
        <f t="shared" si="25"/>
        <v>0.7</v>
      </c>
      <c r="J380" s="42">
        <f t="shared" si="25"/>
        <v>0.09</v>
      </c>
      <c r="K380" s="42">
        <v>23435.599999999999</v>
      </c>
      <c r="L380" s="41">
        <f t="shared" si="26"/>
        <v>19.387075979914336</v>
      </c>
      <c r="M380">
        <f t="shared" si="27"/>
        <v>23914</v>
      </c>
      <c r="N380">
        <f t="shared" si="28"/>
        <v>37</v>
      </c>
      <c r="O380">
        <f t="shared" si="29"/>
        <v>4.7</v>
      </c>
    </row>
    <row r="381" spans="1:15">
      <c r="A381" s="61" t="s">
        <v>134</v>
      </c>
      <c r="B381" s="41">
        <v>3200</v>
      </c>
      <c r="C381" s="43">
        <v>9.6707142999999995E-2</v>
      </c>
      <c r="D381" s="42">
        <v>0.4</v>
      </c>
      <c r="E381" s="42">
        <v>48.29</v>
      </c>
      <c r="F381" s="42">
        <v>1.2</v>
      </c>
      <c r="G381" s="42">
        <v>6.4000000000000001E-2</v>
      </c>
      <c r="H381" s="41">
        <v>1</v>
      </c>
      <c r="I381" s="42">
        <f t="shared" si="25"/>
        <v>1.2</v>
      </c>
      <c r="J381" s="42">
        <f t="shared" si="25"/>
        <v>6.4000000000000001E-2</v>
      </c>
      <c r="K381" s="42">
        <v>177.3</v>
      </c>
      <c r="L381" s="41">
        <f t="shared" si="26"/>
        <v>0.15566626451566667</v>
      </c>
      <c r="M381">
        <f t="shared" si="27"/>
        <v>192</v>
      </c>
      <c r="N381">
        <f t="shared" si="28"/>
        <v>1</v>
      </c>
      <c r="O381">
        <f t="shared" si="29"/>
        <v>0</v>
      </c>
    </row>
    <row r="382" spans="1:15">
      <c r="A382" s="61" t="s">
        <v>134</v>
      </c>
      <c r="B382" s="41">
        <v>3200</v>
      </c>
      <c r="C382" s="43">
        <v>2.157897051</v>
      </c>
      <c r="D382" s="42">
        <v>0.4</v>
      </c>
      <c r="E382" s="42">
        <v>48.29</v>
      </c>
      <c r="F382" s="42">
        <v>1.2</v>
      </c>
      <c r="G382" s="42">
        <v>6.4000000000000001E-2</v>
      </c>
      <c r="H382" s="41">
        <v>1</v>
      </c>
      <c r="I382" s="42">
        <f t="shared" si="25"/>
        <v>1.2</v>
      </c>
      <c r="J382" s="42">
        <f t="shared" si="25"/>
        <v>6.4000000000000001E-2</v>
      </c>
      <c r="K382" s="42">
        <v>3955.7</v>
      </c>
      <c r="L382" s="41">
        <f t="shared" si="26"/>
        <v>3.4734949530930006</v>
      </c>
      <c r="M382">
        <f t="shared" si="27"/>
        <v>4284</v>
      </c>
      <c r="N382">
        <f t="shared" si="28"/>
        <v>11</v>
      </c>
      <c r="O382">
        <f t="shared" si="29"/>
        <v>0.6</v>
      </c>
    </row>
    <row r="383" spans="1:15">
      <c r="A383" s="61" t="s">
        <v>134</v>
      </c>
      <c r="B383" s="41">
        <v>4110</v>
      </c>
      <c r="C383" s="43">
        <v>1.320696361</v>
      </c>
      <c r="D383" s="42">
        <v>0.41299999999999998</v>
      </c>
      <c r="E383" s="42">
        <v>48.29</v>
      </c>
      <c r="F383" s="42">
        <v>0.7</v>
      </c>
      <c r="G383" s="42">
        <v>0.09</v>
      </c>
      <c r="H383" s="41">
        <v>1</v>
      </c>
      <c r="I383" s="42">
        <f t="shared" si="25"/>
        <v>0.7</v>
      </c>
      <c r="J383" s="42">
        <f t="shared" si="25"/>
        <v>0.09</v>
      </c>
      <c r="K383" s="42">
        <v>6581.7</v>
      </c>
      <c r="L383" s="41">
        <f t="shared" si="26"/>
        <v>2.1949720386350804</v>
      </c>
      <c r="M383">
        <f t="shared" si="27"/>
        <v>2707</v>
      </c>
      <c r="N383">
        <f t="shared" si="28"/>
        <v>4</v>
      </c>
      <c r="O383">
        <f t="shared" si="29"/>
        <v>0.5</v>
      </c>
    </row>
    <row r="384" spans="1:15">
      <c r="A384" s="61" t="s">
        <v>134</v>
      </c>
      <c r="B384" s="41">
        <v>4110</v>
      </c>
      <c r="C384" s="43">
        <v>0.22630958500000001</v>
      </c>
      <c r="D384" s="42">
        <v>0.41299999999999998</v>
      </c>
      <c r="E384" s="42">
        <v>48.29</v>
      </c>
      <c r="F384" s="42">
        <v>0.7</v>
      </c>
      <c r="G384" s="42">
        <v>0.09</v>
      </c>
      <c r="H384" s="41">
        <v>1</v>
      </c>
      <c r="I384" s="42">
        <f t="shared" si="25"/>
        <v>0.7</v>
      </c>
      <c r="J384" s="42">
        <f t="shared" si="25"/>
        <v>0.09</v>
      </c>
      <c r="K384" s="42">
        <v>428.3</v>
      </c>
      <c r="L384" s="41">
        <f t="shared" si="26"/>
        <v>0.37612219266962077</v>
      </c>
      <c r="M384">
        <f t="shared" si="27"/>
        <v>464</v>
      </c>
      <c r="N384">
        <f t="shared" si="28"/>
        <v>1</v>
      </c>
      <c r="O384">
        <f t="shared" si="29"/>
        <v>0.1</v>
      </c>
    </row>
    <row r="385" spans="1:15">
      <c r="A385" s="61" t="s">
        <v>134</v>
      </c>
      <c r="B385" s="41">
        <v>4110</v>
      </c>
      <c r="C385" s="43">
        <v>2.9146475000000002E-2</v>
      </c>
      <c r="D385" s="42">
        <v>0.309</v>
      </c>
      <c r="E385" s="42">
        <v>48.29</v>
      </c>
      <c r="F385" s="42">
        <v>0.7</v>
      </c>
      <c r="G385" s="42">
        <v>0.09</v>
      </c>
      <c r="H385" s="41">
        <v>1</v>
      </c>
      <c r="I385" s="42">
        <f t="shared" si="25"/>
        <v>0.7</v>
      </c>
      <c r="J385" s="42">
        <f t="shared" si="25"/>
        <v>0.09</v>
      </c>
      <c r="K385" s="42">
        <v>143.4</v>
      </c>
      <c r="L385" s="41">
        <f t="shared" si="26"/>
        <v>3.62426944020625E-2</v>
      </c>
      <c r="M385">
        <f t="shared" si="27"/>
        <v>45</v>
      </c>
      <c r="N385">
        <f t="shared" si="28"/>
        <v>0</v>
      </c>
      <c r="O385">
        <f t="shared" si="29"/>
        <v>0</v>
      </c>
    </row>
    <row r="386" spans="1:15">
      <c r="A386" s="61" t="s">
        <v>134</v>
      </c>
      <c r="B386" s="41">
        <v>3200</v>
      </c>
      <c r="C386" s="43">
        <v>0.59277123099999995</v>
      </c>
      <c r="D386" s="42">
        <v>0.28699999999999998</v>
      </c>
      <c r="E386" s="42">
        <v>48.29</v>
      </c>
      <c r="F386" s="42">
        <v>1.2</v>
      </c>
      <c r="G386" s="42">
        <v>6.4000000000000001E-2</v>
      </c>
      <c r="H386" s="41">
        <v>1</v>
      </c>
      <c r="I386" s="42">
        <f t="shared" si="25"/>
        <v>1.2</v>
      </c>
      <c r="J386" s="42">
        <f t="shared" si="25"/>
        <v>6.4000000000000001E-2</v>
      </c>
      <c r="K386" s="42">
        <v>2805.2</v>
      </c>
      <c r="L386" s="41">
        <f t="shared" si="26"/>
        <v>0.68461273565101077</v>
      </c>
      <c r="M386">
        <f t="shared" si="27"/>
        <v>844</v>
      </c>
      <c r="N386">
        <f t="shared" si="28"/>
        <v>2</v>
      </c>
      <c r="O386">
        <f t="shared" si="29"/>
        <v>0.1</v>
      </c>
    </row>
    <row r="387" spans="1:15">
      <c r="A387" s="61" t="s">
        <v>134</v>
      </c>
      <c r="B387" s="41">
        <v>6410</v>
      </c>
      <c r="C387" s="43">
        <v>3.0944836699999998</v>
      </c>
      <c r="D387" s="42">
        <v>0.30299999999999999</v>
      </c>
      <c r="E387" s="42">
        <v>48.29</v>
      </c>
      <c r="F387" s="42">
        <v>0</v>
      </c>
      <c r="G387" s="42">
        <v>0</v>
      </c>
      <c r="H387" s="41">
        <v>1</v>
      </c>
      <c r="I387" s="42">
        <f t="shared" ref="I387:J450" si="30">F387</f>
        <v>0</v>
      </c>
      <c r="J387" s="42">
        <f t="shared" si="30"/>
        <v>0</v>
      </c>
      <c r="K387" s="42">
        <v>4297</v>
      </c>
      <c r="L387" s="41">
        <f t="shared" ref="L387:L450" si="31">E387*D387*C387/12</f>
        <v>3.7731735647135749</v>
      </c>
      <c r="M387">
        <f t="shared" ref="M387:M450" si="32">ROUND(E387*D387*C387*102.79,0)</f>
        <v>4654</v>
      </c>
      <c r="N387">
        <f t="shared" ref="N387:N450" si="33">ROUND(I387*M387*0.002205,0)</f>
        <v>0</v>
      </c>
      <c r="O387">
        <f t="shared" ref="O387:O450" si="34">ROUND(J387*M387*0.002205,1)</f>
        <v>0</v>
      </c>
    </row>
    <row r="388" spans="1:15">
      <c r="A388" s="61" t="s">
        <v>134</v>
      </c>
      <c r="B388" s="41">
        <v>6410</v>
      </c>
      <c r="C388" s="43">
        <v>0.264316141</v>
      </c>
      <c r="D388" s="42">
        <v>0.30299999999999999</v>
      </c>
      <c r="E388" s="42">
        <v>48.29</v>
      </c>
      <c r="F388" s="42">
        <v>0</v>
      </c>
      <c r="G388" s="42">
        <v>0</v>
      </c>
      <c r="H388" s="41">
        <v>1</v>
      </c>
      <c r="I388" s="42">
        <f t="shared" si="30"/>
        <v>0</v>
      </c>
      <c r="J388" s="42">
        <f t="shared" si="30"/>
        <v>0</v>
      </c>
      <c r="K388" s="42">
        <v>367</v>
      </c>
      <c r="L388" s="41">
        <f t="shared" si="31"/>
        <v>0.32228661783447249</v>
      </c>
      <c r="M388">
        <f t="shared" si="32"/>
        <v>398</v>
      </c>
      <c r="N388">
        <f t="shared" si="33"/>
        <v>0</v>
      </c>
      <c r="O388">
        <f t="shared" si="34"/>
        <v>0</v>
      </c>
    </row>
    <row r="389" spans="1:15">
      <c r="A389" s="61" t="s">
        <v>134</v>
      </c>
      <c r="B389" s="41">
        <v>6410</v>
      </c>
      <c r="C389" s="43">
        <v>0.233335501</v>
      </c>
      <c r="D389" s="42">
        <v>0.30299999999999999</v>
      </c>
      <c r="E389" s="42">
        <v>48.29</v>
      </c>
      <c r="F389" s="42">
        <v>0</v>
      </c>
      <c r="G389" s="42">
        <v>0</v>
      </c>
      <c r="H389" s="41">
        <v>1</v>
      </c>
      <c r="I389" s="42">
        <f t="shared" si="30"/>
        <v>0</v>
      </c>
      <c r="J389" s="42">
        <f t="shared" si="30"/>
        <v>0</v>
      </c>
      <c r="K389" s="42">
        <v>324</v>
      </c>
      <c r="L389" s="41">
        <f t="shared" si="31"/>
        <v>0.28451122641807247</v>
      </c>
      <c r="M389">
        <f t="shared" si="32"/>
        <v>351</v>
      </c>
      <c r="N389">
        <f t="shared" si="33"/>
        <v>0</v>
      </c>
      <c r="O389">
        <f t="shared" si="34"/>
        <v>0</v>
      </c>
    </row>
    <row r="390" spans="1:15">
      <c r="A390" s="61" t="s">
        <v>134</v>
      </c>
      <c r="B390" s="41">
        <v>3200</v>
      </c>
      <c r="C390" s="43">
        <v>0.20522515799999999</v>
      </c>
      <c r="D390" s="42">
        <v>0.4</v>
      </c>
      <c r="E390" s="42">
        <v>48.29</v>
      </c>
      <c r="F390" s="42">
        <v>1.2</v>
      </c>
      <c r="G390" s="42">
        <v>6.4000000000000001E-2</v>
      </c>
      <c r="H390" s="41">
        <v>1</v>
      </c>
      <c r="I390" s="42">
        <f t="shared" si="30"/>
        <v>1.2</v>
      </c>
      <c r="J390" s="42">
        <f t="shared" si="30"/>
        <v>6.4000000000000001E-2</v>
      </c>
      <c r="K390" s="42">
        <v>376.2</v>
      </c>
      <c r="L390" s="41">
        <f t="shared" si="31"/>
        <v>0.330344095994</v>
      </c>
      <c r="M390">
        <f t="shared" si="32"/>
        <v>407</v>
      </c>
      <c r="N390">
        <f t="shared" si="33"/>
        <v>1</v>
      </c>
      <c r="O390">
        <f t="shared" si="34"/>
        <v>0.1</v>
      </c>
    </row>
    <row r="391" spans="1:15">
      <c r="A391" s="61" t="s">
        <v>134</v>
      </c>
      <c r="B391" s="41">
        <v>3200</v>
      </c>
      <c r="C391" s="43">
        <v>1.170059E-3</v>
      </c>
      <c r="D391" s="42">
        <v>0.4</v>
      </c>
      <c r="E391" s="42">
        <v>48.29</v>
      </c>
      <c r="F391" s="42">
        <v>1.2</v>
      </c>
      <c r="G391" s="42">
        <v>6.4000000000000001E-2</v>
      </c>
      <c r="H391" s="41">
        <v>1</v>
      </c>
      <c r="I391" s="42">
        <f t="shared" si="30"/>
        <v>1.2</v>
      </c>
      <c r="J391" s="42">
        <f t="shared" si="30"/>
        <v>6.4000000000000001E-2</v>
      </c>
      <c r="K391" s="42">
        <v>2.1</v>
      </c>
      <c r="L391" s="41">
        <f t="shared" si="31"/>
        <v>1.8834049703333336E-3</v>
      </c>
      <c r="M391">
        <f t="shared" si="32"/>
        <v>2</v>
      </c>
      <c r="N391">
        <f t="shared" si="33"/>
        <v>0</v>
      </c>
      <c r="O391">
        <f t="shared" si="34"/>
        <v>0</v>
      </c>
    </row>
    <row r="392" spans="1:15">
      <c r="A392" s="61" t="s">
        <v>134</v>
      </c>
      <c r="B392" s="41">
        <v>7410</v>
      </c>
      <c r="C392" s="43">
        <v>9.0011492999999998E-2</v>
      </c>
      <c r="D392" s="42">
        <v>0.27600000000000002</v>
      </c>
      <c r="E392" s="42">
        <v>48.29</v>
      </c>
      <c r="F392" s="42">
        <v>1.51</v>
      </c>
      <c r="G392" s="42">
        <v>0.115</v>
      </c>
      <c r="H392" s="41">
        <v>1</v>
      </c>
      <c r="I392" s="42">
        <f t="shared" si="30"/>
        <v>1.51</v>
      </c>
      <c r="J392" s="42">
        <f t="shared" si="30"/>
        <v>0.115</v>
      </c>
      <c r="K392" s="42">
        <v>113.9</v>
      </c>
      <c r="L392" s="41">
        <f t="shared" si="31"/>
        <v>9.997306493031001E-2</v>
      </c>
      <c r="M392">
        <f t="shared" si="32"/>
        <v>123</v>
      </c>
      <c r="N392">
        <f t="shared" si="33"/>
        <v>0</v>
      </c>
      <c r="O392">
        <f t="shared" si="34"/>
        <v>0</v>
      </c>
    </row>
    <row r="393" spans="1:15">
      <c r="A393" s="61" t="s">
        <v>134</v>
      </c>
      <c r="B393" s="41">
        <v>7410</v>
      </c>
      <c r="C393" s="43">
        <v>3.9699115790000001</v>
      </c>
      <c r="D393" s="42">
        <v>0.27600000000000002</v>
      </c>
      <c r="E393" s="42">
        <v>48.29</v>
      </c>
      <c r="F393" s="42">
        <v>1.51</v>
      </c>
      <c r="G393" s="42">
        <v>0.115</v>
      </c>
      <c r="H393" s="41">
        <v>1</v>
      </c>
      <c r="I393" s="42">
        <f t="shared" si="30"/>
        <v>1.51</v>
      </c>
      <c r="J393" s="42">
        <f t="shared" si="30"/>
        <v>0.115</v>
      </c>
      <c r="K393" s="42">
        <v>5160.5</v>
      </c>
      <c r="L393" s="41">
        <f t="shared" si="31"/>
        <v>4.4092616934479301</v>
      </c>
      <c r="M393">
        <f t="shared" si="32"/>
        <v>5439</v>
      </c>
      <c r="N393">
        <f t="shared" si="33"/>
        <v>18</v>
      </c>
      <c r="O393">
        <f t="shared" si="34"/>
        <v>1.4</v>
      </c>
    </row>
    <row r="394" spans="1:15">
      <c r="A394" s="61" t="s">
        <v>134</v>
      </c>
      <c r="B394" s="41">
        <v>3200</v>
      </c>
      <c r="C394" s="43">
        <v>2.8898879929999999</v>
      </c>
      <c r="D394" s="42">
        <v>0.4</v>
      </c>
      <c r="E394" s="42">
        <v>48.29</v>
      </c>
      <c r="F394" s="42">
        <v>1.2</v>
      </c>
      <c r="G394" s="42">
        <v>6.4000000000000001E-2</v>
      </c>
      <c r="H394" s="41">
        <v>1</v>
      </c>
      <c r="I394" s="42">
        <f t="shared" si="30"/>
        <v>1.2</v>
      </c>
      <c r="J394" s="42">
        <f t="shared" si="30"/>
        <v>6.4000000000000001E-2</v>
      </c>
      <c r="K394" s="42">
        <v>34960.5</v>
      </c>
      <c r="L394" s="41">
        <f t="shared" si="31"/>
        <v>4.6517563727323337</v>
      </c>
      <c r="M394">
        <f t="shared" si="32"/>
        <v>5738</v>
      </c>
      <c r="N394">
        <f t="shared" si="33"/>
        <v>15</v>
      </c>
      <c r="O394">
        <f t="shared" si="34"/>
        <v>0.8</v>
      </c>
    </row>
    <row r="395" spans="1:15">
      <c r="A395" s="61" t="s">
        <v>134</v>
      </c>
      <c r="B395" s="41">
        <v>4110</v>
      </c>
      <c r="C395" s="43">
        <v>7.6778786000000002E-2</v>
      </c>
      <c r="D395" s="42">
        <v>0.41299999999999998</v>
      </c>
      <c r="E395" s="42">
        <v>48.29</v>
      </c>
      <c r="F395" s="42">
        <v>0.7</v>
      </c>
      <c r="G395" s="42">
        <v>0.09</v>
      </c>
      <c r="H395" s="41">
        <v>1</v>
      </c>
      <c r="I395" s="42">
        <f t="shared" si="30"/>
        <v>0.7</v>
      </c>
      <c r="J395" s="42">
        <f t="shared" si="30"/>
        <v>0.09</v>
      </c>
      <c r="K395" s="42">
        <v>446.3</v>
      </c>
      <c r="L395" s="41">
        <f t="shared" si="31"/>
        <v>0.12760487073860163</v>
      </c>
      <c r="M395">
        <f t="shared" si="32"/>
        <v>157</v>
      </c>
      <c r="N395">
        <f t="shared" si="33"/>
        <v>0</v>
      </c>
      <c r="O395">
        <f t="shared" si="34"/>
        <v>0</v>
      </c>
    </row>
    <row r="396" spans="1:15">
      <c r="A396" s="61" t="s">
        <v>134</v>
      </c>
      <c r="B396" s="41">
        <v>5300</v>
      </c>
      <c r="C396" s="43">
        <v>8.2127522999999994E-2</v>
      </c>
      <c r="D396" s="42">
        <v>0.5</v>
      </c>
      <c r="E396" s="42">
        <v>48.29</v>
      </c>
      <c r="F396" s="42">
        <v>0.6</v>
      </c>
      <c r="G396" s="42">
        <v>0.13500000000000001</v>
      </c>
      <c r="H396" s="41">
        <v>1</v>
      </c>
      <c r="I396" s="42">
        <f t="shared" si="30"/>
        <v>0.6</v>
      </c>
      <c r="J396" s="42">
        <f t="shared" si="30"/>
        <v>0.13500000000000001</v>
      </c>
      <c r="K396" s="42">
        <v>188.2</v>
      </c>
      <c r="L396" s="41">
        <f t="shared" si="31"/>
        <v>0.16524742023624997</v>
      </c>
      <c r="M396">
        <f t="shared" si="32"/>
        <v>204</v>
      </c>
      <c r="N396">
        <f t="shared" si="33"/>
        <v>0</v>
      </c>
      <c r="O396">
        <f t="shared" si="34"/>
        <v>0.1</v>
      </c>
    </row>
    <row r="397" spans="1:15">
      <c r="A397" s="61" t="s">
        <v>134</v>
      </c>
      <c r="B397" s="41">
        <v>3200</v>
      </c>
      <c r="C397" s="43">
        <v>2.6035116000000001E-2</v>
      </c>
      <c r="D397" s="42">
        <v>0.4</v>
      </c>
      <c r="E397" s="42">
        <v>48.29</v>
      </c>
      <c r="F397" s="42">
        <v>1.2</v>
      </c>
      <c r="G397" s="42">
        <v>6.4000000000000001E-2</v>
      </c>
      <c r="H397" s="41">
        <v>1</v>
      </c>
      <c r="I397" s="42">
        <f t="shared" si="30"/>
        <v>1.2</v>
      </c>
      <c r="J397" s="42">
        <f t="shared" si="30"/>
        <v>6.4000000000000001E-2</v>
      </c>
      <c r="K397" s="42">
        <v>47.7</v>
      </c>
      <c r="L397" s="41">
        <f t="shared" si="31"/>
        <v>4.1907858388000006E-2</v>
      </c>
      <c r="M397">
        <f t="shared" si="32"/>
        <v>52</v>
      </c>
      <c r="N397">
        <f t="shared" si="33"/>
        <v>0</v>
      </c>
      <c r="O397">
        <f t="shared" si="34"/>
        <v>0</v>
      </c>
    </row>
    <row r="398" spans="1:15">
      <c r="A398" s="61" t="s">
        <v>134</v>
      </c>
      <c r="B398" s="41">
        <v>3200</v>
      </c>
      <c r="C398" s="43">
        <v>0.170601524</v>
      </c>
      <c r="D398" s="42">
        <v>0.4</v>
      </c>
      <c r="E398" s="42">
        <v>48.29</v>
      </c>
      <c r="F398" s="42">
        <v>1.2</v>
      </c>
      <c r="G398" s="42">
        <v>6.4000000000000001E-2</v>
      </c>
      <c r="H398" s="41">
        <v>1</v>
      </c>
      <c r="I398" s="42">
        <f t="shared" si="30"/>
        <v>1.2</v>
      </c>
      <c r="J398" s="42">
        <f t="shared" si="30"/>
        <v>6.4000000000000001E-2</v>
      </c>
      <c r="K398" s="42">
        <v>312.8</v>
      </c>
      <c r="L398" s="41">
        <f t="shared" si="31"/>
        <v>0.2746115864653334</v>
      </c>
      <c r="M398">
        <f t="shared" si="32"/>
        <v>339</v>
      </c>
      <c r="N398">
        <f t="shared" si="33"/>
        <v>1</v>
      </c>
      <c r="O398">
        <f t="shared" si="34"/>
        <v>0</v>
      </c>
    </row>
    <row r="399" spans="1:15">
      <c r="A399" s="61" t="s">
        <v>134</v>
      </c>
      <c r="B399" s="41">
        <v>3200</v>
      </c>
      <c r="C399" s="43">
        <v>0.43979382900000002</v>
      </c>
      <c r="D399" s="42">
        <v>0.4</v>
      </c>
      <c r="E399" s="42">
        <v>48.29</v>
      </c>
      <c r="F399" s="42">
        <v>1.2</v>
      </c>
      <c r="G399" s="42">
        <v>6.4000000000000001E-2</v>
      </c>
      <c r="H399" s="41">
        <v>1</v>
      </c>
      <c r="I399" s="42">
        <f t="shared" si="30"/>
        <v>1.2</v>
      </c>
      <c r="J399" s="42">
        <f t="shared" si="30"/>
        <v>6.4000000000000001E-2</v>
      </c>
      <c r="K399" s="42">
        <v>806.2</v>
      </c>
      <c r="L399" s="41">
        <f t="shared" si="31"/>
        <v>0.70792146674700007</v>
      </c>
      <c r="M399">
        <f t="shared" si="32"/>
        <v>873</v>
      </c>
      <c r="N399">
        <f t="shared" si="33"/>
        <v>2</v>
      </c>
      <c r="O399">
        <f t="shared" si="34"/>
        <v>0.1</v>
      </c>
    </row>
    <row r="400" spans="1:15">
      <c r="A400" s="61" t="s">
        <v>134</v>
      </c>
      <c r="B400" s="41">
        <v>4110</v>
      </c>
      <c r="C400" s="43">
        <v>3.3523841999999998E-2</v>
      </c>
      <c r="D400" s="42">
        <v>0.41299999999999998</v>
      </c>
      <c r="E400" s="42">
        <v>48.29</v>
      </c>
      <c r="F400" s="42">
        <v>0.7</v>
      </c>
      <c r="G400" s="42">
        <v>0.09</v>
      </c>
      <c r="H400" s="41">
        <v>1</v>
      </c>
      <c r="I400" s="42">
        <f t="shared" si="30"/>
        <v>0.7</v>
      </c>
      <c r="J400" s="42">
        <f t="shared" si="30"/>
        <v>0.09</v>
      </c>
      <c r="K400" s="42">
        <v>63.5</v>
      </c>
      <c r="L400" s="41">
        <f t="shared" si="31"/>
        <v>5.5715982863694995E-2</v>
      </c>
      <c r="M400">
        <f t="shared" si="32"/>
        <v>69</v>
      </c>
      <c r="N400">
        <f t="shared" si="33"/>
        <v>0</v>
      </c>
      <c r="O400">
        <f t="shared" si="34"/>
        <v>0</v>
      </c>
    </row>
    <row r="401" spans="1:15">
      <c r="A401" s="61" t="s">
        <v>134</v>
      </c>
      <c r="B401" s="41">
        <v>7410</v>
      </c>
      <c r="C401" s="43">
        <v>7.3579501000000005E-2</v>
      </c>
      <c r="D401" s="42">
        <v>0.27600000000000002</v>
      </c>
      <c r="E401" s="42">
        <v>48.29</v>
      </c>
      <c r="F401" s="42">
        <v>1.51</v>
      </c>
      <c r="G401" s="42">
        <v>0.115</v>
      </c>
      <c r="H401" s="41">
        <v>1</v>
      </c>
      <c r="I401" s="42">
        <f t="shared" si="30"/>
        <v>1.51</v>
      </c>
      <c r="J401" s="42">
        <f t="shared" si="30"/>
        <v>0.115</v>
      </c>
      <c r="K401" s="42">
        <v>93.1</v>
      </c>
      <c r="L401" s="41">
        <f t="shared" si="31"/>
        <v>8.1722544375670017E-2</v>
      </c>
      <c r="M401">
        <f t="shared" si="32"/>
        <v>101</v>
      </c>
      <c r="N401">
        <f t="shared" si="33"/>
        <v>0</v>
      </c>
      <c r="O401">
        <f t="shared" si="34"/>
        <v>0</v>
      </c>
    </row>
    <row r="402" spans="1:15">
      <c r="A402" s="61" t="s">
        <v>134</v>
      </c>
      <c r="B402" s="41">
        <v>3200</v>
      </c>
      <c r="C402" s="43">
        <v>0.15055341699999999</v>
      </c>
      <c r="D402" s="42">
        <v>0.4</v>
      </c>
      <c r="E402" s="42">
        <v>48.29</v>
      </c>
      <c r="F402" s="42">
        <v>1.2</v>
      </c>
      <c r="G402" s="42">
        <v>6.4000000000000001E-2</v>
      </c>
      <c r="H402" s="41">
        <v>1</v>
      </c>
      <c r="I402" s="42">
        <f t="shared" si="30"/>
        <v>1.2</v>
      </c>
      <c r="J402" s="42">
        <f t="shared" si="30"/>
        <v>6.4000000000000001E-2</v>
      </c>
      <c r="K402" s="42">
        <v>276</v>
      </c>
      <c r="L402" s="41">
        <f t="shared" si="31"/>
        <v>0.24234081689766671</v>
      </c>
      <c r="M402">
        <f t="shared" si="32"/>
        <v>299</v>
      </c>
      <c r="N402">
        <f t="shared" si="33"/>
        <v>1</v>
      </c>
      <c r="O402">
        <f t="shared" si="34"/>
        <v>0</v>
      </c>
    </row>
    <row r="403" spans="1:15">
      <c r="A403" s="61" t="s">
        <v>134</v>
      </c>
      <c r="B403" s="41">
        <v>4110</v>
      </c>
      <c r="C403" s="43">
        <v>5.4465732000000003E-2</v>
      </c>
      <c r="D403" s="42">
        <v>0.41299999999999998</v>
      </c>
      <c r="E403" s="42">
        <v>48.29</v>
      </c>
      <c r="F403" s="42">
        <v>0.7</v>
      </c>
      <c r="G403" s="42">
        <v>0.09</v>
      </c>
      <c r="H403" s="41">
        <v>1</v>
      </c>
      <c r="I403" s="42">
        <f t="shared" si="30"/>
        <v>0.7</v>
      </c>
      <c r="J403" s="42">
        <f t="shared" si="30"/>
        <v>0.09</v>
      </c>
      <c r="K403" s="42">
        <v>103.1</v>
      </c>
      <c r="L403" s="41">
        <f t="shared" si="31"/>
        <v>9.0521002657469984E-2</v>
      </c>
      <c r="M403">
        <f t="shared" si="32"/>
        <v>112</v>
      </c>
      <c r="N403">
        <f t="shared" si="33"/>
        <v>0</v>
      </c>
      <c r="O403">
        <f t="shared" si="34"/>
        <v>0</v>
      </c>
    </row>
    <row r="404" spans="1:15">
      <c r="A404" s="61" t="s">
        <v>134</v>
      </c>
      <c r="B404" s="41">
        <v>4110</v>
      </c>
      <c r="C404" s="43">
        <v>1.4351640409999999</v>
      </c>
      <c r="D404" s="42">
        <v>0.41299999999999998</v>
      </c>
      <c r="E404" s="42">
        <v>48.29</v>
      </c>
      <c r="F404" s="42">
        <v>0.7</v>
      </c>
      <c r="G404" s="42">
        <v>0.09</v>
      </c>
      <c r="H404" s="41">
        <v>1</v>
      </c>
      <c r="I404" s="42">
        <f t="shared" si="30"/>
        <v>0.7</v>
      </c>
      <c r="J404" s="42">
        <f t="shared" si="30"/>
        <v>0.09</v>
      </c>
      <c r="K404" s="42">
        <v>2716.4</v>
      </c>
      <c r="L404" s="41">
        <f t="shared" si="31"/>
        <v>2.3852151288312138</v>
      </c>
      <c r="M404">
        <f t="shared" si="32"/>
        <v>2942</v>
      </c>
      <c r="N404">
        <f t="shared" si="33"/>
        <v>5</v>
      </c>
      <c r="O404">
        <f t="shared" si="34"/>
        <v>0.6</v>
      </c>
    </row>
    <row r="405" spans="1:15">
      <c r="A405" s="61" t="s">
        <v>134</v>
      </c>
      <c r="B405" s="41">
        <v>5300</v>
      </c>
      <c r="C405" s="43">
        <v>2.7428769999999999E-3</v>
      </c>
      <c r="D405" s="42">
        <v>0.5</v>
      </c>
      <c r="E405" s="42">
        <v>48.29</v>
      </c>
      <c r="F405" s="42">
        <v>0.6</v>
      </c>
      <c r="G405" s="42">
        <v>0.13500000000000001</v>
      </c>
      <c r="H405" s="41">
        <v>1</v>
      </c>
      <c r="I405" s="42">
        <f t="shared" si="30"/>
        <v>0.6</v>
      </c>
      <c r="J405" s="42">
        <f t="shared" si="30"/>
        <v>0.13500000000000001</v>
      </c>
      <c r="K405" s="42">
        <v>6.3</v>
      </c>
      <c r="L405" s="41">
        <f t="shared" si="31"/>
        <v>5.5188970970833327E-3</v>
      </c>
      <c r="M405">
        <f t="shared" si="32"/>
        <v>7</v>
      </c>
      <c r="N405">
        <f t="shared" si="33"/>
        <v>0</v>
      </c>
      <c r="O405">
        <f t="shared" si="34"/>
        <v>0</v>
      </c>
    </row>
    <row r="406" spans="1:15">
      <c r="A406" s="61" t="s">
        <v>134</v>
      </c>
      <c r="B406" s="41">
        <v>5300</v>
      </c>
      <c r="C406" s="43">
        <v>5.2076624000000002E-2</v>
      </c>
      <c r="D406" s="42">
        <v>0.5</v>
      </c>
      <c r="E406" s="42">
        <v>48.29</v>
      </c>
      <c r="F406" s="42">
        <v>0.6</v>
      </c>
      <c r="G406" s="42">
        <v>0.13500000000000001</v>
      </c>
      <c r="H406" s="41">
        <v>1</v>
      </c>
      <c r="I406" s="42">
        <f t="shared" si="30"/>
        <v>0.6</v>
      </c>
      <c r="J406" s="42">
        <f t="shared" si="30"/>
        <v>0.13500000000000001</v>
      </c>
      <c r="K406" s="42">
        <v>119.3</v>
      </c>
      <c r="L406" s="41">
        <f t="shared" si="31"/>
        <v>0.10478250720666667</v>
      </c>
      <c r="M406">
        <f t="shared" si="32"/>
        <v>129</v>
      </c>
      <c r="N406">
        <f t="shared" si="33"/>
        <v>0</v>
      </c>
      <c r="O406">
        <f t="shared" si="34"/>
        <v>0</v>
      </c>
    </row>
    <row r="407" spans="1:15">
      <c r="A407" s="61" t="s">
        <v>134</v>
      </c>
      <c r="B407" s="41">
        <v>6410</v>
      </c>
      <c r="C407" s="43">
        <v>0.53772890600000001</v>
      </c>
      <c r="D407" s="42">
        <v>0.30299999999999999</v>
      </c>
      <c r="E407" s="42">
        <v>48.29</v>
      </c>
      <c r="F407" s="42">
        <v>0</v>
      </c>
      <c r="G407" s="42">
        <v>0</v>
      </c>
      <c r="H407" s="41">
        <v>1</v>
      </c>
      <c r="I407" s="42">
        <f t="shared" si="30"/>
        <v>0</v>
      </c>
      <c r="J407" s="42">
        <f t="shared" si="30"/>
        <v>0</v>
      </c>
      <c r="K407" s="42">
        <v>746.7</v>
      </c>
      <c r="L407" s="41">
        <f t="shared" si="31"/>
        <v>0.65566495398618496</v>
      </c>
      <c r="M407">
        <f t="shared" si="32"/>
        <v>809</v>
      </c>
      <c r="N407">
        <f t="shared" si="33"/>
        <v>0</v>
      </c>
      <c r="O407">
        <f t="shared" si="34"/>
        <v>0</v>
      </c>
    </row>
    <row r="408" spans="1:15">
      <c r="A408" s="61" t="s">
        <v>134</v>
      </c>
      <c r="B408" s="41">
        <v>7410</v>
      </c>
      <c r="C408" s="43">
        <v>0.72900184599999995</v>
      </c>
      <c r="D408" s="42">
        <v>0.23400000000000001</v>
      </c>
      <c r="E408" s="42">
        <v>48.29</v>
      </c>
      <c r="F408" s="42">
        <v>1.51</v>
      </c>
      <c r="G408" s="42">
        <v>0.115</v>
      </c>
      <c r="H408" s="41">
        <v>1</v>
      </c>
      <c r="I408" s="42">
        <f t="shared" si="30"/>
        <v>1.51</v>
      </c>
      <c r="J408" s="42">
        <f t="shared" si="30"/>
        <v>0.115</v>
      </c>
      <c r="K408" s="42">
        <v>1932.5</v>
      </c>
      <c r="L408" s="41">
        <f t="shared" si="31"/>
        <v>0.68646823329512996</v>
      </c>
      <c r="M408">
        <f t="shared" si="32"/>
        <v>847</v>
      </c>
      <c r="N408">
        <f t="shared" si="33"/>
        <v>3</v>
      </c>
      <c r="O408">
        <f t="shared" si="34"/>
        <v>0.2</v>
      </c>
    </row>
    <row r="409" spans="1:15">
      <c r="A409" s="61" t="s">
        <v>134</v>
      </c>
      <c r="B409" s="41">
        <v>4110</v>
      </c>
      <c r="C409" s="43">
        <v>3.2305319999999998E-2</v>
      </c>
      <c r="D409" s="42">
        <v>0.41299999999999998</v>
      </c>
      <c r="E409" s="42">
        <v>48.29</v>
      </c>
      <c r="F409" s="42">
        <v>0.7</v>
      </c>
      <c r="G409" s="42">
        <v>0.09</v>
      </c>
      <c r="H409" s="41">
        <v>1</v>
      </c>
      <c r="I409" s="42">
        <f t="shared" si="30"/>
        <v>0.7</v>
      </c>
      <c r="J409" s="42">
        <f t="shared" si="30"/>
        <v>0.09</v>
      </c>
      <c r="K409" s="42">
        <v>61.2</v>
      </c>
      <c r="L409" s="41">
        <f t="shared" si="31"/>
        <v>5.3690822654699988E-2</v>
      </c>
      <c r="M409">
        <f t="shared" si="32"/>
        <v>66</v>
      </c>
      <c r="N409">
        <f t="shared" si="33"/>
        <v>0</v>
      </c>
      <c r="O409">
        <f t="shared" si="34"/>
        <v>0</v>
      </c>
    </row>
    <row r="410" spans="1:15">
      <c r="A410" s="61" t="s">
        <v>134</v>
      </c>
      <c r="B410" s="41">
        <v>3200</v>
      </c>
      <c r="C410" s="43">
        <v>1.0079118E-2</v>
      </c>
      <c r="D410" s="42">
        <v>0.28699999999999998</v>
      </c>
      <c r="E410" s="42">
        <v>48.29</v>
      </c>
      <c r="F410" s="42">
        <v>1.2</v>
      </c>
      <c r="G410" s="42">
        <v>6.4000000000000001E-2</v>
      </c>
      <c r="H410" s="41">
        <v>1</v>
      </c>
      <c r="I410" s="42">
        <f t="shared" si="30"/>
        <v>1.2</v>
      </c>
      <c r="J410" s="42">
        <f t="shared" si="30"/>
        <v>6.4000000000000001E-2</v>
      </c>
      <c r="K410" s="42">
        <v>13.3</v>
      </c>
      <c r="L410" s="41">
        <f t="shared" si="31"/>
        <v>1.1640734546594998E-2</v>
      </c>
      <c r="M410">
        <f t="shared" si="32"/>
        <v>14</v>
      </c>
      <c r="N410">
        <f t="shared" si="33"/>
        <v>0</v>
      </c>
      <c r="O410">
        <f t="shared" si="34"/>
        <v>0</v>
      </c>
    </row>
    <row r="411" spans="1:15">
      <c r="A411" s="61" t="s">
        <v>134</v>
      </c>
      <c r="B411" s="41">
        <v>4110</v>
      </c>
      <c r="C411" s="43">
        <v>0.20462369699999999</v>
      </c>
      <c r="D411" s="42">
        <v>0.309</v>
      </c>
      <c r="E411" s="42">
        <v>48.29</v>
      </c>
      <c r="F411" s="42">
        <v>0.7</v>
      </c>
      <c r="G411" s="42">
        <v>0.09</v>
      </c>
      <c r="H411" s="41">
        <v>1</v>
      </c>
      <c r="I411" s="42">
        <f t="shared" si="30"/>
        <v>0.7</v>
      </c>
      <c r="J411" s="42">
        <f t="shared" si="30"/>
        <v>0.09</v>
      </c>
      <c r="K411" s="42">
        <v>301.8</v>
      </c>
      <c r="L411" s="41">
        <f t="shared" si="31"/>
        <v>0.25444291694934745</v>
      </c>
      <c r="M411">
        <f t="shared" si="32"/>
        <v>314</v>
      </c>
      <c r="N411">
        <f t="shared" si="33"/>
        <v>0</v>
      </c>
      <c r="O411">
        <f t="shared" si="34"/>
        <v>0.1</v>
      </c>
    </row>
    <row r="412" spans="1:15">
      <c r="A412" s="61" t="s">
        <v>134</v>
      </c>
      <c r="B412" s="41">
        <v>4110</v>
      </c>
      <c r="C412" s="43">
        <v>3.2839000000000002E-5</v>
      </c>
      <c r="D412" s="42">
        <v>0.41299999999999998</v>
      </c>
      <c r="E412" s="42">
        <v>48.29</v>
      </c>
      <c r="F412" s="42">
        <v>0.7</v>
      </c>
      <c r="G412" s="42">
        <v>0.09</v>
      </c>
      <c r="H412" s="41">
        <v>1</v>
      </c>
      <c r="I412" s="42">
        <f t="shared" si="30"/>
        <v>0.7</v>
      </c>
      <c r="J412" s="42">
        <f t="shared" si="30"/>
        <v>0.09</v>
      </c>
      <c r="K412" s="42">
        <v>34.700000000000003</v>
      </c>
      <c r="L412" s="41">
        <f t="shared" si="31"/>
        <v>5.4577788585833335E-5</v>
      </c>
      <c r="M412">
        <f t="shared" si="32"/>
        <v>0</v>
      </c>
      <c r="N412">
        <f t="shared" si="33"/>
        <v>0</v>
      </c>
      <c r="O412">
        <f t="shared" si="34"/>
        <v>0</v>
      </c>
    </row>
    <row r="413" spans="1:15">
      <c r="A413" s="61" t="s">
        <v>134</v>
      </c>
      <c r="B413" s="41">
        <v>4110</v>
      </c>
      <c r="C413" s="43">
        <v>4.9311299999999999E-4</v>
      </c>
      <c r="D413" s="42">
        <v>0.41299999999999998</v>
      </c>
      <c r="E413" s="42">
        <v>48.29</v>
      </c>
      <c r="F413" s="42">
        <v>0.7</v>
      </c>
      <c r="G413" s="42">
        <v>0.09</v>
      </c>
      <c r="H413" s="41">
        <v>1</v>
      </c>
      <c r="I413" s="42">
        <f t="shared" si="30"/>
        <v>0.7</v>
      </c>
      <c r="J413" s="42">
        <f t="shared" si="30"/>
        <v>0.09</v>
      </c>
      <c r="K413" s="42">
        <v>3190.7</v>
      </c>
      <c r="L413" s="41">
        <f t="shared" si="31"/>
        <v>8.1954435466749986E-4</v>
      </c>
      <c r="M413">
        <f t="shared" si="32"/>
        <v>1</v>
      </c>
      <c r="N413">
        <f t="shared" si="33"/>
        <v>0</v>
      </c>
      <c r="O413">
        <f t="shared" si="34"/>
        <v>0</v>
      </c>
    </row>
    <row r="414" spans="1:15">
      <c r="A414" s="61" t="s">
        <v>134</v>
      </c>
      <c r="B414" s="41">
        <v>4110</v>
      </c>
      <c r="C414" s="43">
        <v>1.234817E-3</v>
      </c>
      <c r="D414" s="42">
        <v>0.309</v>
      </c>
      <c r="E414" s="42">
        <v>48.29</v>
      </c>
      <c r="F414" s="42">
        <v>0.7</v>
      </c>
      <c r="G414" s="42">
        <v>0.09</v>
      </c>
      <c r="H414" s="41">
        <v>1</v>
      </c>
      <c r="I414" s="42">
        <f t="shared" si="30"/>
        <v>0.7</v>
      </c>
      <c r="J414" s="42">
        <f t="shared" si="30"/>
        <v>0.09</v>
      </c>
      <c r="K414" s="42">
        <v>1.7</v>
      </c>
      <c r="L414" s="41">
        <f t="shared" si="31"/>
        <v>1.5354548079475E-3</v>
      </c>
      <c r="M414">
        <f t="shared" si="32"/>
        <v>2</v>
      </c>
      <c r="N414">
        <f t="shared" si="33"/>
        <v>0</v>
      </c>
      <c r="O414">
        <f t="shared" si="34"/>
        <v>0</v>
      </c>
    </row>
    <row r="415" spans="1:15">
      <c r="A415" s="61" t="s">
        <v>134</v>
      </c>
      <c r="B415" s="41">
        <v>4110</v>
      </c>
      <c r="C415" s="43">
        <v>0.21550346100000001</v>
      </c>
      <c r="D415" s="42">
        <v>0.309</v>
      </c>
      <c r="E415" s="42">
        <v>48.29</v>
      </c>
      <c r="F415" s="42">
        <v>0.7</v>
      </c>
      <c r="G415" s="42">
        <v>0.09</v>
      </c>
      <c r="H415" s="41">
        <v>1</v>
      </c>
      <c r="I415" s="42">
        <f t="shared" si="30"/>
        <v>0.7</v>
      </c>
      <c r="J415" s="42">
        <f t="shared" si="30"/>
        <v>0.09</v>
      </c>
      <c r="K415" s="42">
        <v>305.2</v>
      </c>
      <c r="L415" s="41">
        <f t="shared" si="31"/>
        <v>0.26797154989101751</v>
      </c>
      <c r="M415">
        <f t="shared" si="32"/>
        <v>331</v>
      </c>
      <c r="N415">
        <f t="shared" si="33"/>
        <v>1</v>
      </c>
      <c r="O415">
        <f t="shared" si="34"/>
        <v>0.1</v>
      </c>
    </row>
    <row r="416" spans="1:15">
      <c r="A416" s="61" t="s">
        <v>134</v>
      </c>
      <c r="B416" s="41">
        <v>4110</v>
      </c>
      <c r="C416" s="43">
        <v>1.0131912169999999</v>
      </c>
      <c r="D416" s="42">
        <v>0.41299999999999998</v>
      </c>
      <c r="E416" s="42">
        <v>48.29</v>
      </c>
      <c r="F416" s="42">
        <v>0.7</v>
      </c>
      <c r="G416" s="42">
        <v>0.09</v>
      </c>
      <c r="H416" s="41">
        <v>1</v>
      </c>
      <c r="I416" s="42">
        <f t="shared" si="30"/>
        <v>0.7</v>
      </c>
      <c r="J416" s="42">
        <f t="shared" si="30"/>
        <v>0.09</v>
      </c>
      <c r="K416" s="42">
        <v>1917.7</v>
      </c>
      <c r="L416" s="41">
        <f t="shared" si="31"/>
        <v>1.6839043831556737</v>
      </c>
      <c r="M416">
        <f t="shared" si="32"/>
        <v>2077</v>
      </c>
      <c r="N416">
        <f t="shared" si="33"/>
        <v>3</v>
      </c>
      <c r="O416">
        <f t="shared" si="34"/>
        <v>0.4</v>
      </c>
    </row>
    <row r="417" spans="1:15">
      <c r="A417" s="61" t="s">
        <v>134</v>
      </c>
      <c r="B417" s="41">
        <v>4110</v>
      </c>
      <c r="C417" s="43">
        <v>0.299137773</v>
      </c>
      <c r="D417" s="42">
        <v>0.41299999999999998</v>
      </c>
      <c r="E417" s="42">
        <v>48.29</v>
      </c>
      <c r="F417" s="42">
        <v>0.7</v>
      </c>
      <c r="G417" s="42">
        <v>0.09</v>
      </c>
      <c r="H417" s="41">
        <v>1</v>
      </c>
      <c r="I417" s="42">
        <f t="shared" si="30"/>
        <v>0.7</v>
      </c>
      <c r="J417" s="42">
        <f t="shared" si="30"/>
        <v>0.09</v>
      </c>
      <c r="K417" s="42">
        <v>566.20000000000005</v>
      </c>
      <c r="L417" s="41">
        <f t="shared" si="31"/>
        <v>0.49716124525201738</v>
      </c>
      <c r="M417">
        <f t="shared" si="32"/>
        <v>613</v>
      </c>
      <c r="N417">
        <f t="shared" si="33"/>
        <v>1</v>
      </c>
      <c r="O417">
        <f t="shared" si="34"/>
        <v>0.1</v>
      </c>
    </row>
    <row r="418" spans="1:15">
      <c r="A418" s="61" t="s">
        <v>134</v>
      </c>
      <c r="B418" s="41">
        <v>4110</v>
      </c>
      <c r="C418" s="43">
        <v>2.6946194270000001</v>
      </c>
      <c r="D418" s="42">
        <v>0.41299999999999998</v>
      </c>
      <c r="E418" s="42">
        <v>48.29</v>
      </c>
      <c r="F418" s="42">
        <v>0.7</v>
      </c>
      <c r="G418" s="42">
        <v>0.09</v>
      </c>
      <c r="H418" s="41">
        <v>1</v>
      </c>
      <c r="I418" s="42">
        <f t="shared" si="30"/>
        <v>0.7</v>
      </c>
      <c r="J418" s="42">
        <f t="shared" si="30"/>
        <v>0.09</v>
      </c>
      <c r="K418" s="42">
        <v>7446.6</v>
      </c>
      <c r="L418" s="41">
        <f t="shared" si="31"/>
        <v>4.4784058408016483</v>
      </c>
      <c r="M418">
        <f t="shared" si="32"/>
        <v>5524</v>
      </c>
      <c r="N418">
        <f t="shared" si="33"/>
        <v>9</v>
      </c>
      <c r="O418">
        <f t="shared" si="34"/>
        <v>1.1000000000000001</v>
      </c>
    </row>
    <row r="419" spans="1:15">
      <c r="A419" s="61" t="s">
        <v>134</v>
      </c>
      <c r="B419" s="41">
        <v>7410</v>
      </c>
      <c r="C419" s="43">
        <v>5.64673E-3</v>
      </c>
      <c r="D419" s="42">
        <v>0.23400000000000001</v>
      </c>
      <c r="E419" s="42">
        <v>48.29</v>
      </c>
      <c r="F419" s="42">
        <v>1.51</v>
      </c>
      <c r="G419" s="42">
        <v>0.115</v>
      </c>
      <c r="H419" s="41">
        <v>1</v>
      </c>
      <c r="I419" s="42">
        <f t="shared" si="30"/>
        <v>1.51</v>
      </c>
      <c r="J419" s="42">
        <f t="shared" si="30"/>
        <v>0.115</v>
      </c>
      <c r="K419" s="42">
        <v>35.799999999999997</v>
      </c>
      <c r="L419" s="41">
        <f t="shared" si="31"/>
        <v>5.3172715381499995E-3</v>
      </c>
      <c r="M419">
        <f t="shared" si="32"/>
        <v>7</v>
      </c>
      <c r="N419">
        <f t="shared" si="33"/>
        <v>0</v>
      </c>
      <c r="O419">
        <f t="shared" si="34"/>
        <v>0</v>
      </c>
    </row>
    <row r="420" spans="1:15">
      <c r="A420" s="61" t="s">
        <v>134</v>
      </c>
      <c r="B420" s="41">
        <v>7410</v>
      </c>
      <c r="C420" s="43">
        <v>0.38425997000000001</v>
      </c>
      <c r="D420" s="42">
        <v>0.27600000000000002</v>
      </c>
      <c r="E420" s="42">
        <v>48.29</v>
      </c>
      <c r="F420" s="42">
        <v>1.51</v>
      </c>
      <c r="G420" s="42">
        <v>0.115</v>
      </c>
      <c r="H420" s="41">
        <v>1</v>
      </c>
      <c r="I420" s="42">
        <f t="shared" si="30"/>
        <v>1.51</v>
      </c>
      <c r="J420" s="42">
        <f t="shared" si="30"/>
        <v>0.115</v>
      </c>
      <c r="K420" s="42">
        <v>557</v>
      </c>
      <c r="L420" s="41">
        <f t="shared" si="31"/>
        <v>0.42678602087990009</v>
      </c>
      <c r="M420">
        <f t="shared" si="32"/>
        <v>526</v>
      </c>
      <c r="N420">
        <f t="shared" si="33"/>
        <v>2</v>
      </c>
      <c r="O420">
        <f t="shared" si="34"/>
        <v>0.1</v>
      </c>
    </row>
    <row r="421" spans="1:15">
      <c r="A421" s="61" t="s">
        <v>134</v>
      </c>
      <c r="B421" s="41">
        <v>5300</v>
      </c>
      <c r="C421" s="43">
        <v>0.22869265899999999</v>
      </c>
      <c r="D421" s="42">
        <v>0.5</v>
      </c>
      <c r="E421" s="42">
        <v>48.29</v>
      </c>
      <c r="F421" s="42">
        <v>0.6</v>
      </c>
      <c r="G421" s="42">
        <v>0.13500000000000001</v>
      </c>
      <c r="H421" s="41">
        <v>1</v>
      </c>
      <c r="I421" s="42">
        <f t="shared" si="30"/>
        <v>0.6</v>
      </c>
      <c r="J421" s="42">
        <f t="shared" si="30"/>
        <v>0.13500000000000001</v>
      </c>
      <c r="K421" s="42">
        <v>543.1</v>
      </c>
      <c r="L421" s="41">
        <f t="shared" si="31"/>
        <v>0.46014868762958328</v>
      </c>
      <c r="M421">
        <f t="shared" si="32"/>
        <v>568</v>
      </c>
      <c r="N421">
        <f t="shared" si="33"/>
        <v>1</v>
      </c>
      <c r="O421">
        <f t="shared" si="34"/>
        <v>0.2</v>
      </c>
    </row>
    <row r="422" spans="1:15">
      <c r="A422" s="61" t="s">
        <v>134</v>
      </c>
      <c r="B422" s="41">
        <v>7410</v>
      </c>
      <c r="C422" s="43">
        <v>7.997199E-3</v>
      </c>
      <c r="D422" s="42">
        <v>0.23400000000000001</v>
      </c>
      <c r="E422" s="42">
        <v>48.29</v>
      </c>
      <c r="F422" s="42">
        <v>1.51</v>
      </c>
      <c r="G422" s="42">
        <v>0.115</v>
      </c>
      <c r="H422" s="41">
        <v>1</v>
      </c>
      <c r="I422" s="42">
        <f t="shared" si="30"/>
        <v>1.51</v>
      </c>
      <c r="J422" s="42">
        <f t="shared" si="30"/>
        <v>0.115</v>
      </c>
      <c r="K422" s="42">
        <v>8.6</v>
      </c>
      <c r="L422" s="41">
        <f t="shared" si="31"/>
        <v>7.5306024243450009E-3</v>
      </c>
      <c r="M422">
        <f t="shared" si="32"/>
        <v>9</v>
      </c>
      <c r="N422">
        <f t="shared" si="33"/>
        <v>0</v>
      </c>
      <c r="O422">
        <f t="shared" si="34"/>
        <v>0</v>
      </c>
    </row>
    <row r="423" spans="1:15">
      <c r="A423" s="61" t="s">
        <v>134</v>
      </c>
      <c r="B423" s="41">
        <v>5300</v>
      </c>
      <c r="C423" s="43">
        <v>1.1177715E-2</v>
      </c>
      <c r="D423" s="42">
        <v>0.5</v>
      </c>
      <c r="E423" s="42">
        <v>48.29</v>
      </c>
      <c r="F423" s="42">
        <v>0.6</v>
      </c>
      <c r="G423" s="42">
        <v>0.13500000000000001</v>
      </c>
      <c r="H423" s="41">
        <v>1</v>
      </c>
      <c r="I423" s="42">
        <f t="shared" si="30"/>
        <v>0.6</v>
      </c>
      <c r="J423" s="42">
        <f t="shared" si="30"/>
        <v>0.13500000000000001</v>
      </c>
      <c r="K423" s="42">
        <v>110.5</v>
      </c>
      <c r="L423" s="41">
        <f t="shared" si="31"/>
        <v>2.2490494056250001E-2</v>
      </c>
      <c r="M423">
        <f t="shared" si="32"/>
        <v>28</v>
      </c>
      <c r="N423">
        <f t="shared" si="33"/>
        <v>0</v>
      </c>
      <c r="O423">
        <f t="shared" si="34"/>
        <v>0</v>
      </c>
    </row>
    <row r="424" spans="1:15">
      <c r="A424" s="61" t="s">
        <v>134</v>
      </c>
      <c r="B424" s="41">
        <v>7410</v>
      </c>
      <c r="C424" s="43">
        <v>9.1114790000000005E-3</v>
      </c>
      <c r="D424" s="42">
        <v>0.23400000000000001</v>
      </c>
      <c r="E424" s="42">
        <v>48.29</v>
      </c>
      <c r="F424" s="42">
        <v>1.51</v>
      </c>
      <c r="G424" s="42">
        <v>0.115</v>
      </c>
      <c r="H424" s="41">
        <v>1</v>
      </c>
      <c r="I424" s="42">
        <f t="shared" si="30"/>
        <v>1.51</v>
      </c>
      <c r="J424" s="42">
        <f t="shared" si="30"/>
        <v>0.115</v>
      </c>
      <c r="K424" s="42">
        <v>9.8000000000000007</v>
      </c>
      <c r="L424" s="41">
        <f t="shared" si="31"/>
        <v>8.5798697577450008E-3</v>
      </c>
      <c r="M424">
        <f t="shared" si="32"/>
        <v>11</v>
      </c>
      <c r="N424">
        <f t="shared" si="33"/>
        <v>0</v>
      </c>
      <c r="O424">
        <f t="shared" si="34"/>
        <v>0</v>
      </c>
    </row>
    <row r="425" spans="1:15">
      <c r="A425" s="61" t="s">
        <v>134</v>
      </c>
      <c r="B425" s="41">
        <v>7410</v>
      </c>
      <c r="C425" s="43">
        <v>0.23904408499999999</v>
      </c>
      <c r="D425" s="42">
        <v>0.27600000000000002</v>
      </c>
      <c r="E425" s="42">
        <v>48.29</v>
      </c>
      <c r="F425" s="42">
        <v>1.51</v>
      </c>
      <c r="G425" s="42">
        <v>0.115</v>
      </c>
      <c r="H425" s="41">
        <v>1</v>
      </c>
      <c r="I425" s="42">
        <f t="shared" si="30"/>
        <v>1.51</v>
      </c>
      <c r="J425" s="42">
        <f t="shared" si="30"/>
        <v>0.115</v>
      </c>
      <c r="K425" s="42">
        <v>352</v>
      </c>
      <c r="L425" s="41">
        <f t="shared" si="31"/>
        <v>0.26549909388695003</v>
      </c>
      <c r="M425">
        <f t="shared" si="32"/>
        <v>327</v>
      </c>
      <c r="N425">
        <f t="shared" si="33"/>
        <v>1</v>
      </c>
      <c r="O425">
        <f t="shared" si="34"/>
        <v>0.1</v>
      </c>
    </row>
    <row r="426" spans="1:15">
      <c r="A426" s="61" t="s">
        <v>134</v>
      </c>
      <c r="B426" s="41">
        <v>4110</v>
      </c>
      <c r="C426" s="43">
        <v>4.1347083999999999E-2</v>
      </c>
      <c r="D426" s="42">
        <v>0.41299999999999998</v>
      </c>
      <c r="E426" s="42">
        <v>48.29</v>
      </c>
      <c r="F426" s="42">
        <v>0.7</v>
      </c>
      <c r="G426" s="42">
        <v>0.09</v>
      </c>
      <c r="H426" s="41">
        <v>1</v>
      </c>
      <c r="I426" s="42">
        <f t="shared" si="30"/>
        <v>0.7</v>
      </c>
      <c r="J426" s="42">
        <f t="shared" si="30"/>
        <v>0.09</v>
      </c>
      <c r="K426" s="42">
        <v>78.3</v>
      </c>
      <c r="L426" s="41">
        <f t="shared" si="31"/>
        <v>6.8718061122223326E-2</v>
      </c>
      <c r="M426">
        <f t="shared" si="32"/>
        <v>85</v>
      </c>
      <c r="N426">
        <f t="shared" si="33"/>
        <v>0</v>
      </c>
      <c r="O426">
        <f t="shared" si="34"/>
        <v>0</v>
      </c>
    </row>
    <row r="427" spans="1:15">
      <c r="A427" s="61" t="s">
        <v>134</v>
      </c>
      <c r="B427" s="41">
        <v>6430</v>
      </c>
      <c r="C427" s="43">
        <v>1.7556261989999999</v>
      </c>
      <c r="D427" s="42">
        <v>0.30299999999999999</v>
      </c>
      <c r="E427" s="42">
        <v>48.29</v>
      </c>
      <c r="F427" s="42">
        <v>0</v>
      </c>
      <c r="G427" s="42">
        <v>0</v>
      </c>
      <c r="H427" s="41">
        <v>1</v>
      </c>
      <c r="I427" s="42">
        <f t="shared" si="30"/>
        <v>0</v>
      </c>
      <c r="J427" s="42">
        <f t="shared" si="30"/>
        <v>0</v>
      </c>
      <c r="K427" s="42">
        <v>2537.6</v>
      </c>
      <c r="L427" s="41">
        <f t="shared" si="31"/>
        <v>2.1406745260301774</v>
      </c>
      <c r="M427">
        <f t="shared" si="32"/>
        <v>2640</v>
      </c>
      <c r="N427">
        <f t="shared" si="33"/>
        <v>0</v>
      </c>
      <c r="O427">
        <f t="shared" si="34"/>
        <v>0</v>
      </c>
    </row>
    <row r="428" spans="1:15">
      <c r="A428" s="61" t="s">
        <v>134</v>
      </c>
      <c r="B428" s="41">
        <v>4110</v>
      </c>
      <c r="C428" s="43">
        <v>9.6800412000000002E-2</v>
      </c>
      <c r="D428" s="42">
        <v>0.309</v>
      </c>
      <c r="E428" s="42">
        <v>48.29</v>
      </c>
      <c r="F428" s="42">
        <v>0.7</v>
      </c>
      <c r="G428" s="42">
        <v>0.09</v>
      </c>
      <c r="H428" s="41">
        <v>1</v>
      </c>
      <c r="I428" s="42">
        <f t="shared" si="30"/>
        <v>0.7</v>
      </c>
      <c r="J428" s="42">
        <f t="shared" si="30"/>
        <v>0.09</v>
      </c>
      <c r="K428" s="42">
        <v>137.1</v>
      </c>
      <c r="L428" s="41">
        <f t="shared" si="31"/>
        <v>0.12036816630861001</v>
      </c>
      <c r="M428">
        <f t="shared" si="32"/>
        <v>148</v>
      </c>
      <c r="N428">
        <f t="shared" si="33"/>
        <v>0</v>
      </c>
      <c r="O428">
        <f t="shared" si="34"/>
        <v>0</v>
      </c>
    </row>
    <row r="429" spans="1:15">
      <c r="A429" s="61" t="s">
        <v>134</v>
      </c>
      <c r="B429" s="41">
        <v>6430</v>
      </c>
      <c r="C429" s="43">
        <v>3.0291228E-2</v>
      </c>
      <c r="D429" s="42">
        <v>0.30299999999999999</v>
      </c>
      <c r="E429" s="42">
        <v>48.29</v>
      </c>
      <c r="F429" s="42">
        <v>0</v>
      </c>
      <c r="G429" s="42">
        <v>0</v>
      </c>
      <c r="H429" s="41">
        <v>1</v>
      </c>
      <c r="I429" s="42">
        <f t="shared" si="30"/>
        <v>0</v>
      </c>
      <c r="J429" s="42">
        <f t="shared" si="30"/>
        <v>0</v>
      </c>
      <c r="K429" s="42">
        <v>42.1</v>
      </c>
      <c r="L429" s="41">
        <f t="shared" si="31"/>
        <v>3.6934775853029997E-2</v>
      </c>
      <c r="M429">
        <f t="shared" si="32"/>
        <v>46</v>
      </c>
      <c r="N429">
        <f t="shared" si="33"/>
        <v>0</v>
      </c>
      <c r="O429">
        <f t="shared" si="34"/>
        <v>0</v>
      </c>
    </row>
    <row r="430" spans="1:15">
      <c r="A430" s="61" t="s">
        <v>134</v>
      </c>
      <c r="B430" s="41">
        <v>6430</v>
      </c>
      <c r="C430" s="43">
        <v>1.3175144E-2</v>
      </c>
      <c r="D430" s="42">
        <v>0.30299999999999999</v>
      </c>
      <c r="E430" s="42">
        <v>48.29</v>
      </c>
      <c r="F430" s="42">
        <v>0</v>
      </c>
      <c r="G430" s="42">
        <v>0</v>
      </c>
      <c r="H430" s="41">
        <v>1</v>
      </c>
      <c r="I430" s="42">
        <f t="shared" si="30"/>
        <v>0</v>
      </c>
      <c r="J430" s="42">
        <f t="shared" si="30"/>
        <v>0</v>
      </c>
      <c r="K430" s="42">
        <v>401.1</v>
      </c>
      <c r="L430" s="41">
        <f t="shared" si="31"/>
        <v>1.606474951994E-2</v>
      </c>
      <c r="M430">
        <f t="shared" si="32"/>
        <v>20</v>
      </c>
      <c r="N430">
        <f t="shared" si="33"/>
        <v>0</v>
      </c>
      <c r="O430">
        <f t="shared" si="34"/>
        <v>0</v>
      </c>
    </row>
    <row r="431" spans="1:15">
      <c r="A431" s="61" t="s">
        <v>134</v>
      </c>
      <c r="B431" s="41">
        <v>3200</v>
      </c>
      <c r="C431" s="43">
        <v>1.108706634</v>
      </c>
      <c r="D431" s="42">
        <v>0.28699999999999998</v>
      </c>
      <c r="E431" s="42">
        <v>48.29</v>
      </c>
      <c r="F431" s="42">
        <v>1.2</v>
      </c>
      <c r="G431" s="42">
        <v>6.4000000000000001E-2</v>
      </c>
      <c r="H431" s="41">
        <v>1</v>
      </c>
      <c r="I431" s="42">
        <f t="shared" si="30"/>
        <v>1.2</v>
      </c>
      <c r="J431" s="42">
        <f t="shared" si="30"/>
        <v>6.4000000000000001E-2</v>
      </c>
      <c r="K431" s="42">
        <v>1458.2</v>
      </c>
      <c r="L431" s="41">
        <f t="shared" si="31"/>
        <v>1.2804850202609848</v>
      </c>
      <c r="M431">
        <f t="shared" si="32"/>
        <v>1579</v>
      </c>
      <c r="N431">
        <f t="shared" si="33"/>
        <v>4</v>
      </c>
      <c r="O431">
        <f t="shared" si="34"/>
        <v>0.2</v>
      </c>
    </row>
    <row r="432" spans="1:15">
      <c r="A432" s="61" t="s">
        <v>134</v>
      </c>
      <c r="B432" s="41">
        <v>4110</v>
      </c>
      <c r="C432" s="43">
        <v>2.7939508449999999</v>
      </c>
      <c r="D432" s="42">
        <v>0.41299999999999998</v>
      </c>
      <c r="E432" s="42">
        <v>48.29</v>
      </c>
      <c r="F432" s="42">
        <v>0.7</v>
      </c>
      <c r="G432" s="42">
        <v>0.09</v>
      </c>
      <c r="H432" s="41">
        <v>1</v>
      </c>
      <c r="I432" s="42">
        <f t="shared" si="30"/>
        <v>0.7</v>
      </c>
      <c r="J432" s="42">
        <f t="shared" si="30"/>
        <v>0.09</v>
      </c>
      <c r="K432" s="42">
        <v>5313.6</v>
      </c>
      <c r="L432" s="41">
        <f t="shared" si="31"/>
        <v>4.6434927536654698</v>
      </c>
      <c r="M432">
        <f t="shared" si="32"/>
        <v>5728</v>
      </c>
      <c r="N432">
        <f t="shared" si="33"/>
        <v>9</v>
      </c>
      <c r="O432">
        <f t="shared" si="34"/>
        <v>1.1000000000000001</v>
      </c>
    </row>
    <row r="433" spans="1:15">
      <c r="A433" s="61" t="s">
        <v>134</v>
      </c>
      <c r="B433" s="41">
        <v>4110</v>
      </c>
      <c r="C433" s="43">
        <v>3.5951762999999998E-2</v>
      </c>
      <c r="D433" s="42">
        <v>0.41299999999999998</v>
      </c>
      <c r="E433" s="42">
        <v>48.29</v>
      </c>
      <c r="F433" s="42">
        <v>0.7</v>
      </c>
      <c r="G433" s="42">
        <v>0.09</v>
      </c>
      <c r="H433" s="41">
        <v>1</v>
      </c>
      <c r="I433" s="42">
        <f t="shared" si="30"/>
        <v>0.7</v>
      </c>
      <c r="J433" s="42">
        <f t="shared" si="30"/>
        <v>0.09</v>
      </c>
      <c r="K433" s="42">
        <v>68</v>
      </c>
      <c r="L433" s="41">
        <f t="shared" si="31"/>
        <v>5.9751141030542486E-2</v>
      </c>
      <c r="M433">
        <f t="shared" si="32"/>
        <v>74</v>
      </c>
      <c r="N433">
        <f t="shared" si="33"/>
        <v>0</v>
      </c>
      <c r="O433">
        <f t="shared" si="34"/>
        <v>0</v>
      </c>
    </row>
    <row r="434" spans="1:15">
      <c r="A434" s="61" t="s">
        <v>134</v>
      </c>
      <c r="B434" s="41">
        <v>4110</v>
      </c>
      <c r="C434" s="43">
        <v>0.32796786900000002</v>
      </c>
      <c r="D434" s="42">
        <v>0.41299999999999998</v>
      </c>
      <c r="E434" s="42">
        <v>48.29</v>
      </c>
      <c r="F434" s="42">
        <v>0.7</v>
      </c>
      <c r="G434" s="42">
        <v>0.09</v>
      </c>
      <c r="H434" s="41">
        <v>1</v>
      </c>
      <c r="I434" s="42">
        <f t="shared" si="30"/>
        <v>0.7</v>
      </c>
      <c r="J434" s="42">
        <f t="shared" si="30"/>
        <v>0.09</v>
      </c>
      <c r="K434" s="42">
        <v>620.79999999999995</v>
      </c>
      <c r="L434" s="41">
        <f t="shared" si="31"/>
        <v>0.54507631222717745</v>
      </c>
      <c r="M434">
        <f t="shared" si="32"/>
        <v>672</v>
      </c>
      <c r="N434">
        <f t="shared" si="33"/>
        <v>1</v>
      </c>
      <c r="O434">
        <f t="shared" si="34"/>
        <v>0.1</v>
      </c>
    </row>
    <row r="435" spans="1:15">
      <c r="A435" s="61" t="s">
        <v>134</v>
      </c>
      <c r="B435" s="41">
        <v>6430</v>
      </c>
      <c r="C435" s="43">
        <v>4.2670972000000001E-2</v>
      </c>
      <c r="D435" s="42">
        <v>0.30299999999999999</v>
      </c>
      <c r="E435" s="42">
        <v>48.29</v>
      </c>
      <c r="F435" s="42">
        <v>0</v>
      </c>
      <c r="G435" s="42">
        <v>0</v>
      </c>
      <c r="H435" s="41">
        <v>1</v>
      </c>
      <c r="I435" s="42">
        <f t="shared" si="30"/>
        <v>0</v>
      </c>
      <c r="J435" s="42">
        <f t="shared" si="30"/>
        <v>0</v>
      </c>
      <c r="K435" s="42">
        <v>220</v>
      </c>
      <c r="L435" s="41">
        <f t="shared" si="31"/>
        <v>5.2029676256470002E-2</v>
      </c>
      <c r="M435">
        <f t="shared" si="32"/>
        <v>64</v>
      </c>
      <c r="N435">
        <f t="shared" si="33"/>
        <v>0</v>
      </c>
      <c r="O435">
        <f t="shared" si="34"/>
        <v>0</v>
      </c>
    </row>
    <row r="436" spans="1:15">
      <c r="A436" s="61" t="s">
        <v>134</v>
      </c>
      <c r="B436" s="41">
        <v>1100</v>
      </c>
      <c r="C436" s="43">
        <v>1.8614549999999999E-3</v>
      </c>
      <c r="D436" s="42">
        <v>0.28599999999999998</v>
      </c>
      <c r="E436" s="42">
        <v>48.29</v>
      </c>
      <c r="F436" s="42">
        <v>1.85</v>
      </c>
      <c r="G436" s="42">
        <v>0.22</v>
      </c>
      <c r="H436" s="41">
        <v>1</v>
      </c>
      <c r="I436" s="42">
        <f t="shared" si="30"/>
        <v>1.85</v>
      </c>
      <c r="J436" s="42">
        <f t="shared" si="30"/>
        <v>0.22</v>
      </c>
      <c r="K436" s="42">
        <v>41.7</v>
      </c>
      <c r="L436" s="41">
        <f t="shared" si="31"/>
        <v>2.1423702764749998E-3</v>
      </c>
      <c r="M436">
        <f t="shared" si="32"/>
        <v>3</v>
      </c>
      <c r="N436">
        <f t="shared" si="33"/>
        <v>0</v>
      </c>
      <c r="O436">
        <f t="shared" si="34"/>
        <v>0</v>
      </c>
    </row>
    <row r="437" spans="1:15">
      <c r="A437" s="61" t="s">
        <v>134</v>
      </c>
      <c r="B437" s="41">
        <v>6430</v>
      </c>
      <c r="C437" s="43">
        <v>2.285654976</v>
      </c>
      <c r="D437" s="42">
        <v>0.30299999999999999</v>
      </c>
      <c r="E437" s="42">
        <v>48.29</v>
      </c>
      <c r="F437" s="42">
        <v>0</v>
      </c>
      <c r="G437" s="42">
        <v>0</v>
      </c>
      <c r="H437" s="41">
        <v>1</v>
      </c>
      <c r="I437" s="42">
        <f t="shared" si="30"/>
        <v>0</v>
      </c>
      <c r="J437" s="42">
        <f t="shared" si="30"/>
        <v>0</v>
      </c>
      <c r="K437" s="42">
        <v>3244.3</v>
      </c>
      <c r="L437" s="41">
        <f t="shared" si="31"/>
        <v>2.7869505394737595</v>
      </c>
      <c r="M437">
        <f t="shared" si="32"/>
        <v>3438</v>
      </c>
      <c r="N437">
        <f t="shared" si="33"/>
        <v>0</v>
      </c>
      <c r="O437">
        <f t="shared" si="34"/>
        <v>0</v>
      </c>
    </row>
    <row r="438" spans="1:15">
      <c r="A438" s="61" t="s">
        <v>134</v>
      </c>
      <c r="B438" s="41">
        <v>6430</v>
      </c>
      <c r="C438" s="43">
        <v>1.9781043000000002E-2</v>
      </c>
      <c r="D438" s="42">
        <v>0.30299999999999999</v>
      </c>
      <c r="E438" s="42">
        <v>48.29</v>
      </c>
      <c r="F438" s="42">
        <v>0</v>
      </c>
      <c r="G438" s="42">
        <v>0</v>
      </c>
      <c r="H438" s="41">
        <v>1</v>
      </c>
      <c r="I438" s="42">
        <f t="shared" si="30"/>
        <v>0</v>
      </c>
      <c r="J438" s="42">
        <f t="shared" si="30"/>
        <v>0</v>
      </c>
      <c r="K438" s="42">
        <v>27.5</v>
      </c>
      <c r="L438" s="41">
        <f t="shared" si="31"/>
        <v>2.4119470803367501E-2</v>
      </c>
      <c r="M438">
        <f t="shared" si="32"/>
        <v>30</v>
      </c>
      <c r="N438">
        <f t="shared" si="33"/>
        <v>0</v>
      </c>
      <c r="O438">
        <f t="shared" si="34"/>
        <v>0</v>
      </c>
    </row>
    <row r="439" spans="1:15">
      <c r="A439" s="61" t="s">
        <v>134</v>
      </c>
      <c r="B439" s="41">
        <v>4110</v>
      </c>
      <c r="C439" s="43">
        <v>0.43407547600000002</v>
      </c>
      <c r="D439" s="42">
        <v>0.41299999999999998</v>
      </c>
      <c r="E439" s="42">
        <v>48.29</v>
      </c>
      <c r="F439" s="42">
        <v>0.7</v>
      </c>
      <c r="G439" s="42">
        <v>0.09</v>
      </c>
      <c r="H439" s="41">
        <v>1</v>
      </c>
      <c r="I439" s="42">
        <f t="shared" si="30"/>
        <v>0.7</v>
      </c>
      <c r="J439" s="42">
        <f t="shared" si="30"/>
        <v>0.09</v>
      </c>
      <c r="K439" s="42">
        <v>821.6</v>
      </c>
      <c r="L439" s="41">
        <f t="shared" si="31"/>
        <v>0.72142512133204317</v>
      </c>
      <c r="M439">
        <f t="shared" si="32"/>
        <v>890</v>
      </c>
      <c r="N439">
        <f t="shared" si="33"/>
        <v>1</v>
      </c>
      <c r="O439">
        <f t="shared" si="34"/>
        <v>0.2</v>
      </c>
    </row>
    <row r="440" spans="1:15">
      <c r="A440" s="61" t="s">
        <v>134</v>
      </c>
      <c r="B440" s="41">
        <v>4110</v>
      </c>
      <c r="C440" s="43">
        <v>6.0203227110000004</v>
      </c>
      <c r="D440" s="42">
        <v>0.41299999999999998</v>
      </c>
      <c r="E440" s="42">
        <v>48.29</v>
      </c>
      <c r="F440" s="42">
        <v>0.7</v>
      </c>
      <c r="G440" s="42">
        <v>0.09</v>
      </c>
      <c r="H440" s="41">
        <v>1</v>
      </c>
      <c r="I440" s="42">
        <f t="shared" si="30"/>
        <v>0.7</v>
      </c>
      <c r="J440" s="42">
        <f t="shared" si="30"/>
        <v>0.09</v>
      </c>
      <c r="K440" s="42">
        <v>12845.3</v>
      </c>
      <c r="L440" s="41">
        <f t="shared" si="31"/>
        <v>10.005660956163371</v>
      </c>
      <c r="M440">
        <f t="shared" si="32"/>
        <v>12342</v>
      </c>
      <c r="N440">
        <f t="shared" si="33"/>
        <v>19</v>
      </c>
      <c r="O440">
        <f t="shared" si="34"/>
        <v>2.4</v>
      </c>
    </row>
    <row r="441" spans="1:15">
      <c r="A441" s="61" t="s">
        <v>134</v>
      </c>
      <c r="B441" s="41">
        <v>4110</v>
      </c>
      <c r="C441" s="43">
        <v>0.88824084400000003</v>
      </c>
      <c r="D441" s="42">
        <v>0.41299999999999998</v>
      </c>
      <c r="E441" s="42">
        <v>48.29</v>
      </c>
      <c r="F441" s="42">
        <v>0.7</v>
      </c>
      <c r="G441" s="42">
        <v>0.09</v>
      </c>
      <c r="H441" s="41">
        <v>1</v>
      </c>
      <c r="I441" s="42">
        <f t="shared" si="30"/>
        <v>0.7</v>
      </c>
      <c r="J441" s="42">
        <f t="shared" si="30"/>
        <v>0.09</v>
      </c>
      <c r="K441" s="42">
        <v>1681.2</v>
      </c>
      <c r="L441" s="41">
        <f t="shared" si="31"/>
        <v>1.4762392581118231</v>
      </c>
      <c r="M441">
        <f t="shared" si="32"/>
        <v>1821</v>
      </c>
      <c r="N441">
        <f t="shared" si="33"/>
        <v>3</v>
      </c>
      <c r="O441">
        <f t="shared" si="34"/>
        <v>0.4</v>
      </c>
    </row>
    <row r="442" spans="1:15">
      <c r="A442" s="61" t="s">
        <v>134</v>
      </c>
      <c r="B442" s="41">
        <v>4110</v>
      </c>
      <c r="C442" s="43">
        <v>0.112041422</v>
      </c>
      <c r="D442" s="42">
        <v>0.41299999999999998</v>
      </c>
      <c r="E442" s="42">
        <v>48.29</v>
      </c>
      <c r="F442" s="42">
        <v>0.7</v>
      </c>
      <c r="G442" s="42">
        <v>0.09</v>
      </c>
      <c r="H442" s="41">
        <v>1</v>
      </c>
      <c r="I442" s="42">
        <f t="shared" si="30"/>
        <v>0.7</v>
      </c>
      <c r="J442" s="42">
        <f t="shared" si="30"/>
        <v>0.09</v>
      </c>
      <c r="K442" s="42">
        <v>212</v>
      </c>
      <c r="L442" s="41">
        <f t="shared" si="31"/>
        <v>0.18621069590341166</v>
      </c>
      <c r="M442">
        <f t="shared" si="32"/>
        <v>230</v>
      </c>
      <c r="N442">
        <f t="shared" si="33"/>
        <v>0</v>
      </c>
      <c r="O442">
        <f t="shared" si="34"/>
        <v>0</v>
      </c>
    </row>
    <row r="443" spans="1:15">
      <c r="A443" s="61" t="s">
        <v>134</v>
      </c>
      <c r="B443" s="41">
        <v>4110</v>
      </c>
      <c r="C443" s="43">
        <v>0.48186484699999999</v>
      </c>
      <c r="D443" s="42">
        <v>0.41299999999999998</v>
      </c>
      <c r="E443" s="42">
        <v>48.29</v>
      </c>
      <c r="F443" s="42">
        <v>0.7</v>
      </c>
      <c r="G443" s="42">
        <v>0.09</v>
      </c>
      <c r="H443" s="41">
        <v>1</v>
      </c>
      <c r="I443" s="42">
        <f t="shared" si="30"/>
        <v>0.7</v>
      </c>
      <c r="J443" s="42">
        <f t="shared" si="30"/>
        <v>0.09</v>
      </c>
      <c r="K443" s="42">
        <v>25805.5</v>
      </c>
      <c r="L443" s="41">
        <f t="shared" si="31"/>
        <v>0.80085013997109911</v>
      </c>
      <c r="M443">
        <f t="shared" si="32"/>
        <v>988</v>
      </c>
      <c r="N443">
        <f t="shared" si="33"/>
        <v>2</v>
      </c>
      <c r="O443">
        <f t="shared" si="34"/>
        <v>0.2</v>
      </c>
    </row>
    <row r="444" spans="1:15">
      <c r="A444" s="61" t="s">
        <v>134</v>
      </c>
      <c r="B444" s="41">
        <v>4110</v>
      </c>
      <c r="C444" s="43">
        <v>1.0207284599999999</v>
      </c>
      <c r="D444" s="42">
        <v>0.41299999999999998</v>
      </c>
      <c r="E444" s="42">
        <v>48.29</v>
      </c>
      <c r="F444" s="42">
        <v>0.7</v>
      </c>
      <c r="G444" s="42">
        <v>0.09</v>
      </c>
      <c r="H444" s="41">
        <v>1</v>
      </c>
      <c r="I444" s="42">
        <f t="shared" si="30"/>
        <v>0.7</v>
      </c>
      <c r="J444" s="42">
        <f t="shared" si="30"/>
        <v>0.09</v>
      </c>
      <c r="K444" s="42">
        <v>4129.1000000000004</v>
      </c>
      <c r="L444" s="41">
        <f t="shared" si="31"/>
        <v>1.6964311365578497</v>
      </c>
      <c r="M444">
        <f t="shared" si="32"/>
        <v>2093</v>
      </c>
      <c r="N444">
        <f t="shared" si="33"/>
        <v>3</v>
      </c>
      <c r="O444">
        <f t="shared" si="34"/>
        <v>0.4</v>
      </c>
    </row>
    <row r="445" spans="1:15">
      <c r="A445" s="61" t="s">
        <v>134</v>
      </c>
      <c r="B445" s="41">
        <v>4110</v>
      </c>
      <c r="C445" s="43">
        <v>4.0268299999999998E-4</v>
      </c>
      <c r="D445" s="42">
        <v>0.41299999999999998</v>
      </c>
      <c r="E445" s="42">
        <v>48.29</v>
      </c>
      <c r="F445" s="42">
        <v>0.7</v>
      </c>
      <c r="G445" s="42">
        <v>0.09</v>
      </c>
      <c r="H445" s="41">
        <v>1</v>
      </c>
      <c r="I445" s="42">
        <f t="shared" si="30"/>
        <v>0.7</v>
      </c>
      <c r="J445" s="42">
        <f t="shared" si="30"/>
        <v>0.09</v>
      </c>
      <c r="K445" s="42">
        <v>0.8</v>
      </c>
      <c r="L445" s="41">
        <f t="shared" si="31"/>
        <v>6.6925142790916648E-4</v>
      </c>
      <c r="M445">
        <f t="shared" si="32"/>
        <v>1</v>
      </c>
      <c r="N445">
        <f t="shared" si="33"/>
        <v>0</v>
      </c>
      <c r="O445">
        <f t="shared" si="34"/>
        <v>0</v>
      </c>
    </row>
    <row r="446" spans="1:15">
      <c r="A446" s="61" t="s">
        <v>134</v>
      </c>
      <c r="B446" s="41">
        <v>4110</v>
      </c>
      <c r="C446" s="43">
        <v>0.17924331900000001</v>
      </c>
      <c r="D446" s="42">
        <v>0.41299999999999998</v>
      </c>
      <c r="E446" s="42">
        <v>48.29</v>
      </c>
      <c r="F446" s="42">
        <v>0.7</v>
      </c>
      <c r="G446" s="42">
        <v>0.09</v>
      </c>
      <c r="H446" s="41">
        <v>1</v>
      </c>
      <c r="I446" s="42">
        <f t="shared" si="30"/>
        <v>0.7</v>
      </c>
      <c r="J446" s="42">
        <f t="shared" si="30"/>
        <v>0.09</v>
      </c>
      <c r="K446" s="42">
        <v>339.3</v>
      </c>
      <c r="L446" s="41">
        <f t="shared" si="31"/>
        <v>0.29789896068105248</v>
      </c>
      <c r="M446">
        <f t="shared" si="32"/>
        <v>367</v>
      </c>
      <c r="N446">
        <f t="shared" si="33"/>
        <v>1</v>
      </c>
      <c r="O446">
        <f t="shared" si="34"/>
        <v>0.1</v>
      </c>
    </row>
    <row r="447" spans="1:15">
      <c r="A447" s="61" t="s">
        <v>134</v>
      </c>
      <c r="B447" s="41">
        <v>4110</v>
      </c>
      <c r="C447" s="43">
        <v>7.4921479999999997E-3</v>
      </c>
      <c r="D447" s="42">
        <v>0.309</v>
      </c>
      <c r="E447" s="42">
        <v>48.29</v>
      </c>
      <c r="F447" s="42">
        <v>0.7</v>
      </c>
      <c r="G447" s="42">
        <v>0.09</v>
      </c>
      <c r="H447" s="41">
        <v>1</v>
      </c>
      <c r="I447" s="42">
        <f t="shared" si="30"/>
        <v>0.7</v>
      </c>
      <c r="J447" s="42">
        <f t="shared" si="30"/>
        <v>0.09</v>
      </c>
      <c r="K447" s="42">
        <v>10.6</v>
      </c>
      <c r="L447" s="41">
        <f t="shared" si="31"/>
        <v>9.3162425431899988E-3</v>
      </c>
      <c r="M447">
        <f t="shared" si="32"/>
        <v>11</v>
      </c>
      <c r="N447">
        <f t="shared" si="33"/>
        <v>0</v>
      </c>
      <c r="O447">
        <f t="shared" si="34"/>
        <v>0</v>
      </c>
    </row>
    <row r="448" spans="1:15">
      <c r="A448" s="61" t="s">
        <v>134</v>
      </c>
      <c r="B448" s="41">
        <v>4110</v>
      </c>
      <c r="C448" s="43">
        <v>3.9849495999999998E-2</v>
      </c>
      <c r="D448" s="42">
        <v>0.41299999999999998</v>
      </c>
      <c r="E448" s="42">
        <v>48.29</v>
      </c>
      <c r="F448" s="42">
        <v>0.7</v>
      </c>
      <c r="G448" s="42">
        <v>0.09</v>
      </c>
      <c r="H448" s="41">
        <v>1</v>
      </c>
      <c r="I448" s="42">
        <f t="shared" si="30"/>
        <v>0.7</v>
      </c>
      <c r="J448" s="42">
        <f t="shared" si="30"/>
        <v>0.09</v>
      </c>
      <c r="K448" s="42">
        <v>75.400000000000006</v>
      </c>
      <c r="L448" s="41">
        <f t="shared" si="31"/>
        <v>6.6229098569993317E-2</v>
      </c>
      <c r="M448">
        <f t="shared" si="32"/>
        <v>82</v>
      </c>
      <c r="N448">
        <f t="shared" si="33"/>
        <v>0</v>
      </c>
      <c r="O448">
        <f t="shared" si="34"/>
        <v>0</v>
      </c>
    </row>
    <row r="449" spans="1:15">
      <c r="A449" s="61" t="s">
        <v>134</v>
      </c>
      <c r="B449" s="41">
        <v>3200</v>
      </c>
      <c r="C449" s="43">
        <v>3.4663320359999998</v>
      </c>
      <c r="D449" s="42">
        <v>0.4</v>
      </c>
      <c r="E449" s="42">
        <v>48.29</v>
      </c>
      <c r="F449" s="42">
        <v>1.2</v>
      </c>
      <c r="G449" s="42">
        <v>6.4000000000000001E-2</v>
      </c>
      <c r="H449" s="41">
        <v>1</v>
      </c>
      <c r="I449" s="42">
        <f t="shared" si="30"/>
        <v>1.2</v>
      </c>
      <c r="J449" s="42">
        <f t="shared" si="30"/>
        <v>6.4000000000000001E-2</v>
      </c>
      <c r="K449" s="42">
        <v>6710.1</v>
      </c>
      <c r="L449" s="41">
        <f t="shared" si="31"/>
        <v>5.5796391339480005</v>
      </c>
      <c r="M449">
        <f t="shared" si="32"/>
        <v>6882</v>
      </c>
      <c r="N449">
        <f t="shared" si="33"/>
        <v>18</v>
      </c>
      <c r="O449">
        <f t="shared" si="34"/>
        <v>1</v>
      </c>
    </row>
    <row r="450" spans="1:15">
      <c r="A450" s="61" t="s">
        <v>134</v>
      </c>
      <c r="B450" s="41">
        <v>6430</v>
      </c>
      <c r="C450" s="43">
        <v>0.33050548000000002</v>
      </c>
      <c r="D450" s="42">
        <v>0.30299999999999999</v>
      </c>
      <c r="E450" s="42">
        <v>48.29</v>
      </c>
      <c r="F450" s="42">
        <v>0</v>
      </c>
      <c r="G450" s="42">
        <v>0</v>
      </c>
      <c r="H450" s="41">
        <v>1</v>
      </c>
      <c r="I450" s="42">
        <f t="shared" si="30"/>
        <v>0</v>
      </c>
      <c r="J450" s="42">
        <f t="shared" si="30"/>
        <v>0</v>
      </c>
      <c r="K450" s="42">
        <v>458.9</v>
      </c>
      <c r="L450" s="41">
        <f t="shared" si="31"/>
        <v>0.40299276813730001</v>
      </c>
      <c r="M450">
        <f t="shared" si="32"/>
        <v>497</v>
      </c>
      <c r="N450">
        <f t="shared" si="33"/>
        <v>0</v>
      </c>
      <c r="O450">
        <f t="shared" si="34"/>
        <v>0</v>
      </c>
    </row>
    <row r="451" spans="1:15">
      <c r="A451" s="61" t="s">
        <v>134</v>
      </c>
      <c r="B451" s="41">
        <v>3200</v>
      </c>
      <c r="C451" s="43">
        <v>1.0423432999999999E-2</v>
      </c>
      <c r="D451" s="42">
        <v>0.4</v>
      </c>
      <c r="E451" s="42">
        <v>48.29</v>
      </c>
      <c r="F451" s="42">
        <v>1.2</v>
      </c>
      <c r="G451" s="42">
        <v>6.4000000000000001E-2</v>
      </c>
      <c r="H451" s="41">
        <v>1</v>
      </c>
      <c r="I451" s="42">
        <f t="shared" ref="I451:J460" si="35">F451</f>
        <v>1.2</v>
      </c>
      <c r="J451" s="42">
        <f t="shared" si="35"/>
        <v>6.4000000000000001E-2</v>
      </c>
      <c r="K451" s="42">
        <v>19.100000000000001</v>
      </c>
      <c r="L451" s="41">
        <f t="shared" ref="L451:L507" si="36">E451*D451*C451/12</f>
        <v>1.6778252652333334E-2</v>
      </c>
      <c r="M451">
        <f t="shared" ref="M451:M507" si="37">ROUND(E451*D451*C451*102.79,0)</f>
        <v>21</v>
      </c>
      <c r="N451">
        <f t="shared" ref="N451:N507" si="38">ROUND(I451*M451*0.002205,0)</f>
        <v>0</v>
      </c>
      <c r="O451">
        <f t="shared" ref="O451:O507" si="39">ROUND(J451*M451*0.002205,1)</f>
        <v>0</v>
      </c>
    </row>
    <row r="452" spans="1:15">
      <c r="A452" s="61" t="s">
        <v>134</v>
      </c>
      <c r="B452" s="41">
        <v>6430</v>
      </c>
      <c r="C452" s="43">
        <v>1.5784030000000001E-2</v>
      </c>
      <c r="D452" s="42">
        <v>0.30299999999999999</v>
      </c>
      <c r="E452" s="42">
        <v>48.29</v>
      </c>
      <c r="F452" s="42">
        <v>0</v>
      </c>
      <c r="G452" s="42">
        <v>0</v>
      </c>
      <c r="H452" s="41">
        <v>1</v>
      </c>
      <c r="I452" s="42">
        <f t="shared" si="35"/>
        <v>0</v>
      </c>
      <c r="J452" s="42">
        <f t="shared" si="35"/>
        <v>0</v>
      </c>
      <c r="K452" s="42">
        <v>21.9</v>
      </c>
      <c r="L452" s="41">
        <f t="shared" si="36"/>
        <v>1.9245822919675002E-2</v>
      </c>
      <c r="M452">
        <f t="shared" si="37"/>
        <v>24</v>
      </c>
      <c r="N452">
        <f t="shared" si="38"/>
        <v>0</v>
      </c>
      <c r="O452">
        <f t="shared" si="39"/>
        <v>0</v>
      </c>
    </row>
    <row r="453" spans="1:15">
      <c r="A453" s="61" t="s">
        <v>134</v>
      </c>
      <c r="B453" s="41">
        <v>3200</v>
      </c>
      <c r="C453" s="43">
        <v>3.0910155000000002E-2</v>
      </c>
      <c r="D453" s="42">
        <v>0.4</v>
      </c>
      <c r="E453" s="42">
        <v>48.29</v>
      </c>
      <c r="F453" s="42">
        <v>1.2</v>
      </c>
      <c r="G453" s="42">
        <v>6.4000000000000001E-2</v>
      </c>
      <c r="H453" s="41">
        <v>1</v>
      </c>
      <c r="I453" s="42">
        <f t="shared" si="35"/>
        <v>1.2</v>
      </c>
      <c r="J453" s="42">
        <f t="shared" si="35"/>
        <v>6.4000000000000001E-2</v>
      </c>
      <c r="K453" s="42">
        <v>56.7</v>
      </c>
      <c r="L453" s="41">
        <f t="shared" si="36"/>
        <v>4.9755046165000011E-2</v>
      </c>
      <c r="M453">
        <f t="shared" si="37"/>
        <v>61</v>
      </c>
      <c r="N453">
        <f t="shared" si="38"/>
        <v>0</v>
      </c>
      <c r="O453">
        <f t="shared" si="39"/>
        <v>0</v>
      </c>
    </row>
    <row r="454" spans="1:15">
      <c r="A454" s="61" t="s">
        <v>134</v>
      </c>
      <c r="B454" s="41">
        <v>3100</v>
      </c>
      <c r="C454" s="43">
        <v>0.210454903</v>
      </c>
      <c r="D454" s="42">
        <v>0.41099999999999998</v>
      </c>
      <c r="E454" s="42">
        <v>48.29</v>
      </c>
      <c r="F454" s="42">
        <v>1.2</v>
      </c>
      <c r="G454" s="42">
        <v>6.4000000000000001E-2</v>
      </c>
      <c r="H454" s="41">
        <v>1</v>
      </c>
      <c r="I454" s="42">
        <f t="shared" si="35"/>
        <v>1.2</v>
      </c>
      <c r="J454" s="42">
        <f t="shared" si="35"/>
        <v>6.4000000000000001E-2</v>
      </c>
      <c r="K454" s="42">
        <v>1372</v>
      </c>
      <c r="L454" s="41">
        <f t="shared" si="36"/>
        <v>0.34807820385604749</v>
      </c>
      <c r="M454">
        <f t="shared" si="37"/>
        <v>429</v>
      </c>
      <c r="N454">
        <f t="shared" si="38"/>
        <v>1</v>
      </c>
      <c r="O454">
        <f t="shared" si="39"/>
        <v>0.1</v>
      </c>
    </row>
    <row r="455" spans="1:15">
      <c r="A455" s="61" t="s">
        <v>134</v>
      </c>
      <c r="B455" s="41">
        <v>3200</v>
      </c>
      <c r="C455" s="43">
        <v>4.0470269999999999E-3</v>
      </c>
      <c r="D455" s="42">
        <v>0.4</v>
      </c>
      <c r="E455" s="42">
        <v>48.29</v>
      </c>
      <c r="F455" s="42">
        <v>1.2</v>
      </c>
      <c r="G455" s="42">
        <v>6.4000000000000001E-2</v>
      </c>
      <c r="H455" s="41">
        <v>1</v>
      </c>
      <c r="I455" s="42">
        <f t="shared" si="35"/>
        <v>1.2</v>
      </c>
      <c r="J455" s="42">
        <f t="shared" si="35"/>
        <v>6.4000000000000001E-2</v>
      </c>
      <c r="K455" s="42">
        <v>7.4</v>
      </c>
      <c r="L455" s="41">
        <f t="shared" si="36"/>
        <v>6.5143644610000002E-3</v>
      </c>
      <c r="M455">
        <f t="shared" si="37"/>
        <v>8</v>
      </c>
      <c r="N455">
        <f t="shared" si="38"/>
        <v>0</v>
      </c>
      <c r="O455">
        <f t="shared" si="39"/>
        <v>0</v>
      </c>
    </row>
    <row r="456" spans="1:15">
      <c r="A456" s="61" t="s">
        <v>134</v>
      </c>
      <c r="B456" s="41">
        <v>6430</v>
      </c>
      <c r="C456" s="43">
        <v>3.5968584999999997E-2</v>
      </c>
      <c r="D456" s="42">
        <v>0.30299999999999999</v>
      </c>
      <c r="E456" s="42">
        <v>48.29</v>
      </c>
      <c r="F456" s="42">
        <v>0</v>
      </c>
      <c r="G456" s="42">
        <v>0</v>
      </c>
      <c r="H456" s="41">
        <v>1</v>
      </c>
      <c r="I456" s="42">
        <f t="shared" si="35"/>
        <v>0</v>
      </c>
      <c r="J456" s="42">
        <f t="shared" si="35"/>
        <v>0</v>
      </c>
      <c r="K456" s="42">
        <v>49.9</v>
      </c>
      <c r="L456" s="41">
        <f t="shared" si="36"/>
        <v>4.3857304983662498E-2</v>
      </c>
      <c r="M456">
        <f t="shared" si="37"/>
        <v>54</v>
      </c>
      <c r="N456">
        <f t="shared" si="38"/>
        <v>0</v>
      </c>
      <c r="O456">
        <f t="shared" si="39"/>
        <v>0</v>
      </c>
    </row>
    <row r="457" spans="1:15">
      <c r="A457" s="61" t="s">
        <v>134</v>
      </c>
      <c r="B457" s="41">
        <v>3100</v>
      </c>
      <c r="C457" s="43">
        <v>1.1078E-5</v>
      </c>
      <c r="D457" s="42">
        <v>0.41099999999999998</v>
      </c>
      <c r="E457" s="42">
        <v>48.29</v>
      </c>
      <c r="F457" s="42">
        <v>1.2</v>
      </c>
      <c r="G457" s="42">
        <v>6.4000000000000001E-2</v>
      </c>
      <c r="H457" s="41">
        <v>1</v>
      </c>
      <c r="I457" s="42">
        <f t="shared" si="35"/>
        <v>1.2</v>
      </c>
      <c r="J457" s="42">
        <f t="shared" si="35"/>
        <v>6.4000000000000001E-2</v>
      </c>
      <c r="K457" s="42">
        <v>124.3</v>
      </c>
      <c r="L457" s="41">
        <f t="shared" si="36"/>
        <v>1.8322264234999998E-5</v>
      </c>
      <c r="M457">
        <f t="shared" si="37"/>
        <v>0</v>
      </c>
      <c r="N457">
        <f t="shared" si="38"/>
        <v>0</v>
      </c>
      <c r="O457">
        <f t="shared" si="39"/>
        <v>0</v>
      </c>
    </row>
    <row r="458" spans="1:15">
      <c r="A458" s="61" t="s">
        <v>134</v>
      </c>
      <c r="B458" s="41">
        <v>4340</v>
      </c>
      <c r="C458" s="43">
        <v>9.4328350000000005E-3</v>
      </c>
      <c r="D458" s="42">
        <v>0.41299999999999998</v>
      </c>
      <c r="E458" s="42">
        <v>48.29</v>
      </c>
      <c r="F458" s="42">
        <v>0.7</v>
      </c>
      <c r="G458" s="42">
        <v>0.09</v>
      </c>
      <c r="H458" s="41">
        <v>1</v>
      </c>
      <c r="I458" s="42">
        <f t="shared" si="35"/>
        <v>0.7</v>
      </c>
      <c r="J458" s="42">
        <f t="shared" si="35"/>
        <v>0.09</v>
      </c>
      <c r="K458" s="42">
        <v>607.6</v>
      </c>
      <c r="L458" s="41">
        <f t="shared" si="36"/>
        <v>1.5677190973995832E-2</v>
      </c>
      <c r="M458">
        <f t="shared" si="37"/>
        <v>19</v>
      </c>
      <c r="N458">
        <f t="shared" si="38"/>
        <v>0</v>
      </c>
      <c r="O458">
        <f t="shared" si="39"/>
        <v>0</v>
      </c>
    </row>
    <row r="459" spans="1:15">
      <c r="A459" s="61" t="s">
        <v>134</v>
      </c>
      <c r="B459" s="41">
        <v>4340</v>
      </c>
      <c r="C459" s="43">
        <v>9.9947597999999999E-2</v>
      </c>
      <c r="D459" s="42">
        <v>0.41299999999999998</v>
      </c>
      <c r="E459" s="42">
        <v>48.29</v>
      </c>
      <c r="F459" s="42">
        <v>0.7</v>
      </c>
      <c r="G459" s="42">
        <v>0.09</v>
      </c>
      <c r="H459" s="41">
        <v>1</v>
      </c>
      <c r="I459" s="42">
        <f t="shared" si="35"/>
        <v>0.7</v>
      </c>
      <c r="J459" s="42">
        <f t="shared" si="35"/>
        <v>0.09</v>
      </c>
      <c r="K459" s="42">
        <v>6828.7</v>
      </c>
      <c r="L459" s="41">
        <f t="shared" si="36"/>
        <v>0.16611099221370498</v>
      </c>
      <c r="M459">
        <f t="shared" si="37"/>
        <v>205</v>
      </c>
      <c r="N459">
        <f t="shared" si="38"/>
        <v>0</v>
      </c>
      <c r="O459">
        <f t="shared" si="39"/>
        <v>0</v>
      </c>
    </row>
    <row r="460" spans="1:15">
      <c r="A460" s="61" t="s">
        <v>134</v>
      </c>
      <c r="B460" s="41">
        <v>4340</v>
      </c>
      <c r="C460" s="43">
        <v>7.8987399999999996E-3</v>
      </c>
      <c r="D460" s="42">
        <v>0.41299999999999998</v>
      </c>
      <c r="E460" s="42">
        <v>48.29</v>
      </c>
      <c r="F460" s="42">
        <v>0.7</v>
      </c>
      <c r="G460" s="42">
        <v>0.09</v>
      </c>
      <c r="H460" s="41">
        <v>1</v>
      </c>
      <c r="I460" s="42">
        <f t="shared" si="35"/>
        <v>0.7</v>
      </c>
      <c r="J460" s="42">
        <f t="shared" si="35"/>
        <v>0.09</v>
      </c>
      <c r="K460" s="42">
        <v>246.1</v>
      </c>
      <c r="L460" s="41">
        <f t="shared" si="36"/>
        <v>1.3127554487483331E-2</v>
      </c>
      <c r="M460">
        <f t="shared" si="37"/>
        <v>16</v>
      </c>
      <c r="N460">
        <f t="shared" si="38"/>
        <v>0</v>
      </c>
      <c r="O460">
        <f t="shared" si="39"/>
        <v>0</v>
      </c>
    </row>
    <row r="461" spans="1:15">
      <c r="A461" s="61" t="s">
        <v>134</v>
      </c>
      <c r="B461" s="41">
        <v>1200</v>
      </c>
      <c r="C461" s="43">
        <v>4.7898444999999998E-2</v>
      </c>
      <c r="D461" s="42">
        <v>0.22</v>
      </c>
      <c r="E461" s="42">
        <v>48.29</v>
      </c>
      <c r="F461" s="42">
        <v>2.23</v>
      </c>
      <c r="G461" s="42">
        <v>0.316</v>
      </c>
      <c r="H461" s="41">
        <v>0</v>
      </c>
      <c r="I461" s="42">
        <f>F461*0.7</f>
        <v>1.5609999999999999</v>
      </c>
      <c r="J461" s="42">
        <f>G461*0.5</f>
        <v>0.158</v>
      </c>
      <c r="K461" s="42">
        <v>93.3</v>
      </c>
      <c r="L461" s="41">
        <f t="shared" si="36"/>
        <v>4.240529166591666E-2</v>
      </c>
      <c r="M461">
        <f t="shared" si="37"/>
        <v>52</v>
      </c>
      <c r="N461">
        <f t="shared" si="38"/>
        <v>0</v>
      </c>
      <c r="O461">
        <f t="shared" si="39"/>
        <v>0</v>
      </c>
    </row>
    <row r="462" spans="1:15">
      <c r="A462" s="61" t="s">
        <v>134</v>
      </c>
      <c r="B462" s="41">
        <v>1200</v>
      </c>
      <c r="C462" s="43">
        <v>8.0606301000000005E-2</v>
      </c>
      <c r="D462" s="42">
        <v>0.22</v>
      </c>
      <c r="E462" s="42">
        <v>48.29</v>
      </c>
      <c r="F462" s="42">
        <v>2.23</v>
      </c>
      <c r="G462" s="42">
        <v>0.316</v>
      </c>
      <c r="H462" s="41">
        <v>0</v>
      </c>
      <c r="I462" s="42">
        <f t="shared" ref="I462:I507" si="40">F462*0.7</f>
        <v>1.5609999999999999</v>
      </c>
      <c r="J462" s="42">
        <f t="shared" ref="J462:J507" si="41">G462*0.5</f>
        <v>0.158</v>
      </c>
      <c r="K462" s="42">
        <v>81.3</v>
      </c>
      <c r="L462" s="41">
        <f t="shared" si="36"/>
        <v>7.1362101713649997E-2</v>
      </c>
      <c r="M462">
        <f t="shared" si="37"/>
        <v>88</v>
      </c>
      <c r="N462">
        <f t="shared" si="38"/>
        <v>0</v>
      </c>
      <c r="O462">
        <f t="shared" si="39"/>
        <v>0</v>
      </c>
    </row>
    <row r="463" spans="1:15">
      <c r="A463" s="61" t="s">
        <v>134</v>
      </c>
      <c r="B463" s="41">
        <v>1200</v>
      </c>
      <c r="C463" s="43">
        <v>6.9537486999999995E-2</v>
      </c>
      <c r="D463" s="42">
        <v>0.22</v>
      </c>
      <c r="E463" s="42">
        <v>48.29</v>
      </c>
      <c r="F463" s="42">
        <v>2.23</v>
      </c>
      <c r="G463" s="42">
        <v>0.316</v>
      </c>
      <c r="H463" s="41">
        <v>0</v>
      </c>
      <c r="I463" s="42">
        <f t="shared" si="40"/>
        <v>1.5609999999999999</v>
      </c>
      <c r="J463" s="42">
        <f t="shared" si="41"/>
        <v>0.158</v>
      </c>
      <c r="K463" s="42">
        <v>70.099999999999994</v>
      </c>
      <c r="L463" s="41">
        <f t="shared" si="36"/>
        <v>6.1562696199216664E-2</v>
      </c>
      <c r="M463">
        <f t="shared" si="37"/>
        <v>76</v>
      </c>
      <c r="N463">
        <f t="shared" si="38"/>
        <v>0</v>
      </c>
      <c r="O463">
        <f t="shared" si="39"/>
        <v>0</v>
      </c>
    </row>
    <row r="464" spans="1:15">
      <c r="A464" s="61" t="s">
        <v>134</v>
      </c>
      <c r="B464" s="41">
        <v>1200</v>
      </c>
      <c r="C464" s="43">
        <v>9.5007411999999999E-2</v>
      </c>
      <c r="D464" s="42">
        <v>0.22</v>
      </c>
      <c r="E464" s="42">
        <v>48.29</v>
      </c>
      <c r="F464" s="42">
        <v>2.23</v>
      </c>
      <c r="G464" s="42">
        <v>0.316</v>
      </c>
      <c r="H464" s="41">
        <v>0</v>
      </c>
      <c r="I464" s="42">
        <f t="shared" si="40"/>
        <v>1.5609999999999999</v>
      </c>
      <c r="J464" s="42">
        <f t="shared" si="41"/>
        <v>0.158</v>
      </c>
      <c r="K464" s="42">
        <v>95.8</v>
      </c>
      <c r="L464" s="41">
        <f t="shared" si="36"/>
        <v>8.4111645300466664E-2</v>
      </c>
      <c r="M464">
        <f t="shared" si="37"/>
        <v>104</v>
      </c>
      <c r="N464">
        <f t="shared" si="38"/>
        <v>0</v>
      </c>
      <c r="O464">
        <f t="shared" si="39"/>
        <v>0</v>
      </c>
    </row>
    <row r="465" spans="1:15">
      <c r="A465" s="61" t="s">
        <v>134</v>
      </c>
      <c r="B465" s="41">
        <v>1200</v>
      </c>
      <c r="C465" s="43">
        <v>2.4216590000000001E-3</v>
      </c>
      <c r="D465" s="42">
        <v>0.38900000000000001</v>
      </c>
      <c r="E465" s="42">
        <v>48.29</v>
      </c>
      <c r="F465" s="42">
        <v>2.23</v>
      </c>
      <c r="G465" s="42">
        <v>0.316</v>
      </c>
      <c r="H465" s="41">
        <v>0</v>
      </c>
      <c r="I465" s="42">
        <f t="shared" si="40"/>
        <v>1.5609999999999999</v>
      </c>
      <c r="J465" s="42">
        <f t="shared" si="41"/>
        <v>0.158</v>
      </c>
      <c r="K465" s="42">
        <v>88.2</v>
      </c>
      <c r="L465" s="41">
        <f t="shared" si="36"/>
        <v>3.7908670166491667E-3</v>
      </c>
      <c r="M465">
        <f t="shared" si="37"/>
        <v>5</v>
      </c>
      <c r="N465">
        <f t="shared" si="38"/>
        <v>0</v>
      </c>
      <c r="O465">
        <f t="shared" si="39"/>
        <v>0</v>
      </c>
    </row>
    <row r="466" spans="1:15">
      <c r="A466" s="61" t="s">
        <v>134</v>
      </c>
      <c r="B466" s="41">
        <v>1200</v>
      </c>
      <c r="C466" s="43">
        <v>0.10181364800000001</v>
      </c>
      <c r="D466" s="42">
        <v>0.22</v>
      </c>
      <c r="E466" s="42">
        <v>48.29</v>
      </c>
      <c r="F466" s="42">
        <v>2.23</v>
      </c>
      <c r="G466" s="42">
        <v>0.316</v>
      </c>
      <c r="H466" s="41">
        <v>0</v>
      </c>
      <c r="I466" s="42">
        <f t="shared" si="40"/>
        <v>1.5609999999999999</v>
      </c>
      <c r="J466" s="42">
        <f t="shared" si="41"/>
        <v>0.158</v>
      </c>
      <c r="K466" s="42">
        <v>102.7</v>
      </c>
      <c r="L466" s="41">
        <f t="shared" si="36"/>
        <v>9.0137319468533331E-2</v>
      </c>
      <c r="M466">
        <f t="shared" si="37"/>
        <v>111</v>
      </c>
      <c r="N466">
        <f t="shared" si="38"/>
        <v>0</v>
      </c>
      <c r="O466">
        <f t="shared" si="39"/>
        <v>0</v>
      </c>
    </row>
    <row r="467" spans="1:15">
      <c r="A467" s="61" t="s">
        <v>134</v>
      </c>
      <c r="B467" s="41">
        <v>1200</v>
      </c>
      <c r="C467" s="43">
        <v>4.7094199000000003E-2</v>
      </c>
      <c r="D467" s="42">
        <v>0.38900000000000001</v>
      </c>
      <c r="E467" s="42">
        <v>48.29</v>
      </c>
      <c r="F467" s="42">
        <v>2.23</v>
      </c>
      <c r="G467" s="42">
        <v>0.316</v>
      </c>
      <c r="H467" s="41">
        <v>0</v>
      </c>
      <c r="I467" s="42">
        <f t="shared" si="40"/>
        <v>1.5609999999999999</v>
      </c>
      <c r="J467" s="42">
        <f t="shared" si="41"/>
        <v>0.158</v>
      </c>
      <c r="K467" s="42">
        <v>83.9</v>
      </c>
      <c r="L467" s="41">
        <f t="shared" si="36"/>
        <v>7.3721298359765833E-2</v>
      </c>
      <c r="M467">
        <f t="shared" si="37"/>
        <v>91</v>
      </c>
      <c r="N467">
        <f t="shared" si="38"/>
        <v>0</v>
      </c>
      <c r="O467">
        <f t="shared" si="39"/>
        <v>0</v>
      </c>
    </row>
    <row r="468" spans="1:15">
      <c r="A468" s="61" t="s">
        <v>134</v>
      </c>
      <c r="B468" s="41">
        <v>1200</v>
      </c>
      <c r="C468" s="43">
        <v>9.6964282999999998E-2</v>
      </c>
      <c r="D468" s="42">
        <v>0.38900000000000001</v>
      </c>
      <c r="E468" s="42">
        <v>48.29</v>
      </c>
      <c r="F468" s="42">
        <v>2.23</v>
      </c>
      <c r="G468" s="42">
        <v>0.316</v>
      </c>
      <c r="H468" s="41">
        <v>0</v>
      </c>
      <c r="I468" s="42">
        <f t="shared" si="40"/>
        <v>1.5609999999999999</v>
      </c>
      <c r="J468" s="42">
        <f t="shared" si="41"/>
        <v>0.158</v>
      </c>
      <c r="K468" s="42">
        <v>445.6</v>
      </c>
      <c r="L468" s="41">
        <f t="shared" si="36"/>
        <v>0.15178796941176917</v>
      </c>
      <c r="M468">
        <f t="shared" si="37"/>
        <v>187</v>
      </c>
      <c r="N468">
        <f t="shared" si="38"/>
        <v>1</v>
      </c>
      <c r="O468">
        <f t="shared" si="39"/>
        <v>0.1</v>
      </c>
    </row>
    <row r="469" spans="1:15">
      <c r="A469" s="61" t="s">
        <v>134</v>
      </c>
      <c r="B469" s="41">
        <v>1200</v>
      </c>
      <c r="C469" s="43">
        <v>6.9721229999999995E-2</v>
      </c>
      <c r="D469" s="42">
        <v>0.30399999999999999</v>
      </c>
      <c r="E469" s="42">
        <v>48.29</v>
      </c>
      <c r="F469" s="42">
        <v>2.23</v>
      </c>
      <c r="G469" s="42">
        <v>0.316</v>
      </c>
      <c r="H469" s="41">
        <v>0</v>
      </c>
      <c r="I469" s="42">
        <f t="shared" si="40"/>
        <v>1.5609999999999999</v>
      </c>
      <c r="J469" s="42">
        <f t="shared" si="41"/>
        <v>0.158</v>
      </c>
      <c r="K469" s="42">
        <v>446</v>
      </c>
      <c r="L469" s="41">
        <f t="shared" si="36"/>
        <v>8.5293234316399999E-2</v>
      </c>
      <c r="M469">
        <f t="shared" si="37"/>
        <v>105</v>
      </c>
      <c r="N469">
        <f t="shared" si="38"/>
        <v>0</v>
      </c>
      <c r="O469">
        <f t="shared" si="39"/>
        <v>0</v>
      </c>
    </row>
    <row r="470" spans="1:15">
      <c r="A470" s="61" t="s">
        <v>134</v>
      </c>
      <c r="B470" s="41">
        <v>1200</v>
      </c>
      <c r="C470" s="43">
        <v>8.2175637999999995E-2</v>
      </c>
      <c r="D470" s="42">
        <v>0.38900000000000001</v>
      </c>
      <c r="E470" s="42">
        <v>48.29</v>
      </c>
      <c r="F470" s="42">
        <v>2.23</v>
      </c>
      <c r="G470" s="42">
        <v>0.316</v>
      </c>
      <c r="H470" s="41">
        <v>0</v>
      </c>
      <c r="I470" s="42">
        <f t="shared" si="40"/>
        <v>1.5609999999999999</v>
      </c>
      <c r="J470" s="42">
        <f t="shared" si="41"/>
        <v>0.158</v>
      </c>
      <c r="K470" s="42">
        <v>749.4</v>
      </c>
      <c r="L470" s="41">
        <f t="shared" si="36"/>
        <v>0.12863781220489831</v>
      </c>
      <c r="M470">
        <f t="shared" si="37"/>
        <v>159</v>
      </c>
      <c r="N470">
        <f t="shared" si="38"/>
        <v>1</v>
      </c>
      <c r="O470">
        <f t="shared" si="39"/>
        <v>0.1</v>
      </c>
    </row>
    <row r="471" spans="1:15">
      <c r="A471" s="61" t="s">
        <v>134</v>
      </c>
      <c r="B471" s="41">
        <v>1200</v>
      </c>
      <c r="C471" s="43">
        <v>5.2141923999999999E-2</v>
      </c>
      <c r="D471" s="42">
        <v>0.30399999999999999</v>
      </c>
      <c r="E471" s="42">
        <v>48.29</v>
      </c>
      <c r="F471" s="42">
        <v>2.23</v>
      </c>
      <c r="G471" s="42">
        <v>0.316</v>
      </c>
      <c r="H471" s="41">
        <v>0</v>
      </c>
      <c r="I471" s="42">
        <f t="shared" si="40"/>
        <v>1.5609999999999999</v>
      </c>
      <c r="J471" s="42">
        <f t="shared" si="41"/>
        <v>0.158</v>
      </c>
      <c r="K471" s="42">
        <v>354</v>
      </c>
      <c r="L471" s="41">
        <f t="shared" si="36"/>
        <v>6.3787648918986653E-2</v>
      </c>
      <c r="M471">
        <f t="shared" si="37"/>
        <v>79</v>
      </c>
      <c r="N471">
        <f t="shared" si="38"/>
        <v>0</v>
      </c>
      <c r="O471">
        <f t="shared" si="39"/>
        <v>0</v>
      </c>
    </row>
    <row r="472" spans="1:15">
      <c r="A472" s="61" t="s">
        <v>134</v>
      </c>
      <c r="B472" s="41">
        <v>1200</v>
      </c>
      <c r="C472" s="43">
        <v>1.6489546000000001E-2</v>
      </c>
      <c r="D472" s="42">
        <v>0.38900000000000001</v>
      </c>
      <c r="E472" s="42">
        <v>48.29</v>
      </c>
      <c r="F472" s="42">
        <v>2.23</v>
      </c>
      <c r="G472" s="42">
        <v>0.316</v>
      </c>
      <c r="H472" s="41">
        <v>0</v>
      </c>
      <c r="I472" s="42">
        <f t="shared" si="40"/>
        <v>1.5609999999999999</v>
      </c>
      <c r="J472" s="42">
        <f t="shared" si="41"/>
        <v>0.158</v>
      </c>
      <c r="K472" s="42">
        <v>182.8</v>
      </c>
      <c r="L472" s="41">
        <f t="shared" si="36"/>
        <v>2.5812749049688333E-2</v>
      </c>
      <c r="M472">
        <f t="shared" si="37"/>
        <v>32</v>
      </c>
      <c r="N472">
        <f t="shared" si="38"/>
        <v>0</v>
      </c>
      <c r="O472">
        <f t="shared" si="39"/>
        <v>0</v>
      </c>
    </row>
    <row r="473" spans="1:15">
      <c r="A473" s="61" t="s">
        <v>134</v>
      </c>
      <c r="B473" s="41">
        <v>1100</v>
      </c>
      <c r="C473" s="43">
        <v>3.0456988570000001</v>
      </c>
      <c r="D473" s="42">
        <v>0.28599999999999998</v>
      </c>
      <c r="E473" s="42">
        <v>48.29</v>
      </c>
      <c r="F473" s="42">
        <v>1.85</v>
      </c>
      <c r="G473" s="42">
        <v>0.22</v>
      </c>
      <c r="H473" s="41">
        <v>0</v>
      </c>
      <c r="I473" s="42">
        <f t="shared" si="40"/>
        <v>1.2949999999999999</v>
      </c>
      <c r="J473" s="42">
        <f t="shared" si="41"/>
        <v>0.11</v>
      </c>
      <c r="K473" s="42">
        <v>3992</v>
      </c>
      <c r="L473" s="41">
        <f t="shared" si="36"/>
        <v>3.5053303476746311</v>
      </c>
      <c r="M473">
        <f t="shared" si="37"/>
        <v>4324</v>
      </c>
      <c r="N473">
        <f t="shared" si="38"/>
        <v>12</v>
      </c>
      <c r="O473">
        <f t="shared" si="39"/>
        <v>1</v>
      </c>
    </row>
    <row r="474" spans="1:15">
      <c r="A474" s="61" t="s">
        <v>134</v>
      </c>
      <c r="B474" s="41">
        <v>1100</v>
      </c>
      <c r="C474" s="43">
        <v>0.405519978</v>
      </c>
      <c r="D474" s="42">
        <v>0.25800000000000001</v>
      </c>
      <c r="E474" s="42">
        <v>48.29</v>
      </c>
      <c r="F474" s="42">
        <v>1.85</v>
      </c>
      <c r="G474" s="42">
        <v>0.22</v>
      </c>
      <c r="H474" s="41">
        <v>0</v>
      </c>
      <c r="I474" s="42">
        <f t="shared" si="40"/>
        <v>1.2949999999999999</v>
      </c>
      <c r="J474" s="42">
        <f t="shared" si="41"/>
        <v>0.11</v>
      </c>
      <c r="K474" s="42">
        <v>479.5</v>
      </c>
      <c r="L474" s="41">
        <f t="shared" si="36"/>
        <v>0.42102503435882999</v>
      </c>
      <c r="M474">
        <f t="shared" si="37"/>
        <v>519</v>
      </c>
      <c r="N474">
        <f t="shared" si="38"/>
        <v>1</v>
      </c>
      <c r="O474">
        <f t="shared" si="39"/>
        <v>0.1</v>
      </c>
    </row>
    <row r="475" spans="1:15">
      <c r="A475" s="61" t="s">
        <v>134</v>
      </c>
      <c r="B475" s="41">
        <v>1100</v>
      </c>
      <c r="C475" s="43">
        <v>1.091235677</v>
      </c>
      <c r="D475" s="42">
        <v>0.34200000000000003</v>
      </c>
      <c r="E475" s="42">
        <v>48.29</v>
      </c>
      <c r="F475" s="42">
        <v>1.85</v>
      </c>
      <c r="G475" s="42">
        <v>0.22</v>
      </c>
      <c r="H475" s="41">
        <v>0</v>
      </c>
      <c r="I475" s="42">
        <f t="shared" si="40"/>
        <v>1.2949999999999999</v>
      </c>
      <c r="J475" s="42">
        <f t="shared" si="41"/>
        <v>0.11</v>
      </c>
      <c r="K475" s="42">
        <v>1710.3</v>
      </c>
      <c r="L475" s="41">
        <f t="shared" si="36"/>
        <v>1.5018294690064051</v>
      </c>
      <c r="M475">
        <f t="shared" si="37"/>
        <v>1852</v>
      </c>
      <c r="N475">
        <f t="shared" si="38"/>
        <v>5</v>
      </c>
      <c r="O475">
        <f t="shared" si="39"/>
        <v>0.4</v>
      </c>
    </row>
    <row r="476" spans="1:15">
      <c r="A476" s="61" t="s">
        <v>134</v>
      </c>
      <c r="B476" s="41">
        <v>1100</v>
      </c>
      <c r="C476" s="43">
        <v>0.118751684</v>
      </c>
      <c r="D476" s="42">
        <v>0.25800000000000001</v>
      </c>
      <c r="E476" s="42">
        <v>48.29</v>
      </c>
      <c r="F476" s="42">
        <v>1.85</v>
      </c>
      <c r="G476" s="42">
        <v>0.22</v>
      </c>
      <c r="H476" s="41">
        <v>0</v>
      </c>
      <c r="I476" s="42">
        <f t="shared" si="40"/>
        <v>1.2949999999999999</v>
      </c>
      <c r="J476" s="42">
        <f t="shared" si="41"/>
        <v>0.11</v>
      </c>
      <c r="K476" s="42">
        <v>140.4</v>
      </c>
      <c r="L476" s="41">
        <f t="shared" si="36"/>
        <v>0.12329215463774</v>
      </c>
      <c r="M476">
        <f t="shared" si="37"/>
        <v>152</v>
      </c>
      <c r="N476">
        <f t="shared" si="38"/>
        <v>0</v>
      </c>
      <c r="O476">
        <f t="shared" si="39"/>
        <v>0</v>
      </c>
    </row>
    <row r="477" spans="1:15">
      <c r="A477" s="61" t="s">
        <v>134</v>
      </c>
      <c r="B477" s="41">
        <v>1100</v>
      </c>
      <c r="C477" s="43">
        <v>0.22196316099999999</v>
      </c>
      <c r="D477" s="42">
        <v>0.25800000000000001</v>
      </c>
      <c r="E477" s="42">
        <v>48.29</v>
      </c>
      <c r="F477" s="42">
        <v>1.85</v>
      </c>
      <c r="G477" s="42">
        <v>0.22</v>
      </c>
      <c r="H477" s="41">
        <v>0</v>
      </c>
      <c r="I477" s="42">
        <f t="shared" si="40"/>
        <v>1.2949999999999999</v>
      </c>
      <c r="J477" s="42">
        <f t="shared" si="41"/>
        <v>0.11</v>
      </c>
      <c r="K477" s="42">
        <v>262.5</v>
      </c>
      <c r="L477" s="41">
        <f t="shared" si="36"/>
        <v>0.23044992246083498</v>
      </c>
      <c r="M477">
        <f t="shared" si="37"/>
        <v>284</v>
      </c>
      <c r="N477">
        <f t="shared" si="38"/>
        <v>1</v>
      </c>
      <c r="O477">
        <f t="shared" si="39"/>
        <v>0.1</v>
      </c>
    </row>
    <row r="478" spans="1:15">
      <c r="A478" s="61" t="s">
        <v>134</v>
      </c>
      <c r="B478" s="41">
        <v>1100</v>
      </c>
      <c r="C478" s="43">
        <v>5.0441549999999998E-3</v>
      </c>
      <c r="D478" s="42">
        <v>0.25800000000000001</v>
      </c>
      <c r="E478" s="42">
        <v>48.29</v>
      </c>
      <c r="F478" s="42">
        <v>1.85</v>
      </c>
      <c r="G478" s="42">
        <v>0.22</v>
      </c>
      <c r="H478" s="41">
        <v>0</v>
      </c>
      <c r="I478" s="42">
        <f t="shared" si="40"/>
        <v>1.2949999999999999</v>
      </c>
      <c r="J478" s="42">
        <f t="shared" si="41"/>
        <v>0.11</v>
      </c>
      <c r="K478" s="42">
        <v>6</v>
      </c>
      <c r="L478" s="41">
        <f t="shared" si="36"/>
        <v>5.2370182664249997E-3</v>
      </c>
      <c r="M478">
        <f t="shared" si="37"/>
        <v>6</v>
      </c>
      <c r="N478">
        <f t="shared" si="38"/>
        <v>0</v>
      </c>
      <c r="O478">
        <f t="shared" si="39"/>
        <v>0</v>
      </c>
    </row>
    <row r="479" spans="1:15">
      <c r="A479" s="61" t="s">
        <v>134</v>
      </c>
      <c r="B479" s="41">
        <v>1100</v>
      </c>
      <c r="C479" s="43">
        <v>1.540479E-2</v>
      </c>
      <c r="D479" s="42">
        <v>0.17399999999999999</v>
      </c>
      <c r="E479" s="42">
        <v>48.29</v>
      </c>
      <c r="F479" s="42">
        <v>1.85</v>
      </c>
      <c r="G479" s="42">
        <v>0.22</v>
      </c>
      <c r="H479" s="41">
        <v>0</v>
      </c>
      <c r="I479" s="42">
        <f t="shared" si="40"/>
        <v>1.2949999999999999</v>
      </c>
      <c r="J479" s="42">
        <f t="shared" si="41"/>
        <v>0.11</v>
      </c>
      <c r="K479" s="42">
        <v>12.3</v>
      </c>
      <c r="L479" s="41">
        <f t="shared" si="36"/>
        <v>1.078651098195E-2</v>
      </c>
      <c r="M479">
        <f t="shared" si="37"/>
        <v>13</v>
      </c>
      <c r="N479">
        <f t="shared" si="38"/>
        <v>0</v>
      </c>
      <c r="O479">
        <f t="shared" si="39"/>
        <v>0</v>
      </c>
    </row>
    <row r="480" spans="1:15">
      <c r="A480" s="61" t="s">
        <v>134</v>
      </c>
      <c r="B480" s="41">
        <v>1100</v>
      </c>
      <c r="C480" s="43">
        <v>0.27322613499999998</v>
      </c>
      <c r="D480" s="42">
        <v>0.28599999999999998</v>
      </c>
      <c r="E480" s="42">
        <v>48.29</v>
      </c>
      <c r="F480" s="42">
        <v>1.85</v>
      </c>
      <c r="G480" s="42">
        <v>0.22</v>
      </c>
      <c r="H480" s="41">
        <v>0</v>
      </c>
      <c r="I480" s="42">
        <f t="shared" si="40"/>
        <v>1.2949999999999999</v>
      </c>
      <c r="J480" s="42">
        <f t="shared" si="41"/>
        <v>0.11</v>
      </c>
      <c r="K480" s="42">
        <v>358.1</v>
      </c>
      <c r="L480" s="41">
        <f t="shared" si="36"/>
        <v>0.3144591464097416</v>
      </c>
      <c r="M480">
        <f t="shared" si="37"/>
        <v>388</v>
      </c>
      <c r="N480">
        <f t="shared" si="38"/>
        <v>1</v>
      </c>
      <c r="O480">
        <f t="shared" si="39"/>
        <v>0.1</v>
      </c>
    </row>
    <row r="481" spans="1:15">
      <c r="A481" s="61" t="s">
        <v>134</v>
      </c>
      <c r="B481" s="41">
        <v>1100</v>
      </c>
      <c r="C481" s="43">
        <v>0.36260287600000002</v>
      </c>
      <c r="D481" s="42">
        <v>0.34200000000000003</v>
      </c>
      <c r="E481" s="42">
        <v>48.29</v>
      </c>
      <c r="F481" s="42">
        <v>1.85</v>
      </c>
      <c r="G481" s="42">
        <v>0.22</v>
      </c>
      <c r="H481" s="41">
        <v>0</v>
      </c>
      <c r="I481" s="42">
        <f t="shared" si="40"/>
        <v>1.2949999999999999</v>
      </c>
      <c r="J481" s="42">
        <f t="shared" si="41"/>
        <v>0.11</v>
      </c>
      <c r="K481" s="42">
        <v>568.29999999999995</v>
      </c>
      <c r="L481" s="41">
        <f t="shared" si="36"/>
        <v>0.49903764713814008</v>
      </c>
      <c r="M481">
        <f t="shared" si="37"/>
        <v>616</v>
      </c>
      <c r="N481">
        <f t="shared" si="38"/>
        <v>2</v>
      </c>
      <c r="O481">
        <f t="shared" si="39"/>
        <v>0.1</v>
      </c>
    </row>
    <row r="482" spans="1:15">
      <c r="A482" s="61" t="s">
        <v>134</v>
      </c>
      <c r="B482" s="41">
        <v>1100</v>
      </c>
      <c r="C482" s="43">
        <v>0.207417873</v>
      </c>
      <c r="D482" s="42">
        <v>0.34200000000000003</v>
      </c>
      <c r="E482" s="42">
        <v>48.29</v>
      </c>
      <c r="F482" s="42">
        <v>1.85</v>
      </c>
      <c r="G482" s="42">
        <v>0.22</v>
      </c>
      <c r="H482" s="41">
        <v>0</v>
      </c>
      <c r="I482" s="42">
        <f t="shared" si="40"/>
        <v>1.2949999999999999</v>
      </c>
      <c r="J482" s="42">
        <f t="shared" si="41"/>
        <v>0.11</v>
      </c>
      <c r="K482" s="42">
        <v>325.10000000000002</v>
      </c>
      <c r="L482" s="41">
        <f t="shared" si="36"/>
        <v>0.28546195898434501</v>
      </c>
      <c r="M482">
        <f t="shared" si="37"/>
        <v>352</v>
      </c>
      <c r="N482">
        <f t="shared" si="38"/>
        <v>1</v>
      </c>
      <c r="O482">
        <f t="shared" si="39"/>
        <v>0.1</v>
      </c>
    </row>
    <row r="483" spans="1:15">
      <c r="A483" s="61" t="s">
        <v>134</v>
      </c>
      <c r="B483" s="41">
        <v>1100</v>
      </c>
      <c r="C483" s="43">
        <v>4.4710304999999999E-2</v>
      </c>
      <c r="D483" s="42">
        <v>0.25800000000000001</v>
      </c>
      <c r="E483" s="42">
        <v>48.29</v>
      </c>
      <c r="F483" s="42">
        <v>1.85</v>
      </c>
      <c r="G483" s="42">
        <v>0.22</v>
      </c>
      <c r="H483" s="41">
        <v>0</v>
      </c>
      <c r="I483" s="42">
        <f t="shared" si="40"/>
        <v>1.2949999999999999</v>
      </c>
      <c r="J483" s="42">
        <f t="shared" si="41"/>
        <v>0.11</v>
      </c>
      <c r="K483" s="42">
        <v>52.9</v>
      </c>
      <c r="L483" s="41">
        <f t="shared" si="36"/>
        <v>4.6419803511674997E-2</v>
      </c>
      <c r="M483">
        <f t="shared" si="37"/>
        <v>57</v>
      </c>
      <c r="N483">
        <f t="shared" si="38"/>
        <v>0</v>
      </c>
      <c r="O483">
        <f t="shared" si="39"/>
        <v>0</v>
      </c>
    </row>
    <row r="484" spans="1:15">
      <c r="A484" s="61" t="s">
        <v>134</v>
      </c>
      <c r="B484" s="41">
        <v>1100</v>
      </c>
      <c r="C484" s="43">
        <v>2.1410085999999998E-2</v>
      </c>
      <c r="D484" s="42">
        <v>0.34200000000000003</v>
      </c>
      <c r="E484" s="42">
        <v>48.29</v>
      </c>
      <c r="F484" s="42">
        <v>1.85</v>
      </c>
      <c r="G484" s="42">
        <v>0.22</v>
      </c>
      <c r="H484" s="41">
        <v>0</v>
      </c>
      <c r="I484" s="42">
        <f t="shared" si="40"/>
        <v>1.2949999999999999</v>
      </c>
      <c r="J484" s="42">
        <f t="shared" si="41"/>
        <v>0.11</v>
      </c>
      <c r="K484" s="42">
        <v>126.5</v>
      </c>
      <c r="L484" s="41">
        <f t="shared" si="36"/>
        <v>2.946595200879E-2</v>
      </c>
      <c r="M484">
        <f t="shared" si="37"/>
        <v>36</v>
      </c>
      <c r="N484">
        <f t="shared" si="38"/>
        <v>0</v>
      </c>
      <c r="O484">
        <f t="shared" si="39"/>
        <v>0</v>
      </c>
    </row>
    <row r="485" spans="1:15">
      <c r="A485" s="61" t="s">
        <v>134</v>
      </c>
      <c r="B485" s="41">
        <v>1100</v>
      </c>
      <c r="C485" s="43">
        <v>1.2218909999999999E-3</v>
      </c>
      <c r="D485" s="42">
        <v>0.34200000000000003</v>
      </c>
      <c r="E485" s="42">
        <v>48.29</v>
      </c>
      <c r="F485" s="42">
        <v>1.85</v>
      </c>
      <c r="G485" s="42">
        <v>0.22</v>
      </c>
      <c r="H485" s="41">
        <v>0</v>
      </c>
      <c r="I485" s="42">
        <f t="shared" si="40"/>
        <v>1.2949999999999999</v>
      </c>
      <c r="J485" s="42">
        <f t="shared" si="41"/>
        <v>0.11</v>
      </c>
      <c r="K485" s="42">
        <v>111.1</v>
      </c>
      <c r="L485" s="41">
        <f t="shared" si="36"/>
        <v>1.6816458171149999E-3</v>
      </c>
      <c r="M485">
        <f t="shared" si="37"/>
        <v>2</v>
      </c>
      <c r="N485">
        <f t="shared" si="38"/>
        <v>0</v>
      </c>
      <c r="O485">
        <f t="shared" si="39"/>
        <v>0</v>
      </c>
    </row>
    <row r="486" spans="1:15">
      <c r="A486" s="61" t="s">
        <v>134</v>
      </c>
      <c r="B486" s="41">
        <v>1100</v>
      </c>
      <c r="C486" s="43">
        <v>1.5387E-5</v>
      </c>
      <c r="D486" s="42">
        <v>0.34200000000000003</v>
      </c>
      <c r="E486" s="42">
        <v>48.29</v>
      </c>
      <c r="F486" s="42">
        <v>1.85</v>
      </c>
      <c r="G486" s="42">
        <v>0.22</v>
      </c>
      <c r="H486" s="41">
        <v>0</v>
      </c>
      <c r="I486" s="42">
        <f t="shared" si="40"/>
        <v>1.2949999999999999</v>
      </c>
      <c r="J486" s="42">
        <f t="shared" si="41"/>
        <v>0.11</v>
      </c>
      <c r="K486" s="42">
        <v>922</v>
      </c>
      <c r="L486" s="41">
        <f t="shared" si="36"/>
        <v>2.1176589554999998E-5</v>
      </c>
      <c r="M486">
        <f t="shared" si="37"/>
        <v>0</v>
      </c>
      <c r="N486">
        <f t="shared" si="38"/>
        <v>0</v>
      </c>
      <c r="O486">
        <f t="shared" si="39"/>
        <v>0</v>
      </c>
    </row>
    <row r="487" spans="1:15">
      <c r="A487" s="61" t="s">
        <v>134</v>
      </c>
      <c r="B487" s="41">
        <v>1100</v>
      </c>
      <c r="C487" s="43">
        <v>0.20904910199999999</v>
      </c>
      <c r="D487" s="42">
        <v>0.34200000000000003</v>
      </c>
      <c r="E487" s="42">
        <v>48.29</v>
      </c>
      <c r="F487" s="42">
        <v>1.85</v>
      </c>
      <c r="G487" s="42">
        <v>0.22</v>
      </c>
      <c r="H487" s="41">
        <v>0</v>
      </c>
      <c r="I487" s="42">
        <f t="shared" si="40"/>
        <v>1.2949999999999999</v>
      </c>
      <c r="J487" s="42">
        <f t="shared" si="41"/>
        <v>0.11</v>
      </c>
      <c r="K487" s="42">
        <v>2103.8000000000002</v>
      </c>
      <c r="L487" s="41">
        <f t="shared" si="36"/>
        <v>0.28770696236402998</v>
      </c>
      <c r="M487">
        <f t="shared" si="37"/>
        <v>355</v>
      </c>
      <c r="N487">
        <f t="shared" si="38"/>
        <v>1</v>
      </c>
      <c r="O487">
        <f t="shared" si="39"/>
        <v>0.1</v>
      </c>
    </row>
    <row r="488" spans="1:15">
      <c r="A488" s="61" t="s">
        <v>134</v>
      </c>
      <c r="B488" s="41">
        <v>1100</v>
      </c>
      <c r="C488" s="43">
        <v>1.4215269999999999E-3</v>
      </c>
      <c r="D488" s="42">
        <v>0.34200000000000003</v>
      </c>
      <c r="E488" s="42">
        <v>48.29</v>
      </c>
      <c r="F488" s="42">
        <v>1.85</v>
      </c>
      <c r="G488" s="42">
        <v>0.22</v>
      </c>
      <c r="H488" s="41">
        <v>0</v>
      </c>
      <c r="I488" s="42">
        <f t="shared" si="40"/>
        <v>1.2949999999999999</v>
      </c>
      <c r="J488" s="42">
        <f t="shared" si="41"/>
        <v>0.11</v>
      </c>
      <c r="K488" s="42">
        <v>110.6</v>
      </c>
      <c r="L488" s="41">
        <f t="shared" si="36"/>
        <v>1.9563978566549999E-3</v>
      </c>
      <c r="M488">
        <f t="shared" si="37"/>
        <v>2</v>
      </c>
      <c r="N488">
        <f t="shared" si="38"/>
        <v>0</v>
      </c>
      <c r="O488">
        <f t="shared" si="39"/>
        <v>0</v>
      </c>
    </row>
    <row r="489" spans="1:15">
      <c r="A489" s="61" t="s">
        <v>134</v>
      </c>
      <c r="B489" s="41">
        <v>1200</v>
      </c>
      <c r="C489" s="43">
        <v>0.26396798999999999</v>
      </c>
      <c r="D489" s="42">
        <v>0.38900000000000001</v>
      </c>
      <c r="E489" s="42">
        <v>48.29</v>
      </c>
      <c r="F489" s="42">
        <v>2.23</v>
      </c>
      <c r="G489" s="42">
        <v>0.316</v>
      </c>
      <c r="H489" s="41">
        <v>0</v>
      </c>
      <c r="I489" s="42">
        <f t="shared" si="40"/>
        <v>1.5609999999999999</v>
      </c>
      <c r="J489" s="42">
        <f t="shared" si="41"/>
        <v>0.158</v>
      </c>
      <c r="K489" s="42">
        <v>470.6</v>
      </c>
      <c r="L489" s="41">
        <f t="shared" si="36"/>
        <v>0.41321571151932496</v>
      </c>
      <c r="M489">
        <f t="shared" si="37"/>
        <v>510</v>
      </c>
      <c r="N489">
        <f t="shared" si="38"/>
        <v>2</v>
      </c>
      <c r="O489">
        <f t="shared" si="39"/>
        <v>0.2</v>
      </c>
    </row>
    <row r="490" spans="1:15">
      <c r="A490" s="61" t="s">
        <v>134</v>
      </c>
      <c r="B490" s="41">
        <v>1200</v>
      </c>
      <c r="C490" s="43">
        <v>9.9065815000000002E-2</v>
      </c>
      <c r="D490" s="42">
        <v>0.30399999999999999</v>
      </c>
      <c r="E490" s="42">
        <v>48.29</v>
      </c>
      <c r="F490" s="42">
        <v>2.23</v>
      </c>
      <c r="G490" s="42">
        <v>0.316</v>
      </c>
      <c r="H490" s="41">
        <v>0</v>
      </c>
      <c r="I490" s="42">
        <f t="shared" si="40"/>
        <v>1.5609999999999999</v>
      </c>
      <c r="J490" s="42">
        <f t="shared" si="41"/>
        <v>0.158</v>
      </c>
      <c r="K490" s="42">
        <v>138</v>
      </c>
      <c r="L490" s="41">
        <f t="shared" si="36"/>
        <v>0.12119183456086667</v>
      </c>
      <c r="M490">
        <f t="shared" si="37"/>
        <v>149</v>
      </c>
      <c r="N490">
        <f t="shared" si="38"/>
        <v>1</v>
      </c>
      <c r="O490">
        <f t="shared" si="39"/>
        <v>0.1</v>
      </c>
    </row>
    <row r="491" spans="1:15">
      <c r="A491" s="61" t="s">
        <v>134</v>
      </c>
      <c r="B491" s="41">
        <v>1200</v>
      </c>
      <c r="C491" s="43">
        <v>0.191101888</v>
      </c>
      <c r="D491" s="42">
        <v>0.30399999999999999</v>
      </c>
      <c r="E491" s="42">
        <v>48.29</v>
      </c>
      <c r="F491" s="42">
        <v>2.23</v>
      </c>
      <c r="G491" s="42">
        <v>0.316</v>
      </c>
      <c r="H491" s="41">
        <v>0</v>
      </c>
      <c r="I491" s="42">
        <f t="shared" si="40"/>
        <v>1.5609999999999999</v>
      </c>
      <c r="J491" s="42">
        <f t="shared" si="41"/>
        <v>0.158</v>
      </c>
      <c r="K491" s="42">
        <v>266.2</v>
      </c>
      <c r="L491" s="41">
        <f t="shared" si="36"/>
        <v>0.23378385767850665</v>
      </c>
      <c r="M491">
        <f t="shared" si="37"/>
        <v>288</v>
      </c>
      <c r="N491">
        <f t="shared" si="38"/>
        <v>1</v>
      </c>
      <c r="O491">
        <f t="shared" si="39"/>
        <v>0.1</v>
      </c>
    </row>
    <row r="492" spans="1:15">
      <c r="A492" s="61" t="s">
        <v>134</v>
      </c>
      <c r="B492" s="41">
        <v>1200</v>
      </c>
      <c r="C492" s="43">
        <v>0.14643214900000001</v>
      </c>
      <c r="D492" s="42">
        <v>0.38900000000000001</v>
      </c>
      <c r="E492" s="42">
        <v>48.29</v>
      </c>
      <c r="F492" s="42">
        <v>2.23</v>
      </c>
      <c r="G492" s="42">
        <v>0.316</v>
      </c>
      <c r="H492" s="41">
        <v>0</v>
      </c>
      <c r="I492" s="42">
        <f t="shared" si="40"/>
        <v>1.5609999999999999</v>
      </c>
      <c r="J492" s="42">
        <f t="shared" si="41"/>
        <v>0.158</v>
      </c>
      <c r="K492" s="42">
        <v>261</v>
      </c>
      <c r="L492" s="41">
        <f t="shared" si="36"/>
        <v>0.22922500807139087</v>
      </c>
      <c r="M492">
        <f t="shared" si="37"/>
        <v>283</v>
      </c>
      <c r="N492">
        <f t="shared" si="38"/>
        <v>1</v>
      </c>
      <c r="O492">
        <f t="shared" si="39"/>
        <v>0.1</v>
      </c>
    </row>
    <row r="493" spans="1:15">
      <c r="A493" s="61" t="s">
        <v>134</v>
      </c>
      <c r="B493" s="41">
        <v>1200</v>
      </c>
      <c r="C493" s="43">
        <v>0.17364196000000001</v>
      </c>
      <c r="D493" s="42">
        <v>0.30399999999999999</v>
      </c>
      <c r="E493" s="42">
        <v>48.29</v>
      </c>
      <c r="F493" s="42">
        <v>2.23</v>
      </c>
      <c r="G493" s="42">
        <v>0.316</v>
      </c>
      <c r="H493" s="41">
        <v>0</v>
      </c>
      <c r="I493" s="42">
        <f t="shared" si="40"/>
        <v>1.5609999999999999</v>
      </c>
      <c r="J493" s="42">
        <f t="shared" si="41"/>
        <v>0.158</v>
      </c>
      <c r="K493" s="42">
        <v>241.9</v>
      </c>
      <c r="L493" s="41">
        <f t="shared" si="36"/>
        <v>0.21242431295946665</v>
      </c>
      <c r="M493">
        <f t="shared" si="37"/>
        <v>262</v>
      </c>
      <c r="N493">
        <f t="shared" si="38"/>
        <v>1</v>
      </c>
      <c r="O493">
        <f t="shared" si="39"/>
        <v>0.1</v>
      </c>
    </row>
    <row r="494" spans="1:15">
      <c r="A494" s="61" t="s">
        <v>134</v>
      </c>
      <c r="B494" s="41">
        <v>1200</v>
      </c>
      <c r="C494" s="43">
        <v>5.2936230000000001E-2</v>
      </c>
      <c r="D494" s="42">
        <v>0.38900000000000001</v>
      </c>
      <c r="E494" s="42">
        <v>48.29</v>
      </c>
      <c r="F494" s="42">
        <v>2.23</v>
      </c>
      <c r="G494" s="42">
        <v>0.316</v>
      </c>
      <c r="H494" s="41">
        <v>0</v>
      </c>
      <c r="I494" s="42">
        <f t="shared" si="40"/>
        <v>1.5609999999999999</v>
      </c>
      <c r="J494" s="42">
        <f t="shared" si="41"/>
        <v>0.158</v>
      </c>
      <c r="K494" s="42">
        <v>94.4</v>
      </c>
      <c r="L494" s="41">
        <f t="shared" si="36"/>
        <v>8.2866418555524998E-2</v>
      </c>
      <c r="M494">
        <f t="shared" si="37"/>
        <v>102</v>
      </c>
      <c r="N494">
        <f t="shared" si="38"/>
        <v>0</v>
      </c>
      <c r="O494">
        <f t="shared" si="39"/>
        <v>0</v>
      </c>
    </row>
    <row r="495" spans="1:15">
      <c r="A495" s="61" t="s">
        <v>134</v>
      </c>
      <c r="B495" s="41">
        <v>5300</v>
      </c>
      <c r="C495" s="43">
        <v>0.183762535</v>
      </c>
      <c r="D495" s="42">
        <v>0.5</v>
      </c>
      <c r="E495" s="42">
        <v>48.29</v>
      </c>
      <c r="F495" s="42">
        <v>0.6</v>
      </c>
      <c r="G495" s="42">
        <v>0.13500000000000001</v>
      </c>
      <c r="H495" s="41">
        <v>0</v>
      </c>
      <c r="I495" s="42">
        <f t="shared" si="40"/>
        <v>0.42</v>
      </c>
      <c r="J495" s="42">
        <f t="shared" si="41"/>
        <v>6.7500000000000004E-2</v>
      </c>
      <c r="K495" s="42">
        <v>421.1</v>
      </c>
      <c r="L495" s="41">
        <f t="shared" si="36"/>
        <v>0.36974553396458337</v>
      </c>
      <c r="M495">
        <f t="shared" si="37"/>
        <v>456</v>
      </c>
      <c r="N495">
        <f t="shared" si="38"/>
        <v>0</v>
      </c>
      <c r="O495">
        <f t="shared" si="39"/>
        <v>0.1</v>
      </c>
    </row>
    <row r="496" spans="1:15">
      <c r="A496" s="61" t="s">
        <v>134</v>
      </c>
      <c r="B496" s="41">
        <v>5300</v>
      </c>
      <c r="C496" s="43">
        <v>7.7327092E-2</v>
      </c>
      <c r="D496" s="42">
        <v>0.5</v>
      </c>
      <c r="E496" s="42">
        <v>48.29</v>
      </c>
      <c r="F496" s="42">
        <v>0.6</v>
      </c>
      <c r="G496" s="42">
        <v>0.13500000000000001</v>
      </c>
      <c r="H496" s="41">
        <v>0</v>
      </c>
      <c r="I496" s="42">
        <f t="shared" si="40"/>
        <v>0.42</v>
      </c>
      <c r="J496" s="42">
        <f t="shared" si="41"/>
        <v>6.7500000000000004E-2</v>
      </c>
      <c r="K496" s="42">
        <v>177.2</v>
      </c>
      <c r="L496" s="41">
        <f t="shared" si="36"/>
        <v>0.15558855302833333</v>
      </c>
      <c r="M496">
        <f t="shared" si="37"/>
        <v>192</v>
      </c>
      <c r="N496">
        <f t="shared" si="38"/>
        <v>0</v>
      </c>
      <c r="O496">
        <f t="shared" si="39"/>
        <v>0</v>
      </c>
    </row>
    <row r="497" spans="1:15">
      <c r="A497" s="61" t="s">
        <v>134</v>
      </c>
      <c r="B497" s="41">
        <v>5300</v>
      </c>
      <c r="C497" s="43">
        <v>4.7348970000000001E-3</v>
      </c>
      <c r="D497" s="42">
        <v>0.5</v>
      </c>
      <c r="E497" s="42">
        <v>48.29</v>
      </c>
      <c r="F497" s="42">
        <v>0.6</v>
      </c>
      <c r="G497" s="42">
        <v>0.13500000000000001</v>
      </c>
      <c r="H497" s="41">
        <v>0</v>
      </c>
      <c r="I497" s="42">
        <f t="shared" si="40"/>
        <v>0.42</v>
      </c>
      <c r="J497" s="42">
        <f t="shared" si="41"/>
        <v>6.7500000000000004E-2</v>
      </c>
      <c r="K497" s="42">
        <v>10.9</v>
      </c>
      <c r="L497" s="41">
        <f t="shared" si="36"/>
        <v>9.5270073387499991E-3</v>
      </c>
      <c r="M497">
        <f t="shared" si="37"/>
        <v>12</v>
      </c>
      <c r="N497">
        <f t="shared" si="38"/>
        <v>0</v>
      </c>
      <c r="O497">
        <f t="shared" si="39"/>
        <v>0</v>
      </c>
    </row>
    <row r="498" spans="1:15">
      <c r="A498" s="61" t="s">
        <v>134</v>
      </c>
      <c r="B498" s="41">
        <v>5300</v>
      </c>
      <c r="C498" s="43">
        <v>6.9147579000000001E-2</v>
      </c>
      <c r="D498" s="42">
        <v>0.5</v>
      </c>
      <c r="E498" s="42">
        <v>48.29</v>
      </c>
      <c r="F498" s="42">
        <v>0.6</v>
      </c>
      <c r="G498" s="42">
        <v>0.13500000000000001</v>
      </c>
      <c r="H498" s="41">
        <v>0</v>
      </c>
      <c r="I498" s="42">
        <f t="shared" si="40"/>
        <v>0.42</v>
      </c>
      <c r="J498" s="42">
        <f t="shared" si="41"/>
        <v>6.7500000000000004E-2</v>
      </c>
      <c r="K498" s="42">
        <v>158.4</v>
      </c>
      <c r="L498" s="41">
        <f t="shared" si="36"/>
        <v>0.13913069124624999</v>
      </c>
      <c r="M498">
        <f t="shared" si="37"/>
        <v>172</v>
      </c>
      <c r="N498">
        <f t="shared" si="38"/>
        <v>0</v>
      </c>
      <c r="O498">
        <f t="shared" si="39"/>
        <v>0</v>
      </c>
    </row>
    <row r="499" spans="1:15">
      <c r="A499" s="61" t="s">
        <v>134</v>
      </c>
      <c r="B499" s="41">
        <v>5300</v>
      </c>
      <c r="C499" s="43">
        <v>6.2353199999999999E-4</v>
      </c>
      <c r="D499" s="42">
        <v>0.5</v>
      </c>
      <c r="E499" s="42">
        <v>48.29</v>
      </c>
      <c r="F499" s="42">
        <v>0.6</v>
      </c>
      <c r="G499" s="42">
        <v>0.13500000000000001</v>
      </c>
      <c r="H499" s="41">
        <v>0</v>
      </c>
      <c r="I499" s="42">
        <f t="shared" si="40"/>
        <v>0.42</v>
      </c>
      <c r="J499" s="42">
        <f t="shared" si="41"/>
        <v>6.7500000000000004E-2</v>
      </c>
      <c r="K499" s="42">
        <v>1.4</v>
      </c>
      <c r="L499" s="41">
        <f t="shared" si="36"/>
        <v>1.2545983449999999E-3</v>
      </c>
      <c r="M499">
        <f t="shared" si="37"/>
        <v>2</v>
      </c>
      <c r="N499">
        <f t="shared" si="38"/>
        <v>0</v>
      </c>
      <c r="O499">
        <f t="shared" si="39"/>
        <v>0</v>
      </c>
    </row>
    <row r="500" spans="1:15">
      <c r="A500" s="61" t="s">
        <v>134</v>
      </c>
      <c r="B500" s="41">
        <v>1200</v>
      </c>
      <c r="C500" s="43">
        <v>4.6053242000000001E-2</v>
      </c>
      <c r="D500" s="42">
        <v>0.38900000000000001</v>
      </c>
      <c r="E500" s="42">
        <v>48.29</v>
      </c>
      <c r="F500" s="42">
        <v>2.23</v>
      </c>
      <c r="G500" s="42">
        <v>0.316</v>
      </c>
      <c r="H500" s="41">
        <v>0</v>
      </c>
      <c r="I500" s="42">
        <f t="shared" si="40"/>
        <v>1.5609999999999999</v>
      </c>
      <c r="J500" s="42">
        <f t="shared" si="41"/>
        <v>0.158</v>
      </c>
      <c r="K500" s="42">
        <v>117.9</v>
      </c>
      <c r="L500" s="41">
        <f t="shared" si="36"/>
        <v>7.2091783404501661E-2</v>
      </c>
      <c r="M500">
        <f t="shared" si="37"/>
        <v>89</v>
      </c>
      <c r="N500">
        <f t="shared" si="38"/>
        <v>0</v>
      </c>
      <c r="O500">
        <f t="shared" si="39"/>
        <v>0</v>
      </c>
    </row>
    <row r="501" spans="1:15">
      <c r="A501" s="61" t="s">
        <v>134</v>
      </c>
      <c r="B501" s="41">
        <v>5300</v>
      </c>
      <c r="C501" s="43">
        <v>0.21473145499999999</v>
      </c>
      <c r="D501" s="42">
        <v>0.5</v>
      </c>
      <c r="E501" s="42">
        <v>48.29</v>
      </c>
      <c r="F501" s="42">
        <v>0.6</v>
      </c>
      <c r="G501" s="42">
        <v>0.13500000000000001</v>
      </c>
      <c r="H501" s="41">
        <v>0</v>
      </c>
      <c r="I501" s="42">
        <f t="shared" si="40"/>
        <v>0.42</v>
      </c>
      <c r="J501" s="42">
        <f t="shared" si="41"/>
        <v>6.7500000000000004E-2</v>
      </c>
      <c r="K501" s="42">
        <v>492</v>
      </c>
      <c r="L501" s="41">
        <f t="shared" si="36"/>
        <v>0.43205758174791664</v>
      </c>
      <c r="M501">
        <f t="shared" si="37"/>
        <v>533</v>
      </c>
      <c r="N501">
        <f t="shared" si="38"/>
        <v>0</v>
      </c>
      <c r="O501">
        <f t="shared" si="39"/>
        <v>0.1</v>
      </c>
    </row>
    <row r="502" spans="1:15">
      <c r="A502" s="61" t="s">
        <v>134</v>
      </c>
      <c r="B502" s="41">
        <v>1200</v>
      </c>
      <c r="C502" s="43">
        <v>0.27363586099999998</v>
      </c>
      <c r="D502" s="42">
        <v>0.30399999999999999</v>
      </c>
      <c r="E502" s="42">
        <v>48.29</v>
      </c>
      <c r="F502" s="42">
        <v>2.23</v>
      </c>
      <c r="G502" s="42">
        <v>0.316</v>
      </c>
      <c r="H502" s="41">
        <v>0</v>
      </c>
      <c r="I502" s="42">
        <f t="shared" si="40"/>
        <v>1.5609999999999999</v>
      </c>
      <c r="J502" s="42">
        <f t="shared" si="41"/>
        <v>0.158</v>
      </c>
      <c r="K502" s="42">
        <v>381.2</v>
      </c>
      <c r="L502" s="41">
        <f t="shared" si="36"/>
        <v>0.33475151843481332</v>
      </c>
      <c r="M502">
        <f t="shared" si="37"/>
        <v>413</v>
      </c>
      <c r="N502">
        <f t="shared" si="38"/>
        <v>1</v>
      </c>
      <c r="O502">
        <f t="shared" si="39"/>
        <v>0.1</v>
      </c>
    </row>
    <row r="503" spans="1:15">
      <c r="A503" s="61" t="s">
        <v>134</v>
      </c>
      <c r="B503" s="41">
        <v>5300</v>
      </c>
      <c r="C503" s="43">
        <v>4.4741549999999998E-2</v>
      </c>
      <c r="D503" s="42">
        <v>0.5</v>
      </c>
      <c r="E503" s="42">
        <v>48.29</v>
      </c>
      <c r="F503" s="42">
        <v>0.6</v>
      </c>
      <c r="G503" s="42">
        <v>0.13500000000000001</v>
      </c>
      <c r="H503" s="41">
        <v>0</v>
      </c>
      <c r="I503" s="42">
        <f t="shared" si="40"/>
        <v>0.42</v>
      </c>
      <c r="J503" s="42">
        <f t="shared" si="41"/>
        <v>6.7500000000000004E-2</v>
      </c>
      <c r="K503" s="42">
        <v>102.5</v>
      </c>
      <c r="L503" s="41">
        <f t="shared" si="36"/>
        <v>9.0023727062500003E-2</v>
      </c>
      <c r="M503">
        <f t="shared" si="37"/>
        <v>111</v>
      </c>
      <c r="N503">
        <f t="shared" si="38"/>
        <v>0</v>
      </c>
      <c r="O503">
        <f t="shared" si="39"/>
        <v>0</v>
      </c>
    </row>
    <row r="504" spans="1:15">
      <c r="A504" s="61" t="s">
        <v>134</v>
      </c>
      <c r="B504" s="41">
        <v>5300</v>
      </c>
      <c r="C504" s="43">
        <v>0.34729200500000001</v>
      </c>
      <c r="D504" s="42">
        <v>0.5</v>
      </c>
      <c r="E504" s="42">
        <v>48.29</v>
      </c>
      <c r="F504" s="42">
        <v>0.6</v>
      </c>
      <c r="G504" s="42">
        <v>0.13500000000000001</v>
      </c>
      <c r="H504" s="41">
        <v>0</v>
      </c>
      <c r="I504" s="42">
        <f t="shared" si="40"/>
        <v>0.42</v>
      </c>
      <c r="J504" s="42">
        <f t="shared" si="41"/>
        <v>6.7500000000000004E-2</v>
      </c>
      <c r="K504" s="42">
        <v>795.8</v>
      </c>
      <c r="L504" s="41">
        <f t="shared" si="36"/>
        <v>0.69878045506041664</v>
      </c>
      <c r="M504">
        <f t="shared" si="37"/>
        <v>862</v>
      </c>
      <c r="N504">
        <f t="shared" si="38"/>
        <v>1</v>
      </c>
      <c r="O504">
        <f t="shared" si="39"/>
        <v>0.1</v>
      </c>
    </row>
    <row r="505" spans="1:15">
      <c r="A505" s="61" t="s">
        <v>134</v>
      </c>
      <c r="B505" s="41">
        <v>5300</v>
      </c>
      <c r="C505" s="43">
        <v>0.289056796</v>
      </c>
      <c r="D505" s="42">
        <v>0.5</v>
      </c>
      <c r="E505" s="42">
        <v>48.29</v>
      </c>
      <c r="F505" s="42">
        <v>0.6</v>
      </c>
      <c r="G505" s="42">
        <v>0.13500000000000001</v>
      </c>
      <c r="H505" s="41">
        <v>0</v>
      </c>
      <c r="I505" s="42">
        <f t="shared" si="40"/>
        <v>0.42</v>
      </c>
      <c r="J505" s="42">
        <f t="shared" si="41"/>
        <v>6.7500000000000004E-2</v>
      </c>
      <c r="K505" s="42">
        <v>662.3</v>
      </c>
      <c r="L505" s="41">
        <f t="shared" si="36"/>
        <v>0.58160636161833335</v>
      </c>
      <c r="M505">
        <f t="shared" si="37"/>
        <v>717</v>
      </c>
      <c r="N505">
        <f t="shared" si="38"/>
        <v>1</v>
      </c>
      <c r="O505">
        <f t="shared" si="39"/>
        <v>0.1</v>
      </c>
    </row>
    <row r="506" spans="1:15">
      <c r="A506" s="61" t="s">
        <v>134</v>
      </c>
      <c r="B506" s="41">
        <v>5300</v>
      </c>
      <c r="C506" s="43">
        <v>0.13617348500000001</v>
      </c>
      <c r="D506" s="42">
        <v>0.5</v>
      </c>
      <c r="E506" s="42">
        <v>48.29</v>
      </c>
      <c r="F506" s="42">
        <v>0.6</v>
      </c>
      <c r="G506" s="42">
        <v>0.13500000000000001</v>
      </c>
      <c r="H506" s="41">
        <v>0</v>
      </c>
      <c r="I506" s="42">
        <f t="shared" si="40"/>
        <v>0.42</v>
      </c>
      <c r="J506" s="42">
        <f t="shared" si="41"/>
        <v>6.7500000000000004E-2</v>
      </c>
      <c r="K506" s="42">
        <v>312</v>
      </c>
      <c r="L506" s="41">
        <f t="shared" si="36"/>
        <v>0.27399239961041671</v>
      </c>
      <c r="M506">
        <f t="shared" si="37"/>
        <v>338</v>
      </c>
      <c r="N506">
        <f t="shared" si="38"/>
        <v>0</v>
      </c>
      <c r="O506">
        <f t="shared" si="39"/>
        <v>0.1</v>
      </c>
    </row>
    <row r="507" spans="1:15">
      <c r="A507" s="61" t="s">
        <v>134</v>
      </c>
      <c r="B507" s="41">
        <v>5300</v>
      </c>
      <c r="C507" s="43">
        <v>0.108083073</v>
      </c>
      <c r="D507" s="42">
        <v>0.5</v>
      </c>
      <c r="E507" s="42">
        <v>48.29</v>
      </c>
      <c r="F507" s="42">
        <v>0.6</v>
      </c>
      <c r="G507" s="42">
        <v>0.13500000000000001</v>
      </c>
      <c r="H507" s="41">
        <v>0</v>
      </c>
      <c r="I507" s="42">
        <f t="shared" si="40"/>
        <v>0.42</v>
      </c>
      <c r="J507" s="42">
        <f t="shared" si="41"/>
        <v>6.7500000000000004E-2</v>
      </c>
      <c r="K507" s="42">
        <v>3460.3</v>
      </c>
      <c r="L507" s="41">
        <f t="shared" si="36"/>
        <v>0.21747214979874999</v>
      </c>
      <c r="M507">
        <f t="shared" si="37"/>
        <v>268</v>
      </c>
      <c r="N507">
        <f t="shared" si="38"/>
        <v>0</v>
      </c>
      <c r="O507">
        <f t="shared" si="39"/>
        <v>0</v>
      </c>
    </row>
    <row r="508" spans="1:15">
      <c r="C508" s="43">
        <f>SUM(C2:C507)</f>
        <v>632.74329719599905</v>
      </c>
      <c r="N508">
        <f>SUM(N2:N507)</f>
        <v>2028</v>
      </c>
      <c r="O508">
        <f>SUM(O2:O507)</f>
        <v>207.29999999999961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Summary</vt:lpstr>
      <vt:lpstr>Wet pond calcs</vt:lpstr>
      <vt:lpstr>Retention BMP Calcs</vt:lpstr>
      <vt:lpstr>Chace Lane</vt:lpstr>
      <vt:lpstr>Glenham Drive</vt:lpstr>
      <vt:lpstr>Basin 7</vt:lpstr>
      <vt:lpstr>Bounday Canal Phase 3</vt:lpstr>
      <vt:lpstr>Boundary Canal Phase II</vt:lpstr>
      <vt:lpstr>Boundary Canal Phase I</vt:lpstr>
      <vt:lpstr>Norwood Street</vt:lpstr>
      <vt:lpstr>Basin 1</vt:lpstr>
      <vt:lpstr>Basin 13</vt:lpstr>
      <vt:lpstr>Powell's Subdivision</vt:lpstr>
      <vt:lpstr>Port Malabar Unit 40</vt:lpstr>
      <vt:lpstr>Mandarin Ditch</vt:lpstr>
      <vt:lpstr>Basin 3 Parking Lot</vt:lpstr>
      <vt:lpstr>Basin 3 Channel</vt:lpstr>
      <vt:lpstr>Street Sweeping</vt:lpstr>
      <vt:lpstr>Angler's Drive</vt:lpstr>
      <vt:lpstr>Worth Court</vt:lpstr>
      <vt:lpstr>Basin 9</vt:lpstr>
      <vt:lpstr>Wild Rose</vt:lpstr>
      <vt:lpstr>Port Malabar Inserts</vt:lpstr>
      <vt:lpstr>Kent Street</vt:lpstr>
      <vt:lpstr>Florin Pond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2012-02-20T20:59:32Z</cp:lastPrinted>
  <dcterms:created xsi:type="dcterms:W3CDTF">2006-03-30T19:10:57Z</dcterms:created>
  <dcterms:modified xsi:type="dcterms:W3CDTF">2012-02-20T20:59:34Z</dcterms:modified>
</cp:coreProperties>
</file>