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120" windowWidth="15180" windowHeight="8835"/>
  </bookViews>
  <sheets>
    <sheet name="Summary" sheetId="1" r:id="rId1"/>
    <sheet name="Retention BMP Calcs" sheetId="2" r:id="rId2"/>
    <sheet name="Wet Pond Calcs" sheetId="3" r:id="rId3"/>
  </sheets>
  <definedNames>
    <definedName name="_xlnm.Print_Area" localSheetId="0">Summary!$A$1:$J$12</definedName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F44" i="2"/>
  <c r="F40" l="1"/>
  <c r="F37"/>
  <c r="I8" i="1"/>
  <c r="F8"/>
  <c r="D11" i="3"/>
  <c r="D10"/>
  <c r="F10" s="1"/>
  <c r="B10"/>
  <c r="B11"/>
  <c r="I6" i="1"/>
  <c r="B4" i="3"/>
  <c r="B3"/>
  <c r="F6" i="1"/>
  <c r="F11" i="3" l="1"/>
  <c r="D33" i="2"/>
  <c r="B33"/>
  <c r="F33" s="1"/>
  <c r="D28"/>
  <c r="B28"/>
  <c r="I5" i="1"/>
  <c r="F5"/>
  <c r="D23" i="2"/>
  <c r="B23"/>
  <c r="D18"/>
  <c r="B18"/>
  <c r="D13"/>
  <c r="B13"/>
  <c r="F28" l="1"/>
  <c r="F23"/>
  <c r="F18"/>
  <c r="F13"/>
  <c r="F8"/>
  <c r="I2" i="1"/>
  <c r="B3" i="2"/>
  <c r="F2" i="1" s="1"/>
  <c r="J12" l="1"/>
  <c r="G12"/>
</calcChain>
</file>

<file path=xl/sharedStrings.xml><?xml version="1.0" encoding="utf-8"?>
<sst xmlns="http://schemas.openxmlformats.org/spreadsheetml/2006/main" count="145" uniqueCount="63">
  <si>
    <t>Project Name</t>
  </si>
  <si>
    <t>Project Number</t>
  </si>
  <si>
    <t>Project Zone</t>
  </si>
  <si>
    <t>Main Street 4</t>
  </si>
  <si>
    <t>T-Hangar Development/Access Roads</t>
  </si>
  <si>
    <t>Louisiana Avenue Improvements Projects</t>
  </si>
  <si>
    <t>Twin Ditches Stormwater Retrofit</t>
  </si>
  <si>
    <t>Periwinkle Drive Stormwater-City of Sebastian</t>
  </si>
  <si>
    <t>Schumann Park Improvements</t>
  </si>
  <si>
    <t>SEB</t>
  </si>
  <si>
    <t>SEB-1</t>
  </si>
  <si>
    <t>SEB-2</t>
  </si>
  <si>
    <t>SEB-3</t>
  </si>
  <si>
    <t>SEB-4</t>
  </si>
  <si>
    <t>SEB-5</t>
  </si>
  <si>
    <t>SEB-6</t>
  </si>
  <si>
    <t>SEB-7</t>
  </si>
  <si>
    <t>SEB-8</t>
  </si>
  <si>
    <t>Project Type</t>
  </si>
  <si>
    <t>Dry detention pond</t>
  </si>
  <si>
    <t>Wet detention pond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</si>
  <si>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</si>
  <si>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</si>
  <si>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</si>
  <si>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</si>
  <si>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</si>
  <si>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</si>
  <si>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</si>
  <si>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</si>
  <si>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</si>
  <si>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Indian River Drive &amp; Davis Street Baffle</t>
  </si>
  <si>
    <t>Main Street/Indian River Drive Improvements</t>
  </si>
  <si>
    <t>Baffle box</t>
  </si>
  <si>
    <t>need map</t>
  </si>
  <si>
    <t>Dry retention pond</t>
  </si>
  <si>
    <t>retention</t>
  </si>
  <si>
    <t>inches</t>
  </si>
  <si>
    <t>efficiency</t>
  </si>
  <si>
    <t>Main Street</t>
  </si>
  <si>
    <t>associated with project 2 b/c the ponds don't recover fast enough</t>
  </si>
  <si>
    <t>Riverview Park</t>
  </si>
  <si>
    <t>Provided</t>
  </si>
  <si>
    <t>Required</t>
  </si>
  <si>
    <t>Difference</t>
  </si>
  <si>
    <t>BSSC Improvements</t>
  </si>
  <si>
    <t>City Hall and Police Station</t>
  </si>
  <si>
    <t>Louisana Avenue</t>
  </si>
  <si>
    <t>Admin Bldg and Police Evidence Compound</t>
  </si>
  <si>
    <t>Municipal Complex</t>
  </si>
  <si>
    <t>residence time</t>
  </si>
  <si>
    <t>days (from permit)</t>
  </si>
  <si>
    <t>TP efficiency</t>
  </si>
  <si>
    <t>TN efficiency</t>
  </si>
  <si>
    <t>Twin Ditches</t>
  </si>
  <si>
    <t>Periwinkle Drive</t>
  </si>
  <si>
    <t>days</t>
  </si>
  <si>
    <t>ppv</t>
  </si>
  <si>
    <t>ac-ft</t>
  </si>
  <si>
    <t>Airport Hanger A</t>
  </si>
  <si>
    <t>cf</t>
  </si>
  <si>
    <t>Basin A</t>
  </si>
  <si>
    <t>Basin B</t>
  </si>
  <si>
    <t>Airport Drive East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</si>
</sst>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8">
    <font>
      <sz val="10"/>
      <name val="Arial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3" fontId="1" fillId="0" borderId="0" xfId="0" applyNumberFormat="1" applyFont="1" applyFill="1" applyBorder="1"/>
    <xf numFmtId="0" fontId="2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center" wrapText="1"/>
    </xf>
    <xf numFmtId="3" fontId="3" fillId="0" borderId="0" xfId="0" applyNumberFormat="1" applyFont="1" applyBorder="1" applyAlignment="1">
      <alignment horizontal="center" vertical="top" wrapText="1"/>
    </xf>
    <xf numFmtId="3" fontId="1" fillId="0" borderId="0" xfId="0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 wrapText="1"/>
    </xf>
    <xf numFmtId="165" fontId="3" fillId="0" borderId="0" xfId="0" applyNumberFormat="1" applyFont="1" applyBorder="1" applyAlignment="1">
      <alignment horizontal="center" vertical="top" wrapText="1"/>
    </xf>
    <xf numFmtId="165" fontId="0" fillId="0" borderId="0" xfId="0" applyNumberFormat="1" applyFont="1" applyAlignment="1">
      <alignment horizontal="center"/>
    </xf>
    <xf numFmtId="165" fontId="0" fillId="0" borderId="0" xfId="0" applyNumberFormat="1" applyFont="1"/>
    <xf numFmtId="165" fontId="1" fillId="0" borderId="0" xfId="0" applyNumberFormat="1" applyFont="1" applyAlignment="1">
      <alignment horizontal="center"/>
    </xf>
    <xf numFmtId="165" fontId="1" fillId="0" borderId="0" xfId="0" applyNumberFormat="1" applyFont="1"/>
    <xf numFmtId="0" fontId="7" fillId="0" borderId="0" xfId="0" applyFont="1"/>
    <xf numFmtId="164" fontId="0" fillId="0" borderId="0" xfId="0" applyNumberFormat="1"/>
    <xf numFmtId="0" fontId="3" fillId="0" borderId="0" xfId="0" applyFont="1" applyBorder="1" applyAlignment="1">
      <alignment horizontal="left" vertical="top"/>
    </xf>
    <xf numFmtId="0" fontId="6" fillId="0" borderId="0" xfId="0" applyFont="1"/>
    <xf numFmtId="0" fontId="3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/>
    </xf>
    <xf numFmtId="164" fontId="3" fillId="0" borderId="1" xfId="0" applyNumberFormat="1" applyFont="1" applyFill="1" applyBorder="1" applyAlignment="1">
      <alignment horizontal="center" vertical="top" wrapText="1"/>
    </xf>
    <xf numFmtId="3" fontId="3" fillId="0" borderId="1" xfId="0" applyNumberFormat="1" applyFont="1" applyFill="1" applyBorder="1" applyAlignment="1">
      <alignment horizontal="center" vertical="top" wrapText="1"/>
    </xf>
    <xf numFmtId="165" fontId="3" fillId="0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5"/>
  <sheetViews>
    <sheetView tabSelected="1" zoomScaleNormal="100" zoomScaleSheetLayoutView="75" workbookViewId="0">
      <selection activeCell="D23" sqref="D23:D24"/>
    </sheetView>
  </sheetViews>
  <sheetFormatPr defaultColWidth="27.5703125" defaultRowHeight="15"/>
  <cols>
    <col min="1" max="1" width="9.28515625" style="3" customWidth="1"/>
    <col min="2" max="2" width="43.140625" style="3" bestFit="1" customWidth="1"/>
    <col min="3" max="3" width="19.28515625" style="3" bestFit="1" customWidth="1"/>
    <col min="4" max="4" width="9.140625" style="3" customWidth="1"/>
    <col min="5" max="5" width="12.5703125" style="3" customWidth="1"/>
    <col min="6" max="6" width="12.85546875" style="3" customWidth="1"/>
    <col min="7" max="7" width="10.140625" style="13" customWidth="1"/>
    <col min="8" max="8" width="12.140625" style="16" customWidth="1"/>
    <col min="9" max="9" width="13" style="3" customWidth="1"/>
    <col min="10" max="10" width="10.28515625" style="16" customWidth="1"/>
    <col min="11" max="11" width="27.5703125" style="23"/>
    <col min="12" max="16384" width="27.5703125" style="3"/>
  </cols>
  <sheetData>
    <row r="1" spans="1:11" s="1" customFormat="1" ht="30">
      <c r="A1" s="11" t="s">
        <v>1</v>
      </c>
      <c r="B1" s="11" t="s">
        <v>0</v>
      </c>
      <c r="C1" s="11" t="s">
        <v>18</v>
      </c>
      <c r="D1" s="11" t="s">
        <v>2</v>
      </c>
      <c r="E1" s="6" t="s">
        <v>21</v>
      </c>
      <c r="F1" s="6" t="s">
        <v>22</v>
      </c>
      <c r="G1" s="12" t="s">
        <v>23</v>
      </c>
      <c r="H1" s="15" t="s">
        <v>24</v>
      </c>
      <c r="I1" s="6" t="s">
        <v>25</v>
      </c>
      <c r="J1" s="15" t="s">
        <v>26</v>
      </c>
      <c r="K1" s="25"/>
    </row>
    <row r="2" spans="1:11">
      <c r="A2" s="2" t="s">
        <v>10</v>
      </c>
      <c r="B2" s="26" t="s">
        <v>31</v>
      </c>
      <c r="C2" s="26" t="s">
        <v>34</v>
      </c>
      <c r="D2" s="2" t="s">
        <v>9</v>
      </c>
      <c r="E2" s="27" t="s">
        <v>33</v>
      </c>
      <c r="F2" s="28">
        <f>'Retention BMP Calcs'!B3</f>
        <v>0.6</v>
      </c>
      <c r="G2" s="29"/>
      <c r="H2" s="30"/>
      <c r="I2" s="28">
        <f>'Retention BMP Calcs'!B3</f>
        <v>0.6</v>
      </c>
      <c r="J2" s="30"/>
    </row>
    <row r="3" spans="1:11">
      <c r="A3" s="2" t="s">
        <v>11</v>
      </c>
      <c r="B3" s="2" t="s">
        <v>3</v>
      </c>
      <c r="C3" s="2" t="s">
        <v>19</v>
      </c>
      <c r="D3" s="2" t="s">
        <v>9</v>
      </c>
      <c r="E3" s="27" t="s">
        <v>33</v>
      </c>
      <c r="F3" s="28">
        <v>0.1</v>
      </c>
      <c r="G3" s="29"/>
      <c r="H3" s="30"/>
      <c r="I3" s="28">
        <v>0.1</v>
      </c>
      <c r="J3" s="30"/>
      <c r="K3" s="23" t="s">
        <v>39</v>
      </c>
    </row>
    <row r="4" spans="1:11">
      <c r="A4" s="2" t="s">
        <v>12</v>
      </c>
      <c r="B4" s="26" t="s">
        <v>4</v>
      </c>
      <c r="C4" s="2" t="s">
        <v>19</v>
      </c>
      <c r="D4" s="2" t="s">
        <v>9</v>
      </c>
      <c r="E4" s="27" t="s">
        <v>33</v>
      </c>
      <c r="F4" s="28">
        <v>0.1</v>
      </c>
      <c r="G4" s="29"/>
      <c r="H4" s="30"/>
      <c r="I4" s="28">
        <v>0.1</v>
      </c>
      <c r="J4" s="30"/>
    </row>
    <row r="5" spans="1:11">
      <c r="A5" s="2" t="s">
        <v>13</v>
      </c>
      <c r="B5" s="26" t="s">
        <v>5</v>
      </c>
      <c r="C5" s="26" t="s">
        <v>34</v>
      </c>
      <c r="D5" s="2" t="s">
        <v>9</v>
      </c>
      <c r="E5" s="27" t="s">
        <v>33</v>
      </c>
      <c r="F5" s="28">
        <f>'Retention BMP Calcs'!F23</f>
        <v>1.0000000000000009E-2</v>
      </c>
      <c r="G5" s="29"/>
      <c r="H5" s="30"/>
      <c r="I5" s="28">
        <f>'Retention BMP Calcs'!F23</f>
        <v>1.0000000000000009E-2</v>
      </c>
      <c r="J5" s="30"/>
    </row>
    <row r="6" spans="1:11">
      <c r="A6" s="2" t="s">
        <v>14</v>
      </c>
      <c r="B6" s="26" t="s">
        <v>6</v>
      </c>
      <c r="C6" s="26" t="s">
        <v>20</v>
      </c>
      <c r="D6" s="2" t="s">
        <v>9</v>
      </c>
      <c r="E6" s="27" t="s">
        <v>33</v>
      </c>
      <c r="F6" s="28">
        <f>'Wet Pond Calcs'!B4</f>
        <v>0.13699999999999998</v>
      </c>
      <c r="G6" s="29"/>
      <c r="H6" s="30"/>
      <c r="I6" s="28">
        <f>'Wet Pond Calcs'!B3</f>
        <v>0.48899999999999999</v>
      </c>
      <c r="J6" s="30"/>
    </row>
    <row r="7" spans="1:11">
      <c r="A7" s="2" t="s">
        <v>15</v>
      </c>
      <c r="B7" s="26" t="s">
        <v>30</v>
      </c>
      <c r="C7" s="26" t="s">
        <v>32</v>
      </c>
      <c r="D7" s="2" t="s">
        <v>9</v>
      </c>
      <c r="E7" s="27" t="s">
        <v>33</v>
      </c>
      <c r="F7" s="28">
        <v>0.1905</v>
      </c>
      <c r="G7" s="29"/>
      <c r="H7" s="30"/>
      <c r="I7" s="28">
        <v>0.155</v>
      </c>
      <c r="J7" s="30"/>
    </row>
    <row r="8" spans="1:11">
      <c r="A8" s="2" t="s">
        <v>16</v>
      </c>
      <c r="B8" s="26" t="s">
        <v>7</v>
      </c>
      <c r="C8" s="26" t="s">
        <v>20</v>
      </c>
      <c r="D8" s="2" t="s">
        <v>9</v>
      </c>
      <c r="E8" s="27" t="s">
        <v>33</v>
      </c>
      <c r="F8" s="28">
        <f>'Wet Pond Calcs'!F10</f>
        <v>1.1999999999999955E-2</v>
      </c>
      <c r="G8" s="29"/>
      <c r="H8" s="30"/>
      <c r="I8" s="28">
        <f>'Wet Pond Calcs'!F11</f>
        <v>1.5000000000000013E-2</v>
      </c>
      <c r="J8" s="30"/>
    </row>
    <row r="9" spans="1:11">
      <c r="A9" s="2" t="s">
        <v>17</v>
      </c>
      <c r="B9" s="26" t="s">
        <v>8</v>
      </c>
      <c r="C9" s="26" t="s">
        <v>19</v>
      </c>
      <c r="D9" s="2" t="s">
        <v>9</v>
      </c>
      <c r="E9" s="27" t="s">
        <v>33</v>
      </c>
      <c r="F9" s="28">
        <v>0.1</v>
      </c>
      <c r="G9" s="29"/>
      <c r="H9" s="30"/>
      <c r="I9" s="28">
        <v>0.1</v>
      </c>
      <c r="J9" s="30"/>
    </row>
    <row r="10" spans="1:11">
      <c r="B10" s="4"/>
      <c r="C10" s="4"/>
      <c r="D10" s="4"/>
    </row>
    <row r="11" spans="1:11">
      <c r="B11" s="4"/>
      <c r="C11" s="4"/>
      <c r="D11" s="4"/>
      <c r="F11" s="7"/>
      <c r="G11" s="14" t="s">
        <v>27</v>
      </c>
      <c r="H11" s="17"/>
      <c r="I11" s="8"/>
      <c r="J11" s="19" t="s">
        <v>28</v>
      </c>
    </row>
    <row r="12" spans="1:11">
      <c r="B12" s="4"/>
      <c r="C12" s="4"/>
      <c r="D12" s="4"/>
      <c r="F12" s="9" t="s">
        <v>29</v>
      </c>
      <c r="G12" s="10">
        <f>SUM(G2:G9)</f>
        <v>0</v>
      </c>
      <c r="H12" s="18"/>
      <c r="I12" s="7"/>
      <c r="J12" s="20">
        <f>SUM(J2:J9)</f>
        <v>0</v>
      </c>
    </row>
    <row r="13" spans="1:11">
      <c r="B13" s="4"/>
      <c r="C13" s="4"/>
      <c r="D13" s="4"/>
    </row>
    <row r="14" spans="1:11">
      <c r="B14" s="4"/>
      <c r="C14" s="4"/>
      <c r="D14" s="4"/>
    </row>
    <row r="15" spans="1:11">
      <c r="B15" s="4"/>
      <c r="C15" s="4"/>
      <c r="D15" s="4"/>
    </row>
    <row r="16" spans="1:11">
      <c r="B16" s="4"/>
      <c r="C16" s="4"/>
      <c r="D16" s="4"/>
    </row>
    <row r="17" spans="1:4">
      <c r="B17" s="4"/>
      <c r="C17" s="4"/>
      <c r="D17" s="4"/>
    </row>
    <row r="18" spans="1:4">
      <c r="B18" s="4"/>
      <c r="C18" s="4"/>
      <c r="D18" s="4"/>
    </row>
    <row r="19" spans="1:4">
      <c r="B19" s="4"/>
      <c r="C19" s="4"/>
      <c r="D19" s="4"/>
    </row>
    <row r="20" spans="1:4">
      <c r="B20" s="4"/>
      <c r="C20" s="4"/>
      <c r="D20" s="4"/>
    </row>
    <row r="21" spans="1:4">
      <c r="B21" s="4"/>
      <c r="C21" s="4"/>
      <c r="D21" s="4"/>
    </row>
    <row r="22" spans="1:4">
      <c r="B22" s="4"/>
      <c r="C22" s="4"/>
      <c r="D22" s="4"/>
    </row>
    <row r="23" spans="1:4">
      <c r="B23" s="4"/>
      <c r="C23" s="4"/>
      <c r="D23" s="4"/>
    </row>
    <row r="24" spans="1:4">
      <c r="B24" s="4"/>
      <c r="C24" s="4"/>
      <c r="D24" s="4"/>
    </row>
    <row r="25" spans="1:4">
      <c r="B25" s="4"/>
      <c r="C25" s="4"/>
      <c r="D25" s="4"/>
    </row>
    <row r="26" spans="1:4">
      <c r="A26" s="5"/>
      <c r="B26" s="4"/>
      <c r="C26" s="4"/>
      <c r="D26" s="4"/>
    </row>
    <row r="27" spans="1:4">
      <c r="A27" s="1"/>
      <c r="B27" s="4"/>
      <c r="C27" s="4"/>
      <c r="D27" s="4"/>
    </row>
    <row r="28" spans="1:4">
      <c r="A28" s="4"/>
      <c r="B28" s="4"/>
      <c r="C28" s="4"/>
      <c r="D28" s="4"/>
    </row>
    <row r="29" spans="1:4">
      <c r="A29" s="4"/>
      <c r="B29" s="4"/>
      <c r="C29" s="4"/>
      <c r="D29" s="4"/>
    </row>
    <row r="30" spans="1:4">
      <c r="A30" s="4"/>
      <c r="B30" s="4"/>
      <c r="C30" s="4"/>
      <c r="D30" s="4"/>
    </row>
    <row r="31" spans="1:4">
      <c r="A31" s="4"/>
      <c r="B31" s="4"/>
      <c r="C31" s="4"/>
      <c r="D31" s="4"/>
    </row>
    <row r="32" spans="1:4">
      <c r="A32" s="4"/>
      <c r="B32" s="4"/>
      <c r="C32" s="4"/>
      <c r="D32" s="4"/>
    </row>
    <row r="33" spans="1:4">
      <c r="A33" s="4"/>
      <c r="B33" s="4"/>
      <c r="C33" s="4"/>
      <c r="D33" s="4"/>
    </row>
    <row r="34" spans="1:4">
      <c r="A34" s="4"/>
      <c r="B34" s="4"/>
      <c r="C34" s="4"/>
      <c r="D34" s="4"/>
    </row>
    <row r="35" spans="1:4">
      <c r="A35" s="1"/>
      <c r="B35" s="4"/>
      <c r="C35" s="4"/>
      <c r="D35" s="4"/>
    </row>
    <row r="36" spans="1:4">
      <c r="A36" s="4"/>
      <c r="B36" s="4"/>
      <c r="C36" s="4"/>
      <c r="D36" s="4"/>
    </row>
    <row r="37" spans="1:4">
      <c r="B37" s="4"/>
      <c r="C37" s="4"/>
      <c r="D37" s="4"/>
    </row>
    <row r="38" spans="1:4">
      <c r="B38" s="4"/>
      <c r="C38" s="4"/>
      <c r="D38" s="4"/>
    </row>
    <row r="39" spans="1:4">
      <c r="A39" s="1"/>
      <c r="B39" s="4"/>
      <c r="C39" s="4"/>
      <c r="D39" s="4"/>
    </row>
    <row r="40" spans="1:4">
      <c r="B40" s="4"/>
      <c r="C40" s="4"/>
      <c r="D40" s="4"/>
    </row>
    <row r="41" spans="1:4">
      <c r="B41" s="4"/>
      <c r="C41" s="4"/>
      <c r="D41" s="4"/>
    </row>
    <row r="42" spans="1:4">
      <c r="B42" s="4"/>
      <c r="C42" s="4"/>
      <c r="D42" s="4"/>
    </row>
    <row r="43" spans="1:4">
      <c r="B43" s="4"/>
      <c r="C43" s="4"/>
      <c r="D43" s="4"/>
    </row>
    <row r="44" spans="1:4">
      <c r="B44" s="4"/>
      <c r="C44" s="4"/>
      <c r="D44" s="4"/>
    </row>
    <row r="45" spans="1:4">
      <c r="B45" s="4"/>
      <c r="C45" s="4"/>
      <c r="D45" s="4"/>
    </row>
    <row r="46" spans="1:4">
      <c r="B46" s="4"/>
      <c r="C46" s="4"/>
      <c r="D46" s="4"/>
    </row>
    <row r="47" spans="1:4">
      <c r="B47" s="4"/>
      <c r="C47" s="4"/>
      <c r="D47" s="4"/>
    </row>
    <row r="48" spans="1:4">
      <c r="B48" s="4"/>
      <c r="C48" s="4"/>
      <c r="D48" s="4"/>
    </row>
    <row r="49" spans="1:4">
      <c r="A49" s="4"/>
      <c r="B49" s="4"/>
      <c r="C49" s="4"/>
      <c r="D49" s="4"/>
    </row>
    <row r="50" spans="1:4">
      <c r="A50" s="4"/>
      <c r="B50" s="4"/>
      <c r="C50" s="4"/>
      <c r="D50" s="4"/>
    </row>
    <row r="51" spans="1:4">
      <c r="A51" s="4"/>
      <c r="B51" s="4"/>
      <c r="C51" s="4"/>
      <c r="D51" s="4"/>
    </row>
    <row r="52" spans="1:4">
      <c r="A52" s="4"/>
      <c r="B52" s="4"/>
      <c r="C52" s="4"/>
      <c r="D52" s="4"/>
    </row>
    <row r="53" spans="1:4">
      <c r="A53" s="4"/>
      <c r="B53" s="4"/>
      <c r="C53" s="4"/>
      <c r="D53" s="4"/>
    </row>
    <row r="54" spans="1:4">
      <c r="A54" s="4"/>
      <c r="B54" s="4"/>
      <c r="C54" s="4"/>
      <c r="D54" s="4"/>
    </row>
    <row r="55" spans="1:4">
      <c r="A55" s="4"/>
      <c r="B55" s="4"/>
      <c r="C55" s="4"/>
      <c r="D55" s="4"/>
    </row>
    <row r="56" spans="1:4">
      <c r="A56" s="4"/>
      <c r="B56" s="4"/>
      <c r="C56" s="4"/>
      <c r="D56" s="4"/>
    </row>
    <row r="57" spans="1:4">
      <c r="A57" s="4"/>
      <c r="B57" s="4"/>
      <c r="C57" s="4"/>
      <c r="D57" s="4"/>
    </row>
    <row r="58" spans="1:4">
      <c r="A58" s="4"/>
      <c r="B58" s="4"/>
      <c r="C58" s="4"/>
      <c r="D58" s="4"/>
    </row>
    <row r="59" spans="1:4">
      <c r="A59" s="4"/>
      <c r="B59" s="4"/>
      <c r="C59" s="4"/>
      <c r="D59" s="4"/>
    </row>
    <row r="60" spans="1:4">
      <c r="A60" s="4"/>
      <c r="B60" s="4"/>
      <c r="C60" s="4"/>
      <c r="D60" s="4"/>
    </row>
    <row r="61" spans="1:4">
      <c r="A61" s="4"/>
      <c r="B61" s="4"/>
      <c r="C61" s="4"/>
      <c r="D61" s="4"/>
    </row>
    <row r="62" spans="1:4">
      <c r="A62" s="4"/>
      <c r="B62" s="4"/>
      <c r="C62" s="4"/>
      <c r="D62" s="4"/>
    </row>
    <row r="63" spans="1:4">
      <c r="A63" s="4"/>
      <c r="B63" s="4"/>
      <c r="C63" s="4"/>
      <c r="D63" s="4"/>
    </row>
    <row r="64" spans="1:4">
      <c r="A64" s="4"/>
      <c r="B64" s="4"/>
      <c r="C64" s="4"/>
      <c r="D64" s="4"/>
    </row>
    <row r="65" spans="1:4">
      <c r="A65" s="4"/>
      <c r="B65" s="4"/>
      <c r="C65" s="4"/>
      <c r="D65" s="4"/>
    </row>
    <row r="66" spans="1:4">
      <c r="A66" s="4"/>
      <c r="B66" s="4"/>
      <c r="C66" s="4"/>
      <c r="D66" s="4"/>
    </row>
    <row r="67" spans="1:4">
      <c r="A67" s="4"/>
    </row>
    <row r="68" spans="1:4">
      <c r="A68" s="4"/>
    </row>
    <row r="69" spans="1:4">
      <c r="A69" s="4"/>
    </row>
    <row r="70" spans="1:4">
      <c r="A70" s="4"/>
    </row>
    <row r="71" spans="1:4">
      <c r="A71" s="4"/>
    </row>
    <row r="72" spans="1:4">
      <c r="A72" s="4"/>
    </row>
    <row r="73" spans="1:4">
      <c r="A73" s="4"/>
    </row>
    <row r="74" spans="1:4">
      <c r="A74" s="4"/>
    </row>
    <row r="75" spans="1:4">
      <c r="A75" s="4"/>
    </row>
    <row r="76" spans="1:4">
      <c r="A76" s="4"/>
    </row>
    <row r="77" spans="1:4">
      <c r="A77" s="4"/>
    </row>
    <row r="78" spans="1:4">
      <c r="A78" s="4"/>
    </row>
    <row r="79" spans="1:4">
      <c r="A79" s="4"/>
    </row>
    <row r="80" spans="1:4">
      <c r="A80" s="4"/>
    </row>
    <row r="81" spans="1:1">
      <c r="A81" s="4"/>
    </row>
    <row r="82" spans="1:1">
      <c r="A82" s="4"/>
    </row>
    <row r="83" spans="1:1">
      <c r="A83" s="4"/>
    </row>
    <row r="84" spans="1:1">
      <c r="A84" s="4"/>
    </row>
    <row r="85" spans="1:1">
      <c r="A85" s="4"/>
    </row>
    <row r="86" spans="1:1">
      <c r="A86" s="4"/>
    </row>
    <row r="87" spans="1:1">
      <c r="A87" s="4"/>
    </row>
    <row r="88" spans="1:1">
      <c r="A88" s="4"/>
    </row>
    <row r="89" spans="1:1">
      <c r="A89" s="4"/>
    </row>
    <row r="90" spans="1:1">
      <c r="A90" s="4"/>
    </row>
    <row r="91" spans="1:1">
      <c r="A91" s="4"/>
    </row>
    <row r="92" spans="1:1">
      <c r="A92" s="4"/>
    </row>
    <row r="93" spans="1:1">
      <c r="A93" s="4"/>
    </row>
    <row r="94" spans="1:1">
      <c r="A94" s="4"/>
    </row>
    <row r="95" spans="1:1">
      <c r="A95" s="4"/>
    </row>
    <row r="96" spans="1:1">
      <c r="A96" s="4"/>
    </row>
    <row r="97" spans="1:1">
      <c r="A97" s="4"/>
    </row>
    <row r="98" spans="1:1">
      <c r="A98" s="4"/>
    </row>
    <row r="99" spans="1:1">
      <c r="A99" s="4"/>
    </row>
    <row r="100" spans="1:1">
      <c r="A100" s="4"/>
    </row>
    <row r="101" spans="1:1">
      <c r="A101" s="4"/>
    </row>
    <row r="102" spans="1:1">
      <c r="A102" s="4"/>
    </row>
    <row r="103" spans="1:1">
      <c r="A103" s="4"/>
    </row>
    <row r="104" spans="1:1">
      <c r="A104" s="4"/>
    </row>
    <row r="105" spans="1:1">
      <c r="A105" s="4"/>
    </row>
  </sheetData>
  <phoneticPr fontId="0" type="noConversion"/>
  <printOptions gridLines="1"/>
  <pageMargins left="0.5" right="0.25" top="1" bottom="1" header="0.5" footer="0.5"/>
  <pageSetup scale="87" fitToWidth="0" fitToHeight="0" orientation="landscape" blackAndWhite="1" r:id="rId1"/>
  <headerFooter alignWithMargins="0">
    <oddHeader xml:space="preserve">&amp;C&amp;"Arial,Bold"Central IRL Basin Management Action Plan (BMAP)
Sebastian Projects
</oddHeader>
    <oddFooter>&amp;CPage &amp;P of &amp;N&amp;RFebruary 2012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selection activeCell="A25" sqref="A25:XFD44"/>
    </sheetView>
  </sheetViews>
  <sheetFormatPr defaultRowHeight="12.75"/>
  <sheetData>
    <row r="1" spans="1:6">
      <c r="A1" s="24" t="s">
        <v>38</v>
      </c>
    </row>
    <row r="2" spans="1:6">
      <c r="A2" t="s">
        <v>35</v>
      </c>
      <c r="B2">
        <v>0.5</v>
      </c>
      <c r="C2" t="s">
        <v>36</v>
      </c>
    </row>
    <row r="3" spans="1:6">
      <c r="A3" t="s">
        <v>37</v>
      </c>
      <c r="B3" s="22">
        <f>ROUND((0.8656*B2^0.5403)*100,0)/100</f>
        <v>0.6</v>
      </c>
    </row>
    <row r="5" spans="1:6" hidden="1">
      <c r="A5" s="24" t="s">
        <v>40</v>
      </c>
    </row>
    <row r="6" spans="1:6" hidden="1">
      <c r="A6" s="21"/>
      <c r="B6" s="21" t="s">
        <v>41</v>
      </c>
      <c r="D6" s="21" t="s">
        <v>42</v>
      </c>
      <c r="F6" s="21" t="s">
        <v>43</v>
      </c>
    </row>
    <row r="7" spans="1:6" hidden="1">
      <c r="A7" t="s">
        <v>35</v>
      </c>
      <c r="B7">
        <v>1.59</v>
      </c>
      <c r="C7" t="s">
        <v>36</v>
      </c>
      <c r="D7">
        <v>1.5</v>
      </c>
      <c r="E7" t="s">
        <v>36</v>
      </c>
    </row>
    <row r="8" spans="1:6" hidden="1">
      <c r="A8" t="s">
        <v>37</v>
      </c>
      <c r="B8" s="22">
        <v>1</v>
      </c>
      <c r="D8" s="22">
        <v>1</v>
      </c>
      <c r="F8" s="22">
        <f>B8-D8</f>
        <v>0</v>
      </c>
    </row>
    <row r="9" spans="1:6" hidden="1"/>
    <row r="10" spans="1:6" hidden="1">
      <c r="A10" s="24" t="s">
        <v>44</v>
      </c>
    </row>
    <row r="11" spans="1:6" hidden="1">
      <c r="A11" s="21"/>
      <c r="B11" s="21" t="s">
        <v>41</v>
      </c>
      <c r="D11" s="21" t="s">
        <v>42</v>
      </c>
      <c r="F11" s="21" t="s">
        <v>43</v>
      </c>
    </row>
    <row r="12" spans="1:6" hidden="1">
      <c r="A12" t="s">
        <v>35</v>
      </c>
      <c r="B12">
        <v>6.2199999999999998E-2</v>
      </c>
      <c r="C12" t="s">
        <v>36</v>
      </c>
      <c r="D12">
        <v>5.9799999999999999E-2</v>
      </c>
      <c r="E12" t="s">
        <v>36</v>
      </c>
    </row>
    <row r="13" spans="1:6" hidden="1">
      <c r="A13" t="s">
        <v>37</v>
      </c>
      <c r="B13" s="22">
        <f>ROUND((0.8656*B12^0.5403)*100,0)/100</f>
        <v>0.19</v>
      </c>
      <c r="D13" s="22">
        <f>ROUND((0.8656*D12^0.5403)*100,0)/100</f>
        <v>0.19</v>
      </c>
      <c r="F13" s="22">
        <f>B13-D13</f>
        <v>0</v>
      </c>
    </row>
    <row r="14" spans="1:6" hidden="1"/>
    <row r="15" spans="1:6" hidden="1">
      <c r="A15" s="24" t="s">
        <v>45</v>
      </c>
    </row>
    <row r="16" spans="1:6" hidden="1">
      <c r="A16" s="21"/>
      <c r="B16" s="21" t="s">
        <v>41</v>
      </c>
      <c r="D16" s="21" t="s">
        <v>42</v>
      </c>
      <c r="F16" s="21" t="s">
        <v>43</v>
      </c>
    </row>
    <row r="17" spans="1:6" hidden="1">
      <c r="A17" t="s">
        <v>35</v>
      </c>
      <c r="B17">
        <v>0.09</v>
      </c>
      <c r="C17" t="s">
        <v>36</v>
      </c>
      <c r="D17">
        <v>0.09</v>
      </c>
      <c r="E17" t="s">
        <v>36</v>
      </c>
    </row>
    <row r="18" spans="1:6" hidden="1">
      <c r="A18" t="s">
        <v>37</v>
      </c>
      <c r="B18" s="22">
        <f>ROUND((0.8656*B17^0.5403)*100,0)/100</f>
        <v>0.24</v>
      </c>
      <c r="D18" s="22">
        <f>ROUND((0.8656*D17^0.5403)*100,0)/100</f>
        <v>0.24</v>
      </c>
      <c r="F18" s="22">
        <f>B18-D18</f>
        <v>0</v>
      </c>
    </row>
    <row r="19" spans="1:6" hidden="1"/>
    <row r="20" spans="1:6">
      <c r="A20" s="24" t="s">
        <v>46</v>
      </c>
    </row>
    <row r="21" spans="1:6">
      <c r="A21" s="21"/>
      <c r="B21" s="21" t="s">
        <v>41</v>
      </c>
      <c r="D21" s="21" t="s">
        <v>42</v>
      </c>
      <c r="F21" s="21" t="s">
        <v>43</v>
      </c>
    </row>
    <row r="22" spans="1:6">
      <c r="A22" t="s">
        <v>35</v>
      </c>
      <c r="B22">
        <v>0.151</v>
      </c>
      <c r="C22" t="s">
        <v>36</v>
      </c>
      <c r="D22">
        <v>0.14399999999999999</v>
      </c>
      <c r="E22" t="s">
        <v>36</v>
      </c>
    </row>
    <row r="23" spans="1:6">
      <c r="A23" t="s">
        <v>37</v>
      </c>
      <c r="B23" s="22">
        <f>ROUND((0.8656*B22^0.5403)*100,0)/100</f>
        <v>0.31</v>
      </c>
      <c r="D23" s="22">
        <f>ROUND((0.8656*D22^0.5403)*100,0)/100</f>
        <v>0.3</v>
      </c>
      <c r="F23" s="22">
        <f>B23-D23</f>
        <v>1.0000000000000009E-2</v>
      </c>
    </row>
    <row r="25" spans="1:6" hidden="1">
      <c r="A25" s="24" t="s">
        <v>47</v>
      </c>
    </row>
    <row r="26" spans="1:6" hidden="1">
      <c r="A26" s="21"/>
      <c r="B26" s="21" t="s">
        <v>41</v>
      </c>
      <c r="D26" s="21" t="s">
        <v>42</v>
      </c>
      <c r="F26" s="21" t="s">
        <v>43</v>
      </c>
    </row>
    <row r="27" spans="1:6" hidden="1">
      <c r="A27" t="s">
        <v>35</v>
      </c>
      <c r="B27">
        <v>8.8300000000000003E-2</v>
      </c>
      <c r="C27" t="s">
        <v>36</v>
      </c>
      <c r="D27">
        <v>8.48E-2</v>
      </c>
      <c r="E27" t="s">
        <v>36</v>
      </c>
    </row>
    <row r="28" spans="1:6" hidden="1">
      <c r="A28" t="s">
        <v>37</v>
      </c>
      <c r="B28" s="22">
        <f>ROUND((0.8656*B27^0.5403)*100,0)/100</f>
        <v>0.23</v>
      </c>
      <c r="D28" s="22">
        <f>ROUND((0.8656*D27^0.5403)*100,0)/100</f>
        <v>0.23</v>
      </c>
      <c r="F28" s="22">
        <f>B28-D28</f>
        <v>0</v>
      </c>
    </row>
    <row r="29" spans="1:6" hidden="1"/>
    <row r="30" spans="1:6" hidden="1">
      <c r="A30" s="24" t="s">
        <v>48</v>
      </c>
    </row>
    <row r="31" spans="1:6" hidden="1">
      <c r="A31" s="21"/>
      <c r="B31" s="21" t="s">
        <v>41</v>
      </c>
      <c r="D31" s="21" t="s">
        <v>42</v>
      </c>
      <c r="F31" s="21" t="s">
        <v>43</v>
      </c>
    </row>
    <row r="32" spans="1:6" hidden="1">
      <c r="A32" t="s">
        <v>35</v>
      </c>
      <c r="B32">
        <v>8.3000000000000004E-2</v>
      </c>
      <c r="C32" t="s">
        <v>36</v>
      </c>
      <c r="D32">
        <v>8.3000000000000004E-2</v>
      </c>
      <c r="E32" t="s">
        <v>36</v>
      </c>
    </row>
    <row r="33" spans="1:6" hidden="1">
      <c r="A33" t="s">
        <v>37</v>
      </c>
      <c r="B33" s="22">
        <f>ROUND((0.8656*B32^0.5403)*100,0)/100</f>
        <v>0.23</v>
      </c>
      <c r="D33" s="22">
        <f>ROUND((0.8656*D32^0.5403)*100,0)/100</f>
        <v>0.23</v>
      </c>
      <c r="F33" s="22">
        <f>B33-D33</f>
        <v>0</v>
      </c>
    </row>
    <row r="34" spans="1:6" hidden="1"/>
    <row r="35" spans="1:6" hidden="1">
      <c r="A35" s="24" t="s">
        <v>58</v>
      </c>
    </row>
    <row r="36" spans="1:6" hidden="1">
      <c r="A36" s="21" t="s">
        <v>60</v>
      </c>
      <c r="B36" s="21" t="s">
        <v>41</v>
      </c>
      <c r="D36" s="21" t="s">
        <v>42</v>
      </c>
      <c r="F36" s="21" t="s">
        <v>43</v>
      </c>
    </row>
    <row r="37" spans="1:6" hidden="1">
      <c r="A37" t="s">
        <v>35</v>
      </c>
      <c r="B37">
        <v>4712</v>
      </c>
      <c r="C37" s="21" t="s">
        <v>59</v>
      </c>
      <c r="D37">
        <v>4712</v>
      </c>
      <c r="E37" s="21" t="s">
        <v>59</v>
      </c>
      <c r="F37">
        <f>B37-D37</f>
        <v>0</v>
      </c>
    </row>
    <row r="38" spans="1:6" hidden="1"/>
    <row r="39" spans="1:6" hidden="1">
      <c r="A39" s="21" t="s">
        <v>61</v>
      </c>
      <c r="B39" s="21" t="s">
        <v>41</v>
      </c>
      <c r="D39" s="21" t="s">
        <v>42</v>
      </c>
      <c r="F39" s="21" t="s">
        <v>43</v>
      </c>
    </row>
    <row r="40" spans="1:6" hidden="1">
      <c r="A40" t="s">
        <v>35</v>
      </c>
      <c r="B40">
        <v>0.25</v>
      </c>
      <c r="C40" s="21" t="s">
        <v>57</v>
      </c>
      <c r="D40">
        <v>0.24</v>
      </c>
      <c r="E40" s="21" t="s">
        <v>57</v>
      </c>
      <c r="F40">
        <f>B40-D40</f>
        <v>1.0000000000000009E-2</v>
      </c>
    </row>
    <row r="41" spans="1:6" hidden="1"/>
    <row r="42" spans="1:6" hidden="1">
      <c r="A42" s="24" t="s">
        <v>62</v>
      </c>
    </row>
    <row r="43" spans="1:6" hidden="1">
      <c r="A43" s="21"/>
      <c r="B43" s="21" t="s">
        <v>41</v>
      </c>
      <c r="D43" s="21" t="s">
        <v>42</v>
      </c>
      <c r="F43" s="21" t="s">
        <v>43</v>
      </c>
    </row>
    <row r="44" spans="1:6" hidden="1">
      <c r="A44" t="s">
        <v>35</v>
      </c>
      <c r="B44">
        <v>25497</v>
      </c>
      <c r="C44" s="21" t="s">
        <v>59</v>
      </c>
      <c r="D44">
        <v>25497</v>
      </c>
      <c r="E44" s="21" t="s">
        <v>59</v>
      </c>
      <c r="F44">
        <f>B44-D44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selection activeCell="B10" sqref="B10"/>
    </sheetView>
  </sheetViews>
  <sheetFormatPr defaultRowHeight="12.75"/>
  <cols>
    <col min="1" max="1" width="13.28515625" bestFit="1" customWidth="1"/>
  </cols>
  <sheetData>
    <row r="1" spans="1:7">
      <c r="A1" s="24" t="s">
        <v>53</v>
      </c>
    </row>
    <row r="2" spans="1:7">
      <c r="A2" t="s">
        <v>49</v>
      </c>
      <c r="B2">
        <v>2</v>
      </c>
      <c r="C2" t="s">
        <v>50</v>
      </c>
    </row>
    <row r="3" spans="1:7">
      <c r="A3" t="s">
        <v>51</v>
      </c>
      <c r="B3" s="22">
        <f>ROUND(44.53+6.146*LN(B2)+0.145*(LN(B2)^2),1)/100</f>
        <v>0.48899999999999999</v>
      </c>
    </row>
    <row r="4" spans="1:7">
      <c r="A4" t="s">
        <v>52</v>
      </c>
      <c r="B4" s="22">
        <f>ROUND((43.75*B2)/(4.38+B2),1)/100</f>
        <v>0.13699999999999998</v>
      </c>
    </row>
    <row r="6" spans="1:7">
      <c r="A6" s="24" t="s">
        <v>54</v>
      </c>
    </row>
    <row r="7" spans="1:7">
      <c r="A7" s="24"/>
      <c r="B7" s="21" t="s">
        <v>41</v>
      </c>
      <c r="D7" s="21" t="s">
        <v>42</v>
      </c>
      <c r="F7" s="21" t="s">
        <v>43</v>
      </c>
    </row>
    <row r="8" spans="1:7">
      <c r="A8" s="21" t="s">
        <v>56</v>
      </c>
      <c r="B8" s="21">
        <v>19.260000000000002</v>
      </c>
      <c r="C8" s="21" t="s">
        <v>57</v>
      </c>
      <c r="D8" s="21">
        <v>15.35</v>
      </c>
      <c r="E8" s="21" t="s">
        <v>57</v>
      </c>
      <c r="F8" s="21"/>
      <c r="G8" s="21"/>
    </row>
    <row r="9" spans="1:7">
      <c r="A9" t="s">
        <v>49</v>
      </c>
      <c r="B9">
        <v>26</v>
      </c>
      <c r="C9" s="21" t="s">
        <v>55</v>
      </c>
      <c r="D9">
        <v>21</v>
      </c>
      <c r="E9" s="21" t="s">
        <v>55</v>
      </c>
    </row>
    <row r="10" spans="1:7">
      <c r="A10" t="s">
        <v>52</v>
      </c>
      <c r="B10" s="22">
        <f>ROUND((43.75*B9)/(4.38+B9),1)/100</f>
        <v>0.374</v>
      </c>
      <c r="C10" s="21"/>
      <c r="D10" s="22">
        <f>ROUND((43.75*D9)/(4.38+D9),1)/100</f>
        <v>0.36200000000000004</v>
      </c>
      <c r="E10" s="21"/>
      <c r="F10" s="22">
        <f>B10-D10</f>
        <v>1.1999999999999955E-2</v>
      </c>
    </row>
    <row r="11" spans="1:7">
      <c r="A11" t="s">
        <v>51</v>
      </c>
      <c r="B11" s="22">
        <f>ROUND(44.53+6.146*LN(B9)+0.145*(LN(B9)^2),1)/100</f>
        <v>0.66099999999999992</v>
      </c>
      <c r="D11" s="22">
        <f>ROUND(44.53+6.146*LN(D9)+0.145*(LN(D9)^2),1)/100</f>
        <v>0.64599999999999991</v>
      </c>
      <c r="F11" s="22">
        <f>B11-D11</f>
        <v>1.5000000000000013E-2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Summary</vt:lpstr>
      <vt:lpstr>Retention BMP Calcs</vt:lpstr>
      <vt:lpstr>Wet Pond Calcs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 Policastro</cp:lastModifiedBy>
  <cp:lastPrinted>2012-01-04T15:57:33Z</cp:lastPrinted>
  <dcterms:created xsi:type="dcterms:W3CDTF">2006-03-30T19:10:57Z</dcterms:created>
  <dcterms:modified xsi:type="dcterms:W3CDTF">2012-02-20T20:59:59Z</dcterms:modified>
</cp:coreProperties>
</file>