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ummary" sheetId="1" r:id="rId1"/>
    <sheet name="Wet Pond Calcs" sheetId="14" r:id="rId2"/>
    <sheet name="WM-1" sheetId="2" r:id="rId3"/>
    <sheet name="WM-2" sheetId="3" r:id="rId4"/>
    <sheet name="WM-3" sheetId="4" r:id="rId5"/>
    <sheet name="WM-4" sheetId="5" r:id="rId6"/>
    <sheet name="WM-5" sheetId="6" r:id="rId7"/>
    <sheet name="WM-6" sheetId="7" r:id="rId8"/>
    <sheet name="WM-7" sheetId="8" r:id="rId9"/>
    <sheet name="WM-8" sheetId="9" r:id="rId10"/>
    <sheet name="WM-9" sheetId="10" r:id="rId11"/>
    <sheet name="WM-10" sheetId="12" r:id="rId12"/>
    <sheet name="WM-11" sheetId="13" r:id="rId13"/>
  </sheets>
  <calcPr calcId="125725"/>
</workbook>
</file>

<file path=xl/calcChain.xml><?xml version="1.0" encoding="utf-8"?>
<calcChain xmlns="http://schemas.openxmlformats.org/spreadsheetml/2006/main">
  <c r="I12" i="1"/>
  <c r="F12"/>
  <c r="D93" i="14"/>
  <c r="B93"/>
  <c r="F93" s="1"/>
  <c r="D92"/>
  <c r="B92"/>
  <c r="F92" s="1"/>
  <c r="I11" i="1"/>
  <c r="F11"/>
  <c r="D86" i="14"/>
  <c r="B86"/>
  <c r="F86" s="1"/>
  <c r="D85"/>
  <c r="B85"/>
  <c r="F85" s="1"/>
  <c r="D80"/>
  <c r="B80"/>
  <c r="F80" s="1"/>
  <c r="D79"/>
  <c r="B79"/>
  <c r="F79" s="1"/>
  <c r="I10" i="1"/>
  <c r="F10"/>
  <c r="D73" i="14"/>
  <c r="B73"/>
  <c r="D72"/>
  <c r="B72"/>
  <c r="I9" i="1"/>
  <c r="F9"/>
  <c r="D66" i="14"/>
  <c r="B66"/>
  <c r="D65"/>
  <c r="B65"/>
  <c r="I8" i="1"/>
  <c r="F8"/>
  <c r="D59" i="14"/>
  <c r="B59"/>
  <c r="F59" s="1"/>
  <c r="D58"/>
  <c r="B58"/>
  <c r="F58" s="1"/>
  <c r="I7" i="1"/>
  <c r="F7"/>
  <c r="D52" i="14"/>
  <c r="B52"/>
  <c r="F52" s="1"/>
  <c r="D51"/>
  <c r="B51"/>
  <c r="F51" s="1"/>
  <c r="I6" i="1"/>
  <c r="F6"/>
  <c r="D45" i="14"/>
  <c r="B45"/>
  <c r="D44"/>
  <c r="B44"/>
  <c r="I5" i="1"/>
  <c r="F5"/>
  <c r="D38" i="14"/>
  <c r="B38"/>
  <c r="D37"/>
  <c r="B37"/>
  <c r="D32"/>
  <c r="B32"/>
  <c r="D31"/>
  <c r="B31"/>
  <c r="D26"/>
  <c r="B26"/>
  <c r="D25"/>
  <c r="B25"/>
  <c r="D19"/>
  <c r="B19"/>
  <c r="D18"/>
  <c r="B18"/>
  <c r="D12"/>
  <c r="B12"/>
  <c r="D11"/>
  <c r="B11"/>
  <c r="D6"/>
  <c r="D5"/>
  <c r="B5"/>
  <c r="F72" l="1"/>
  <c r="F73"/>
  <c r="F65"/>
  <c r="F66"/>
  <c r="F44"/>
  <c r="F45"/>
  <c r="F25"/>
  <c r="F4" i="1" s="1"/>
  <c r="F26" i="14"/>
  <c r="I4" i="1" s="1"/>
  <c r="F31" i="14"/>
  <c r="F32"/>
  <c r="F37"/>
  <c r="F38"/>
  <c r="F5"/>
  <c r="F2" i="1" s="1"/>
  <c r="F18" i="14"/>
  <c r="F3" i="1" s="1"/>
  <c r="F19" i="14"/>
  <c r="I3" i="1" s="1"/>
  <c r="F11" i="14"/>
  <c r="F12"/>
  <c r="B6"/>
  <c r="F6" s="1"/>
  <c r="I2" i="1" s="1"/>
  <c r="G2" l="1"/>
  <c r="H12"/>
  <c r="J12" s="1"/>
  <c r="E12"/>
  <c r="G12" s="1"/>
  <c r="D12"/>
  <c r="C84" i="13"/>
  <c r="N84"/>
  <c r="O8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M2"/>
  <c r="N2" s="1"/>
  <c r="L2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J65"/>
  <c r="I65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J2"/>
  <c r="I2"/>
  <c r="H11" i="1"/>
  <c r="J11" s="1"/>
  <c r="E11"/>
  <c r="G11" s="1"/>
  <c r="D11"/>
  <c r="C22" i="12"/>
  <c r="N22"/>
  <c r="O2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N2"/>
  <c r="M2"/>
  <c r="O2" s="1"/>
  <c r="L2"/>
  <c r="I21"/>
  <c r="J21"/>
  <c r="I20"/>
  <c r="J20"/>
  <c r="J19"/>
  <c r="I1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J2"/>
  <c r="I2"/>
  <c r="H10" i="1"/>
  <c r="J10" s="1"/>
  <c r="E10"/>
  <c r="G10" s="1"/>
  <c r="D10"/>
  <c r="C46" i="10"/>
  <c r="N46"/>
  <c r="O4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M2"/>
  <c r="N2" s="1"/>
  <c r="L2"/>
  <c r="I43"/>
  <c r="J43"/>
  <c r="I44"/>
  <c r="J44"/>
  <c r="I45"/>
  <c r="J45"/>
  <c r="J42"/>
  <c r="I42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J2"/>
  <c r="I2"/>
  <c r="H9" i="1"/>
  <c r="J9" s="1"/>
  <c r="E9"/>
  <c r="G9" s="1"/>
  <c r="D9"/>
  <c r="C21" i="9"/>
  <c r="N21"/>
  <c r="O21"/>
  <c r="O3"/>
  <c r="O4"/>
  <c r="O5"/>
  <c r="O6"/>
  <c r="O7"/>
  <c r="O8"/>
  <c r="O9"/>
  <c r="O10"/>
  <c r="O11"/>
  <c r="O12"/>
  <c r="O13"/>
  <c r="O14"/>
  <c r="O15"/>
  <c r="O16"/>
  <c r="O17"/>
  <c r="O18"/>
  <c r="O19"/>
  <c r="O20"/>
  <c r="N3"/>
  <c r="N4"/>
  <c r="N5"/>
  <c r="N6"/>
  <c r="N7"/>
  <c r="N8"/>
  <c r="N9"/>
  <c r="N10"/>
  <c r="N11"/>
  <c r="N12"/>
  <c r="N13"/>
  <c r="N14"/>
  <c r="N15"/>
  <c r="N16"/>
  <c r="N17"/>
  <c r="N18"/>
  <c r="N19"/>
  <c r="N20"/>
  <c r="M3"/>
  <c r="M4"/>
  <c r="M5"/>
  <c r="M6"/>
  <c r="M7"/>
  <c r="M8"/>
  <c r="M9"/>
  <c r="M10"/>
  <c r="M11"/>
  <c r="M12"/>
  <c r="M13"/>
  <c r="M14"/>
  <c r="M15"/>
  <c r="M16"/>
  <c r="M17"/>
  <c r="M18"/>
  <c r="M19"/>
  <c r="M20"/>
  <c r="L3"/>
  <c r="L4"/>
  <c r="L5"/>
  <c r="L6"/>
  <c r="L7"/>
  <c r="L8"/>
  <c r="L9"/>
  <c r="L10"/>
  <c r="L11"/>
  <c r="L12"/>
  <c r="L13"/>
  <c r="L14"/>
  <c r="L15"/>
  <c r="L16"/>
  <c r="L17"/>
  <c r="L18"/>
  <c r="L19"/>
  <c r="L20"/>
  <c r="N2"/>
  <c r="M2"/>
  <c r="O2" s="1"/>
  <c r="L2"/>
  <c r="J3"/>
  <c r="J4"/>
  <c r="J5"/>
  <c r="J6"/>
  <c r="J7"/>
  <c r="J8"/>
  <c r="J9"/>
  <c r="J10"/>
  <c r="J11"/>
  <c r="J12"/>
  <c r="J13"/>
  <c r="J14"/>
  <c r="J15"/>
  <c r="J16"/>
  <c r="J17"/>
  <c r="J18"/>
  <c r="J19"/>
  <c r="J20"/>
  <c r="I3"/>
  <c r="I4"/>
  <c r="I5"/>
  <c r="I6"/>
  <c r="I7"/>
  <c r="I8"/>
  <c r="I9"/>
  <c r="I10"/>
  <c r="I11"/>
  <c r="I12"/>
  <c r="I13"/>
  <c r="I14"/>
  <c r="I15"/>
  <c r="I16"/>
  <c r="I17"/>
  <c r="I18"/>
  <c r="I19"/>
  <c r="I20"/>
  <c r="J2"/>
  <c r="I2"/>
  <c r="H8" i="1"/>
  <c r="J8" s="1"/>
  <c r="E8"/>
  <c r="G8" s="1"/>
  <c r="D8"/>
  <c r="C49" i="8"/>
  <c r="N49"/>
  <c r="O49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M2"/>
  <c r="N2" s="1"/>
  <c r="L2"/>
  <c r="J48"/>
  <c r="I48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J2"/>
  <c r="I2"/>
  <c r="H7" i="1"/>
  <c r="J7" s="1"/>
  <c r="E7"/>
  <c r="G7" s="1"/>
  <c r="D7"/>
  <c r="N9" i="7"/>
  <c r="O9"/>
  <c r="O3"/>
  <c r="O4"/>
  <c r="O5"/>
  <c r="O6"/>
  <c r="O7"/>
  <c r="O8"/>
  <c r="N3"/>
  <c r="N4"/>
  <c r="N5"/>
  <c r="N6"/>
  <c r="N7"/>
  <c r="N8"/>
  <c r="M3"/>
  <c r="M4"/>
  <c r="M5"/>
  <c r="M6"/>
  <c r="M7"/>
  <c r="M8"/>
  <c r="L3"/>
  <c r="L4"/>
  <c r="L5"/>
  <c r="L6"/>
  <c r="L7"/>
  <c r="L8"/>
  <c r="M2"/>
  <c r="N2" s="1"/>
  <c r="L2"/>
  <c r="C9"/>
  <c r="J3"/>
  <c r="J4"/>
  <c r="J5"/>
  <c r="J6"/>
  <c r="J7"/>
  <c r="J8"/>
  <c r="I3"/>
  <c r="I4"/>
  <c r="I5"/>
  <c r="I6"/>
  <c r="I7"/>
  <c r="I8"/>
  <c r="J2"/>
  <c r="I2"/>
  <c r="H6" i="1"/>
  <c r="J6" s="1"/>
  <c r="E6"/>
  <c r="G6" s="1"/>
  <c r="D6"/>
  <c r="C67" i="6"/>
  <c r="N67"/>
  <c r="O67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M2"/>
  <c r="N2" s="1"/>
  <c r="L2"/>
  <c r="J64"/>
  <c r="J65"/>
  <c r="J66"/>
  <c r="I64"/>
  <c r="I65"/>
  <c r="I66"/>
  <c r="J63"/>
  <c r="I63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J2"/>
  <c r="I2"/>
  <c r="H5" i="1"/>
  <c r="J5" s="1"/>
  <c r="E5"/>
  <c r="G5" s="1"/>
  <c r="D5"/>
  <c r="N33" i="5"/>
  <c r="O33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C33"/>
  <c r="M2"/>
  <c r="N2" s="1"/>
  <c r="L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J2"/>
  <c r="I2"/>
  <c r="H4" i="1"/>
  <c r="J4" s="1"/>
  <c r="E4"/>
  <c r="G4" s="1"/>
  <c r="D4"/>
  <c r="N30" i="4"/>
  <c r="O3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C30"/>
  <c r="M2"/>
  <c r="N2" s="1"/>
  <c r="L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J2"/>
  <c r="I2"/>
  <c r="H3" i="1"/>
  <c r="J3" s="1"/>
  <c r="E3"/>
  <c r="G3" s="1"/>
  <c r="D3"/>
  <c r="C36" i="3"/>
  <c r="N36"/>
  <c r="O3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N2"/>
  <c r="M2"/>
  <c r="O2" s="1"/>
  <c r="L2"/>
  <c r="J30"/>
  <c r="J31"/>
  <c r="J32"/>
  <c r="J33"/>
  <c r="J34"/>
  <c r="J35"/>
  <c r="I30"/>
  <c r="I31"/>
  <c r="I32"/>
  <c r="I33"/>
  <c r="I34"/>
  <c r="I35"/>
  <c r="J29"/>
  <c r="I2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J2"/>
  <c r="I2"/>
  <c r="H2" i="1"/>
  <c r="J2" s="1"/>
  <c r="E2"/>
  <c r="D2"/>
  <c r="C112" i="2"/>
  <c r="N112"/>
  <c r="O11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M2"/>
  <c r="N2" s="1"/>
  <c r="L2"/>
  <c r="O2" i="13" l="1"/>
  <c r="O2" i="10"/>
  <c r="O2" i="8"/>
  <c r="O2" i="7"/>
  <c r="O2" i="6"/>
  <c r="O2" i="5"/>
  <c r="O2" i="4"/>
  <c r="O2" i="2"/>
  <c r="J84" l="1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J83"/>
  <c r="I83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J2"/>
  <c r="I2"/>
  <c r="J15" i="1"/>
  <c r="G15"/>
</calcChain>
</file>

<file path=xl/sharedStrings.xml><?xml version="1.0" encoding="utf-8"?>
<sst xmlns="http://schemas.openxmlformats.org/spreadsheetml/2006/main" count="867" uniqueCount="68">
  <si>
    <t>Project Number</t>
  </si>
  <si>
    <t>Project Name</t>
  </si>
  <si>
    <t>Treated Acres</t>
  </si>
  <si>
    <t>Westbrooke</t>
  </si>
  <si>
    <t>Saddlebrook</t>
  </si>
  <si>
    <t>Stratford Point</t>
  </si>
  <si>
    <t>Oak Grove</t>
  </si>
  <si>
    <t>Manchester Lakes</t>
  </si>
  <si>
    <t>Havens @ Riviera</t>
  </si>
  <si>
    <t>Cypress/Creek Imagine Schools</t>
  </si>
  <si>
    <t>Lynnwood</t>
  </si>
  <si>
    <t>Coastal Commerce</t>
  </si>
  <si>
    <t>Hammock Landing</t>
  </si>
  <si>
    <t>Crystal Lakes</t>
  </si>
  <si>
    <t>Project Type</t>
  </si>
  <si>
    <t>WM-1</t>
  </si>
  <si>
    <t>WM-2</t>
  </si>
  <si>
    <t>WM-3</t>
  </si>
  <si>
    <t>WM-4</t>
  </si>
  <si>
    <t>WM-5</t>
  </si>
  <si>
    <t>WM-6</t>
  </si>
  <si>
    <t>WM-7</t>
  </si>
  <si>
    <t>WM-8</t>
  </si>
  <si>
    <t>WM-9</t>
  </si>
  <si>
    <t>WM-10</t>
  </si>
  <si>
    <t>WM-11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</si>
  <si>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</si>
  <si>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</si>
  <si>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</si>
  <si>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</si>
  <si>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</si>
  <si>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</si>
  <si>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</si>
  <si>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</si>
  <si>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</si>
  <si>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</si>
  <si>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</si>
  <si>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</si>
  <si>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</si>
  <si>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</si>
  <si>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</si>
  <si>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</si>
  <si>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</si>
  <si>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Entity</t>
  </si>
  <si>
    <t>West Melbourne</t>
  </si>
  <si>
    <t>EMC TN</t>
  </si>
  <si>
    <t>EMC TP</t>
  </si>
  <si>
    <t>Annual Runoff (ac-ft)</t>
  </si>
  <si>
    <t>Annual Runoff (m3)</t>
  </si>
  <si>
    <t>TN Load (lbs/yr)</t>
  </si>
  <si>
    <t>TP Load (lbs/yr)</t>
  </si>
  <si>
    <t>Wet detention pond</t>
  </si>
  <si>
    <t>ac-ft</t>
  </si>
  <si>
    <t>residence time</t>
  </si>
  <si>
    <t>TN efficiency</t>
  </si>
  <si>
    <t>TP efficiency</t>
  </si>
  <si>
    <t>volume</t>
  </si>
  <si>
    <t>Required</t>
  </si>
  <si>
    <t>Provided</t>
  </si>
  <si>
    <t>Difference</t>
  </si>
  <si>
    <t>days</t>
  </si>
  <si>
    <t>Pond 1</t>
  </si>
  <si>
    <t>Pond 2</t>
  </si>
  <si>
    <t>Subbasin North</t>
  </si>
  <si>
    <t>Subbasin South</t>
  </si>
  <si>
    <t>Phase I</t>
  </si>
  <si>
    <t>West pond</t>
  </si>
  <si>
    <t>East pond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</si>
</sst>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00000000"/>
    <numFmt numFmtId="166" formatCode="0.0000000000"/>
    <numFmt numFmtId="167" formatCode="0.000"/>
    <numFmt numFmtId="168" formatCode="#,##0.0"/>
    <numFmt numFmtId="169" formatCode="0.0%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2" fillId="0" borderId="10" xfId="41" applyFont="1" applyFill="1" applyBorder="1" applyAlignment="1">
      <alignment horizontal="center" wrapText="1"/>
    </xf>
    <xf numFmtId="0" fontId="23" fillId="0" borderId="10" xfId="41" applyFont="1" applyBorder="1" applyAlignment="1">
      <alignment horizontal="center"/>
    </xf>
    <xf numFmtId="0" fontId="22" fillId="0" borderId="10" xfId="41" applyFont="1" applyFill="1" applyBorder="1" applyAlignment="1">
      <alignment horizontal="center"/>
    </xf>
    <xf numFmtId="0" fontId="21" fillId="33" borderId="10" xfId="41" applyFont="1" applyFill="1" applyBorder="1" applyAlignment="1">
      <alignment horizontal="center" wrapText="1"/>
    </xf>
    <xf numFmtId="0" fontId="1" fillId="0" borderId="10" xfId="0" applyFont="1" applyBorder="1"/>
    <xf numFmtId="0" fontId="16" fillId="33" borderId="10" xfId="0" applyFont="1" applyFill="1" applyBorder="1" applyAlignment="1">
      <alignment horizontal="center" wrapText="1"/>
    </xf>
    <xf numFmtId="0" fontId="0" fillId="0" borderId="0" xfId="0"/>
    <xf numFmtId="0" fontId="16" fillId="0" borderId="0" xfId="0" applyFont="1" applyFill="1" applyBorder="1" applyAlignment="1">
      <alignment horizontal="center"/>
    </xf>
    <xf numFmtId="3" fontId="16" fillId="0" borderId="0" xfId="0" applyNumberFormat="1" applyFont="1" applyFill="1" applyBorder="1"/>
    <xf numFmtId="0" fontId="16" fillId="0" borderId="0" xfId="0" applyFont="1" applyAlignment="1">
      <alignment horizontal="right"/>
    </xf>
    <xf numFmtId="0" fontId="0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0" applyNumberFormat="1" applyFont="1"/>
    <xf numFmtId="0" fontId="0" fillId="0" borderId="0" xfId="0" applyFont="1" applyAlignment="1">
      <alignment horizontal="center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0" fillId="0" borderId="0" xfId="0" applyNumberFormat="1" applyAlignment="1">
      <alignment horizontal="center" wrapText="1"/>
    </xf>
    <xf numFmtId="168" fontId="22" fillId="0" borderId="10" xfId="41" applyNumberFormat="1" applyFont="1" applyFill="1" applyBorder="1" applyAlignment="1">
      <alignment horizontal="center" wrapText="1"/>
    </xf>
    <xf numFmtId="169" fontId="1" fillId="0" borderId="10" xfId="0" applyNumberFormat="1" applyFont="1" applyBorder="1"/>
    <xf numFmtId="1" fontId="1" fillId="0" borderId="10" xfId="0" applyNumberFormat="1" applyFont="1" applyBorder="1"/>
    <xf numFmtId="0" fontId="16" fillId="0" borderId="0" xfId="0" applyFont="1"/>
    <xf numFmtId="169" fontId="0" fillId="0" borderId="0" xfId="0" applyNumberFormat="1" applyFont="1"/>
  </cellXfs>
  <cellStyles count="91">
    <cellStyle name="20% - Accent1" xfId="18" builtinId="30" customBuiltin="1"/>
    <cellStyle name="20% - Accent1 2" xfId="49"/>
    <cellStyle name="20% - Accent1 3" xfId="65"/>
    <cellStyle name="20% - Accent1 4" xfId="79"/>
    <cellStyle name="20% - Accent2" xfId="22" builtinId="34" customBuiltin="1"/>
    <cellStyle name="20% - Accent2 2" xfId="51"/>
    <cellStyle name="20% - Accent2 3" xfId="67"/>
    <cellStyle name="20% - Accent2 4" xfId="81"/>
    <cellStyle name="20% - Accent3" xfId="26" builtinId="38" customBuiltin="1"/>
    <cellStyle name="20% - Accent3 2" xfId="53"/>
    <cellStyle name="20% - Accent3 3" xfId="69"/>
    <cellStyle name="20% - Accent3 4" xfId="83"/>
    <cellStyle name="20% - Accent4" xfId="30" builtinId="42" customBuiltin="1"/>
    <cellStyle name="20% - Accent4 2" xfId="55"/>
    <cellStyle name="20% - Accent4 3" xfId="71"/>
    <cellStyle name="20% - Accent4 4" xfId="85"/>
    <cellStyle name="20% - Accent5" xfId="34" builtinId="46" customBuiltin="1"/>
    <cellStyle name="20% - Accent5 2" xfId="57"/>
    <cellStyle name="20% - Accent5 3" xfId="73"/>
    <cellStyle name="20% - Accent5 4" xfId="87"/>
    <cellStyle name="20% - Accent6" xfId="38" builtinId="50" customBuiltin="1"/>
    <cellStyle name="20% - Accent6 2" xfId="59"/>
    <cellStyle name="20% - Accent6 3" xfId="75"/>
    <cellStyle name="20% - Accent6 4" xfId="89"/>
    <cellStyle name="40% - Accent1" xfId="19" builtinId="31" customBuiltin="1"/>
    <cellStyle name="40% - Accent1 2" xfId="50"/>
    <cellStyle name="40% - Accent1 3" xfId="66"/>
    <cellStyle name="40% - Accent1 4" xfId="80"/>
    <cellStyle name="40% - Accent2" xfId="23" builtinId="35" customBuiltin="1"/>
    <cellStyle name="40% - Accent2 2" xfId="52"/>
    <cellStyle name="40% - Accent2 3" xfId="68"/>
    <cellStyle name="40% - Accent2 4" xfId="82"/>
    <cellStyle name="40% - Accent3" xfId="27" builtinId="39" customBuiltin="1"/>
    <cellStyle name="40% - Accent3 2" xfId="54"/>
    <cellStyle name="40% - Accent3 3" xfId="70"/>
    <cellStyle name="40% - Accent3 4" xfId="84"/>
    <cellStyle name="40% - Accent4" xfId="31" builtinId="43" customBuiltin="1"/>
    <cellStyle name="40% - Accent4 2" xfId="56"/>
    <cellStyle name="40% - Accent4 3" xfId="72"/>
    <cellStyle name="40% - Accent4 4" xfId="86"/>
    <cellStyle name="40% - Accent5" xfId="35" builtinId="47" customBuiltin="1"/>
    <cellStyle name="40% - Accent5 2" xfId="58"/>
    <cellStyle name="40% - Accent5 3" xfId="74"/>
    <cellStyle name="40% - Accent5 4" xfId="88"/>
    <cellStyle name="40% - Accent6" xfId="39" builtinId="51" customBuiltin="1"/>
    <cellStyle name="40% - Accent6 2" xfId="60"/>
    <cellStyle name="40% - Accent6 3" xfId="76"/>
    <cellStyle name="40% - Accent6 4" xfId="90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43"/>
    <cellStyle name="Normal 3" xfId="44"/>
    <cellStyle name="Normal 3 2" xfId="61"/>
    <cellStyle name="Normal 4" xfId="46"/>
    <cellStyle name="Normal 5" xfId="47"/>
    <cellStyle name="Normal 6" xfId="63"/>
    <cellStyle name="Normal 7" xfId="77"/>
    <cellStyle name="Normal 8" xfId="42"/>
    <cellStyle name="Note 2" xfId="45"/>
    <cellStyle name="Note 2 2" xfId="62"/>
    <cellStyle name="Note 3" xfId="48"/>
    <cellStyle name="Note 4" xfId="64"/>
    <cellStyle name="Note 5" xfId="78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zoomScaleNormal="100" workbookViewId="0">
      <selection activeCell="G32" sqref="G32:G33"/>
    </sheetView>
  </sheetViews>
  <sheetFormatPr defaultRowHeight="15"/>
  <cols>
    <col min="1" max="1" width="9.140625" style="1"/>
    <col min="2" max="2" width="29.140625" style="1" bestFit="1" customWidth="1"/>
    <col min="3" max="3" width="19.28515625" style="1" bestFit="1" customWidth="1"/>
    <col min="4" max="4" width="10.140625" style="1" customWidth="1"/>
    <col min="5" max="5" width="14" style="1" customWidth="1"/>
    <col min="6" max="6" width="12.5703125" style="1" customWidth="1"/>
    <col min="7" max="7" width="10.7109375" style="1" customWidth="1"/>
    <col min="8" max="8" width="12.85546875" style="1" customWidth="1"/>
    <col min="9" max="9" width="12.7109375" style="1" customWidth="1"/>
    <col min="10" max="10" width="9.5703125" style="1" customWidth="1"/>
    <col min="11" max="16384" width="9.140625" style="1"/>
  </cols>
  <sheetData>
    <row r="1" spans="1:10" ht="30">
      <c r="A1" s="5" t="s">
        <v>0</v>
      </c>
      <c r="B1" s="5" t="s">
        <v>1</v>
      </c>
      <c r="C1" s="5" t="s">
        <v>14</v>
      </c>
      <c r="D1" s="5" t="s">
        <v>2</v>
      </c>
      <c r="E1" s="7" t="s">
        <v>26</v>
      </c>
      <c r="F1" s="7" t="s">
        <v>27</v>
      </c>
      <c r="G1" s="7" t="s">
        <v>28</v>
      </c>
      <c r="H1" s="7" t="s">
        <v>29</v>
      </c>
      <c r="I1" s="7" t="s">
        <v>30</v>
      </c>
      <c r="J1" s="7" t="s">
        <v>31</v>
      </c>
    </row>
    <row r="2" spans="1:10">
      <c r="A2" s="2" t="s">
        <v>15</v>
      </c>
      <c r="B2" s="2" t="s">
        <v>3</v>
      </c>
      <c r="C2" s="3" t="s">
        <v>51</v>
      </c>
      <c r="D2" s="21">
        <f>'WM-1'!C112</f>
        <v>168.96878618919999</v>
      </c>
      <c r="E2" s="6">
        <f>'WM-1'!N112</f>
        <v>927</v>
      </c>
      <c r="F2" s="22">
        <f>'Wet Pond Calcs'!F5</f>
        <v>4.3999999999999984E-2</v>
      </c>
      <c r="G2" s="6">
        <f>ROUND(E2*F2,0)</f>
        <v>41</v>
      </c>
      <c r="H2" s="6">
        <f>'WM-1'!O112</f>
        <v>115.9</v>
      </c>
      <c r="I2" s="22">
        <f>'Wet Pond Calcs'!F6</f>
        <v>3.5000000000000031E-2</v>
      </c>
      <c r="J2" s="6">
        <f>ROUND(H2*I2,1)</f>
        <v>4.0999999999999996</v>
      </c>
    </row>
    <row r="3" spans="1:10">
      <c r="A3" s="2" t="s">
        <v>16</v>
      </c>
      <c r="B3" s="2" t="s">
        <v>4</v>
      </c>
      <c r="C3" s="3" t="s">
        <v>51</v>
      </c>
      <c r="D3" s="21">
        <f>'WM-2'!C36</f>
        <v>40.212886699900011</v>
      </c>
      <c r="E3" s="6">
        <f>'WM-2'!N36</f>
        <v>447</v>
      </c>
      <c r="F3" s="22">
        <f>'Wet Pond Calcs'!F18</f>
        <v>2.0000000000000573E-3</v>
      </c>
      <c r="G3" s="6">
        <f t="shared" ref="G3:G12" si="0">ROUND(E3*F3,0)</f>
        <v>1</v>
      </c>
      <c r="H3" s="6">
        <f>'WM-2'!O36</f>
        <v>93.699999999999989</v>
      </c>
      <c r="I3" s="22">
        <f>'Wet Pond Calcs'!F19</f>
        <v>2.0000000000000018E-3</v>
      </c>
      <c r="J3" s="6">
        <f t="shared" ref="J3:J12" si="1">ROUND(H3*I3,1)</f>
        <v>0.2</v>
      </c>
    </row>
    <row r="4" spans="1:10">
      <c r="A4" s="2" t="s">
        <v>17</v>
      </c>
      <c r="B4" s="2" t="s">
        <v>5</v>
      </c>
      <c r="C4" s="3" t="s">
        <v>51</v>
      </c>
      <c r="D4" s="21">
        <f>'WM-3'!C30</f>
        <v>83.664840677300006</v>
      </c>
      <c r="E4" s="23">
        <f>'WM-3'!N30</f>
        <v>415</v>
      </c>
      <c r="F4" s="22">
        <f>'Wet Pond Calcs'!F25</f>
        <v>6.0999999999999943E-2</v>
      </c>
      <c r="G4" s="6">
        <f t="shared" si="0"/>
        <v>25</v>
      </c>
      <c r="H4" s="6">
        <f>'WM-3'!O30</f>
        <v>24.200000000000003</v>
      </c>
      <c r="I4" s="22">
        <f>'Wet Pond Calcs'!F26</f>
        <v>0.11499999999999999</v>
      </c>
      <c r="J4" s="6">
        <f t="shared" si="1"/>
        <v>2.8</v>
      </c>
    </row>
    <row r="5" spans="1:10">
      <c r="A5" s="2" t="s">
        <v>18</v>
      </c>
      <c r="B5" s="2" t="s">
        <v>6</v>
      </c>
      <c r="C5" s="3" t="s">
        <v>51</v>
      </c>
      <c r="D5" s="21">
        <f>'WM-4'!C33</f>
        <v>91.361129895000005</v>
      </c>
      <c r="E5" s="6">
        <f>'WM-4'!N33</f>
        <v>411</v>
      </c>
      <c r="F5" s="22">
        <f>'Wet Pond Calcs'!F37</f>
        <v>5.3999999999999992E-2</v>
      </c>
      <c r="G5" s="6">
        <f t="shared" si="0"/>
        <v>22</v>
      </c>
      <c r="H5" s="6">
        <f>'WM-4'!O33</f>
        <v>21.900000000000006</v>
      </c>
      <c r="I5" s="22">
        <f>'Wet Pond Calcs'!F38</f>
        <v>9.1000000000000081E-2</v>
      </c>
      <c r="J5" s="6">
        <f t="shared" si="1"/>
        <v>2</v>
      </c>
    </row>
    <row r="6" spans="1:10">
      <c r="A6" s="2" t="s">
        <v>19</v>
      </c>
      <c r="B6" s="2" t="s">
        <v>7</v>
      </c>
      <c r="C6" s="3" t="s">
        <v>51</v>
      </c>
      <c r="D6" s="21">
        <f>'WM-5'!C67</f>
        <v>133.31167825269998</v>
      </c>
      <c r="E6" s="6">
        <f>'WM-5'!N67</f>
        <v>547</v>
      </c>
      <c r="F6" s="22">
        <f>'Wet Pond Calcs'!F44</f>
        <v>2.9000000000000081E-2</v>
      </c>
      <c r="G6" s="6">
        <f t="shared" si="0"/>
        <v>16</v>
      </c>
      <c r="H6" s="6">
        <f>'WM-5'!O67</f>
        <v>37.700000000000003</v>
      </c>
      <c r="I6" s="22">
        <f>'Wet Pond Calcs'!F45</f>
        <v>2.5999999999999912E-2</v>
      </c>
      <c r="J6" s="6">
        <f t="shared" si="1"/>
        <v>1</v>
      </c>
    </row>
    <row r="7" spans="1:10">
      <c r="A7" s="2" t="s">
        <v>20</v>
      </c>
      <c r="B7" s="2" t="s">
        <v>8</v>
      </c>
      <c r="C7" s="3" t="s">
        <v>51</v>
      </c>
      <c r="D7" s="21">
        <f>'WM-6'!C9</f>
        <v>22.930036664300001</v>
      </c>
      <c r="E7" s="6">
        <f>'WM-6'!N9</f>
        <v>100</v>
      </c>
      <c r="F7" s="22">
        <f>'Wet Pond Calcs'!F51</f>
        <v>5.799999999999994E-2</v>
      </c>
      <c r="G7" s="6">
        <f t="shared" si="0"/>
        <v>6</v>
      </c>
      <c r="H7" s="6">
        <f>'WM-6'!O9</f>
        <v>5.3000000000000007</v>
      </c>
      <c r="I7" s="22">
        <f>'Wet Pond Calcs'!F52</f>
        <v>0.10500000000000009</v>
      </c>
      <c r="J7" s="6">
        <f t="shared" si="1"/>
        <v>0.6</v>
      </c>
    </row>
    <row r="8" spans="1:10">
      <c r="A8" s="2" t="s">
        <v>21</v>
      </c>
      <c r="B8" s="2" t="s">
        <v>9</v>
      </c>
      <c r="C8" s="3" t="s">
        <v>51</v>
      </c>
      <c r="D8" s="21">
        <f>'WM-7'!C49</f>
        <v>71.988239757599999</v>
      </c>
      <c r="E8" s="6">
        <f>'WM-7'!N49</f>
        <v>234</v>
      </c>
      <c r="F8" s="22">
        <f>'Wet Pond Calcs'!F58</f>
        <v>6.2E-2</v>
      </c>
      <c r="G8" s="6">
        <f t="shared" si="0"/>
        <v>15</v>
      </c>
      <c r="H8" s="6">
        <f>'WM-7'!O49</f>
        <v>17.8</v>
      </c>
      <c r="I8" s="22">
        <f>'Wet Pond Calcs'!F59</f>
        <v>8.6000000000000076E-2</v>
      </c>
      <c r="J8" s="6">
        <f t="shared" si="1"/>
        <v>1.5</v>
      </c>
    </row>
    <row r="9" spans="1:10">
      <c r="A9" s="2" t="s">
        <v>22</v>
      </c>
      <c r="B9" s="2" t="s">
        <v>10</v>
      </c>
      <c r="C9" s="3" t="s">
        <v>51</v>
      </c>
      <c r="D9" s="21">
        <f>'WM-8'!C21</f>
        <v>28.344248685299995</v>
      </c>
      <c r="E9" s="6">
        <f>'WM-8'!N21</f>
        <v>74</v>
      </c>
      <c r="F9" s="22">
        <f>'Wet Pond Calcs'!F65</f>
        <v>3.2000000000000028E-2</v>
      </c>
      <c r="G9" s="6">
        <f t="shared" si="0"/>
        <v>2</v>
      </c>
      <c r="H9" s="6">
        <f>'WM-8'!O21</f>
        <v>9.1999999999999993</v>
      </c>
      <c r="I9" s="22">
        <f>'Wet Pond Calcs'!F66</f>
        <v>5.7000000000000051E-2</v>
      </c>
      <c r="J9" s="6">
        <f t="shared" si="1"/>
        <v>0.5</v>
      </c>
    </row>
    <row r="10" spans="1:10">
      <c r="A10" s="2" t="s">
        <v>23</v>
      </c>
      <c r="B10" s="4" t="s">
        <v>11</v>
      </c>
      <c r="C10" s="3" t="s">
        <v>51</v>
      </c>
      <c r="D10" s="21">
        <f>'WM-9'!C46</f>
        <v>59.911521232299997</v>
      </c>
      <c r="E10" s="6">
        <f>'WM-9'!N46</f>
        <v>301</v>
      </c>
      <c r="F10" s="22">
        <f>'Wet Pond Calcs'!F72</f>
        <v>5.8999999999999997E-2</v>
      </c>
      <c r="G10" s="6">
        <f t="shared" si="0"/>
        <v>18</v>
      </c>
      <c r="H10" s="6">
        <f>'WM-9'!O46</f>
        <v>21.800000000000015</v>
      </c>
      <c r="I10" s="22">
        <f>'Wet Pond Calcs'!F73</f>
        <v>0.1090000000000001</v>
      </c>
      <c r="J10" s="6">
        <f t="shared" si="1"/>
        <v>2.4</v>
      </c>
    </row>
    <row r="11" spans="1:10">
      <c r="A11" s="2" t="s">
        <v>24</v>
      </c>
      <c r="B11" s="4" t="s">
        <v>12</v>
      </c>
      <c r="C11" s="3" t="s">
        <v>51</v>
      </c>
      <c r="D11" s="21">
        <f>'WM-10'!C22</f>
        <v>76.070937910699996</v>
      </c>
      <c r="E11" s="6">
        <f>'WM-10'!N22</f>
        <v>410</v>
      </c>
      <c r="F11" s="22">
        <f>'Wet Pond Calcs'!F79</f>
        <v>2.5999999999999912E-2</v>
      </c>
      <c r="G11" s="6">
        <f t="shared" si="0"/>
        <v>11</v>
      </c>
      <c r="H11" s="6">
        <f>'WM-10'!O22</f>
        <v>23.5</v>
      </c>
      <c r="I11" s="22">
        <f>'Wet Pond Calcs'!F80</f>
        <v>3.1000000000000139E-2</v>
      </c>
      <c r="J11" s="6">
        <f t="shared" si="1"/>
        <v>0.7</v>
      </c>
    </row>
    <row r="12" spans="1:10">
      <c r="A12" s="2" t="s">
        <v>25</v>
      </c>
      <c r="B12" s="3" t="s">
        <v>13</v>
      </c>
      <c r="C12" s="3" t="s">
        <v>51</v>
      </c>
      <c r="D12" s="21">
        <f>'WM-11'!C84</f>
        <v>90.985916686100026</v>
      </c>
      <c r="E12" s="6">
        <f>'WM-11'!N84</f>
        <v>264</v>
      </c>
      <c r="F12" s="22">
        <f>'Wet Pond Calcs'!F92</f>
        <v>6.5999999999999948E-2</v>
      </c>
      <c r="G12" s="6">
        <f t="shared" si="0"/>
        <v>17</v>
      </c>
      <c r="H12" s="6">
        <f>'WM-11'!O84</f>
        <v>38.400000000000027</v>
      </c>
      <c r="I12" s="22">
        <f>'Wet Pond Calcs'!F93</f>
        <v>0.14600000000000013</v>
      </c>
      <c r="J12" s="6">
        <f t="shared" si="1"/>
        <v>5.6</v>
      </c>
    </row>
    <row r="14" spans="1:10">
      <c r="F14" s="12"/>
      <c r="G14" s="9" t="s">
        <v>32</v>
      </c>
      <c r="H14" s="15"/>
      <c r="I14" s="15"/>
      <c r="J14" s="13" t="s">
        <v>33</v>
      </c>
    </row>
    <row r="15" spans="1:10">
      <c r="F15" s="11" t="s">
        <v>34</v>
      </c>
      <c r="G15" s="10">
        <f>SUM(G2:G12)</f>
        <v>174</v>
      </c>
      <c r="H15" s="12"/>
      <c r="I15" s="12"/>
      <c r="J15" s="14">
        <f>SUM(J2:J12)</f>
        <v>21.4</v>
      </c>
    </row>
  </sheetData>
  <pageMargins left="0.7" right="0.7" top="0.75" bottom="0.75" header="0.3" footer="0.3"/>
  <pageSetup scale="87" orientation="landscape" horizontalDpi="0" verticalDpi="0" r:id="rId1"/>
  <headerFooter>
    <oddHeader>&amp;C&amp;"-,Bold"Central IRL Basin Management Action Plan (BMAP)
West Melbourne Projects</oddHeader>
    <oddFooter>&amp;C&amp;P of &amp;N&amp;ROctober 2011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selection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9.7109375" style="17" customWidth="1"/>
    <col min="12" max="12" width="14.85546875" customWidth="1"/>
    <col min="13" max="13" width="15.570312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4110</v>
      </c>
      <c r="C2" s="18">
        <v>6.2784643995999998</v>
      </c>
      <c r="D2" s="17">
        <v>0.41299999999999998</v>
      </c>
      <c r="E2" s="17">
        <v>48.29</v>
      </c>
      <c r="F2" s="17">
        <v>0.7</v>
      </c>
      <c r="G2" s="17">
        <v>0.09</v>
      </c>
      <c r="H2" s="16">
        <v>1</v>
      </c>
      <c r="I2" s="17">
        <f>F2</f>
        <v>0.7</v>
      </c>
      <c r="J2" s="17">
        <f>G2</f>
        <v>0.09</v>
      </c>
      <c r="K2" s="17">
        <v>10134.5</v>
      </c>
      <c r="L2" s="16">
        <f>E2*D2*C2/12</f>
        <v>10.434687494900873</v>
      </c>
      <c r="M2" s="8">
        <f>ROUND(E2*D2*C2*102.79,0)</f>
        <v>12871</v>
      </c>
      <c r="N2" s="8">
        <f>ROUND(I2*M2*0.002205,0)</f>
        <v>20</v>
      </c>
      <c r="O2" s="8">
        <f>ROUND(J2*M2*0.002205,1)</f>
        <v>2.6</v>
      </c>
    </row>
    <row r="3" spans="1:15">
      <c r="A3" s="16" t="s">
        <v>44</v>
      </c>
      <c r="B3" s="16">
        <v>4340</v>
      </c>
      <c r="C3" s="18">
        <v>2.7022347833999998</v>
      </c>
      <c r="D3" s="17">
        <v>0.41299999999999998</v>
      </c>
      <c r="E3" s="17">
        <v>48.29</v>
      </c>
      <c r="F3" s="17">
        <v>0.7</v>
      </c>
      <c r="G3" s="17">
        <v>0.09</v>
      </c>
      <c r="H3" s="16">
        <v>1</v>
      </c>
      <c r="I3" s="17">
        <f t="shared" ref="I3:I20" si="0">F3</f>
        <v>0.7</v>
      </c>
      <c r="J3" s="17">
        <f t="shared" ref="J3:J20" si="1">G3</f>
        <v>0.09</v>
      </c>
      <c r="K3" s="17">
        <v>4905.3999999999996</v>
      </c>
      <c r="L3" s="16">
        <f t="shared" ref="L3:L20" si="2">E3*D3*C3/12</f>
        <v>4.4910624171774502</v>
      </c>
      <c r="M3" s="8">
        <f t="shared" ref="M3:M20" si="3">ROUND(E3*D3*C3*102.79,0)</f>
        <v>5540</v>
      </c>
      <c r="N3" s="8">
        <f t="shared" ref="N3:N20" si="4">ROUND(I3*M3*0.002205,0)</f>
        <v>9</v>
      </c>
      <c r="O3" s="8">
        <f t="shared" ref="O3:O20" si="5">ROUND(J3*M3*0.002205,1)</f>
        <v>1.1000000000000001</v>
      </c>
    </row>
    <row r="4" spans="1:15">
      <c r="A4" s="16" t="s">
        <v>44</v>
      </c>
      <c r="B4" s="16">
        <v>4340</v>
      </c>
      <c r="C4" s="18">
        <v>1.5064626221999999</v>
      </c>
      <c r="D4" s="17">
        <v>0.41299999999999998</v>
      </c>
      <c r="E4" s="17">
        <v>48.29</v>
      </c>
      <c r="F4" s="17">
        <v>0.7</v>
      </c>
      <c r="G4" s="17">
        <v>0.09</v>
      </c>
      <c r="H4" s="16">
        <v>1</v>
      </c>
      <c r="I4" s="17">
        <f t="shared" si="0"/>
        <v>0.7</v>
      </c>
      <c r="J4" s="17">
        <f t="shared" si="1"/>
        <v>0.09</v>
      </c>
      <c r="K4" s="17">
        <v>3678.5</v>
      </c>
      <c r="L4" s="16">
        <f t="shared" si="2"/>
        <v>2.5037120042294743</v>
      </c>
      <c r="M4" s="8">
        <f t="shared" si="3"/>
        <v>3088</v>
      </c>
      <c r="N4" s="8">
        <f t="shared" si="4"/>
        <v>5</v>
      </c>
      <c r="O4" s="8">
        <f t="shared" si="5"/>
        <v>0.6</v>
      </c>
    </row>
    <row r="5" spans="1:15">
      <c r="A5" s="16" t="s">
        <v>44</v>
      </c>
      <c r="B5" s="16">
        <v>3200</v>
      </c>
      <c r="C5" s="18">
        <v>0.55458201669999996</v>
      </c>
      <c r="D5" s="17">
        <v>0.4</v>
      </c>
      <c r="E5" s="17">
        <v>48.29</v>
      </c>
      <c r="F5" s="17">
        <v>1.2</v>
      </c>
      <c r="G5" s="17">
        <v>6.4000000000000001E-2</v>
      </c>
      <c r="H5" s="16">
        <v>1</v>
      </c>
      <c r="I5" s="17">
        <f t="shared" si="0"/>
        <v>1.2</v>
      </c>
      <c r="J5" s="17">
        <f t="shared" si="1"/>
        <v>6.4000000000000001E-2</v>
      </c>
      <c r="K5" s="17">
        <v>13481.3</v>
      </c>
      <c r="L5" s="16">
        <f t="shared" si="2"/>
        <v>0.89269218621476665</v>
      </c>
      <c r="M5" s="8">
        <f t="shared" si="3"/>
        <v>1101</v>
      </c>
      <c r="N5" s="8">
        <f t="shared" si="4"/>
        <v>3</v>
      </c>
      <c r="O5" s="8">
        <f t="shared" si="5"/>
        <v>0.2</v>
      </c>
    </row>
    <row r="6" spans="1:15">
      <c r="A6" s="16" t="s">
        <v>44</v>
      </c>
      <c r="B6" s="16">
        <v>4340</v>
      </c>
      <c r="C6" s="18">
        <v>3.6004234000000003E-2</v>
      </c>
      <c r="D6" s="17">
        <v>0.41299999999999998</v>
      </c>
      <c r="E6" s="17">
        <v>48.29</v>
      </c>
      <c r="F6" s="17">
        <v>0.7</v>
      </c>
      <c r="G6" s="17">
        <v>0.09</v>
      </c>
      <c r="H6" s="16">
        <v>1</v>
      </c>
      <c r="I6" s="17">
        <f t="shared" si="0"/>
        <v>0.7</v>
      </c>
      <c r="J6" s="17">
        <f t="shared" si="1"/>
        <v>0.09</v>
      </c>
      <c r="K6" s="17">
        <v>75.599999999999994</v>
      </c>
      <c r="L6" s="16">
        <f t="shared" si="2"/>
        <v>5.9838346826848327E-2</v>
      </c>
      <c r="M6" s="8">
        <f t="shared" si="3"/>
        <v>74</v>
      </c>
      <c r="N6" s="8">
        <f t="shared" si="4"/>
        <v>0</v>
      </c>
      <c r="O6" s="8">
        <f t="shared" si="5"/>
        <v>0</v>
      </c>
    </row>
    <row r="7" spans="1:15">
      <c r="A7" s="16" t="s">
        <v>44</v>
      </c>
      <c r="B7" s="16">
        <v>6460</v>
      </c>
      <c r="C7" s="18">
        <v>2.3393665586000001</v>
      </c>
      <c r="D7" s="17">
        <v>0.30299999999999999</v>
      </c>
      <c r="E7" s="17">
        <v>48.29</v>
      </c>
      <c r="F7" s="17">
        <v>0</v>
      </c>
      <c r="G7" s="17">
        <v>0</v>
      </c>
      <c r="H7" s="16">
        <v>1</v>
      </c>
      <c r="I7" s="17">
        <f t="shared" si="0"/>
        <v>0</v>
      </c>
      <c r="J7" s="17">
        <f t="shared" si="1"/>
        <v>0</v>
      </c>
      <c r="K7" s="17">
        <v>2815.3</v>
      </c>
      <c r="L7" s="16">
        <f t="shared" si="2"/>
        <v>2.8524422806485483</v>
      </c>
      <c r="M7" s="8">
        <f t="shared" si="3"/>
        <v>3518</v>
      </c>
      <c r="N7" s="8">
        <f t="shared" si="4"/>
        <v>0</v>
      </c>
      <c r="O7" s="8">
        <f t="shared" si="5"/>
        <v>0</v>
      </c>
    </row>
    <row r="8" spans="1:15">
      <c r="A8" s="16" t="s">
        <v>44</v>
      </c>
      <c r="B8" s="16">
        <v>6460</v>
      </c>
      <c r="C8" s="18">
        <v>2.19431829E-2</v>
      </c>
      <c r="D8" s="17">
        <v>0.30299999999999999</v>
      </c>
      <c r="E8" s="17">
        <v>48.29</v>
      </c>
      <c r="F8" s="17">
        <v>0</v>
      </c>
      <c r="G8" s="17">
        <v>0</v>
      </c>
      <c r="H8" s="16">
        <v>1</v>
      </c>
      <c r="I8" s="17">
        <f t="shared" si="0"/>
        <v>0</v>
      </c>
      <c r="J8" s="17">
        <f t="shared" si="1"/>
        <v>0</v>
      </c>
      <c r="K8" s="17">
        <v>26</v>
      </c>
      <c r="L8" s="16">
        <f t="shared" si="2"/>
        <v>2.6755816631585248E-2</v>
      </c>
      <c r="M8" s="8">
        <f t="shared" si="3"/>
        <v>33</v>
      </c>
      <c r="N8" s="8">
        <f t="shared" si="4"/>
        <v>0</v>
      </c>
      <c r="O8" s="8">
        <f t="shared" si="5"/>
        <v>0</v>
      </c>
    </row>
    <row r="9" spans="1:15">
      <c r="A9" s="16" t="s">
        <v>44</v>
      </c>
      <c r="B9" s="16">
        <v>6430</v>
      </c>
      <c r="C9" s="18">
        <v>0.33793567829999999</v>
      </c>
      <c r="D9" s="17">
        <v>0.30299999999999999</v>
      </c>
      <c r="E9" s="17">
        <v>48.29</v>
      </c>
      <c r="F9" s="17">
        <v>0</v>
      </c>
      <c r="G9" s="17">
        <v>0</v>
      </c>
      <c r="H9" s="16">
        <v>1</v>
      </c>
      <c r="I9" s="17">
        <f t="shared" si="0"/>
        <v>0</v>
      </c>
      <c r="J9" s="17">
        <f t="shared" si="1"/>
        <v>0</v>
      </c>
      <c r="K9" s="17">
        <v>400.2</v>
      </c>
      <c r="L9" s="16">
        <f t="shared" si="2"/>
        <v>0.41205257610395174</v>
      </c>
      <c r="M9" s="8">
        <f t="shared" si="3"/>
        <v>508</v>
      </c>
      <c r="N9" s="8">
        <f t="shared" si="4"/>
        <v>0</v>
      </c>
      <c r="O9" s="8">
        <f t="shared" si="5"/>
        <v>0</v>
      </c>
    </row>
    <row r="10" spans="1:15">
      <c r="A10" s="16" t="s">
        <v>44</v>
      </c>
      <c r="B10" s="16">
        <v>4340</v>
      </c>
      <c r="C10" s="18">
        <v>2.9006839975999998</v>
      </c>
      <c r="D10" s="17">
        <v>0.41299999999999998</v>
      </c>
      <c r="E10" s="17">
        <v>48.29</v>
      </c>
      <c r="F10" s="17">
        <v>0.7</v>
      </c>
      <c r="G10" s="17">
        <v>0.09</v>
      </c>
      <c r="H10" s="16">
        <v>1</v>
      </c>
      <c r="I10" s="17">
        <f t="shared" si="0"/>
        <v>0.7</v>
      </c>
      <c r="J10" s="17">
        <f t="shared" si="1"/>
        <v>0.09</v>
      </c>
      <c r="K10" s="17">
        <v>4682.2</v>
      </c>
      <c r="L10" s="16">
        <f t="shared" si="2"/>
        <v>4.8208812075679122</v>
      </c>
      <c r="M10" s="8">
        <f t="shared" si="3"/>
        <v>5946</v>
      </c>
      <c r="N10" s="8">
        <f t="shared" si="4"/>
        <v>9</v>
      </c>
      <c r="O10" s="8">
        <f t="shared" si="5"/>
        <v>1.2</v>
      </c>
    </row>
    <row r="11" spans="1:15">
      <c r="A11" s="16" t="s">
        <v>44</v>
      </c>
      <c r="B11" s="16">
        <v>4340</v>
      </c>
      <c r="C11" s="18">
        <v>4.9019191337999999</v>
      </c>
      <c r="D11" s="17">
        <v>0.41299999999999998</v>
      </c>
      <c r="E11" s="17">
        <v>48.29</v>
      </c>
      <c r="F11" s="17">
        <v>0.7</v>
      </c>
      <c r="G11" s="17">
        <v>0.09</v>
      </c>
      <c r="H11" s="16">
        <v>1</v>
      </c>
      <c r="I11" s="17">
        <f t="shared" si="0"/>
        <v>0.7</v>
      </c>
      <c r="J11" s="17">
        <f t="shared" si="1"/>
        <v>0.09</v>
      </c>
      <c r="K11" s="17">
        <v>9576.1</v>
      </c>
      <c r="L11" s="16">
        <f t="shared" si="2"/>
        <v>8.1468956469255343</v>
      </c>
      <c r="M11" s="8">
        <f t="shared" si="3"/>
        <v>10049</v>
      </c>
      <c r="N11" s="8">
        <f t="shared" si="4"/>
        <v>16</v>
      </c>
      <c r="O11" s="8">
        <f t="shared" si="5"/>
        <v>2</v>
      </c>
    </row>
    <row r="12" spans="1:15">
      <c r="A12" s="16" t="s">
        <v>44</v>
      </c>
      <c r="B12" s="16">
        <v>6410</v>
      </c>
      <c r="C12" s="18">
        <v>0.60756047410000003</v>
      </c>
      <c r="D12" s="17">
        <v>0.30299999999999999</v>
      </c>
      <c r="E12" s="17">
        <v>48.29</v>
      </c>
      <c r="F12" s="17">
        <v>0</v>
      </c>
      <c r="G12" s="17">
        <v>0</v>
      </c>
      <c r="H12" s="16">
        <v>1</v>
      </c>
      <c r="I12" s="17">
        <f t="shared" si="0"/>
        <v>0</v>
      </c>
      <c r="J12" s="17">
        <f t="shared" si="1"/>
        <v>0</v>
      </c>
      <c r="K12" s="17">
        <v>719.5</v>
      </c>
      <c r="L12" s="16">
        <f t="shared" si="2"/>
        <v>0.74081215618079721</v>
      </c>
      <c r="M12" s="8">
        <f t="shared" si="3"/>
        <v>914</v>
      </c>
      <c r="N12" s="8">
        <f t="shared" si="4"/>
        <v>0</v>
      </c>
      <c r="O12" s="8">
        <f t="shared" si="5"/>
        <v>0</v>
      </c>
    </row>
    <row r="13" spans="1:15">
      <c r="A13" s="16" t="s">
        <v>44</v>
      </c>
      <c r="B13" s="16">
        <v>6430</v>
      </c>
      <c r="C13" s="18">
        <v>1.7946622602</v>
      </c>
      <c r="D13" s="17">
        <v>0.30299999999999999</v>
      </c>
      <c r="E13" s="17">
        <v>48.29</v>
      </c>
      <c r="F13" s="17">
        <v>0</v>
      </c>
      <c r="G13" s="17">
        <v>0</v>
      </c>
      <c r="H13" s="16">
        <v>1</v>
      </c>
      <c r="I13" s="17">
        <f t="shared" si="0"/>
        <v>0</v>
      </c>
      <c r="J13" s="17">
        <f t="shared" si="1"/>
        <v>0</v>
      </c>
      <c r="K13" s="17">
        <v>2125.3000000000002</v>
      </c>
      <c r="L13" s="16">
        <f t="shared" si="2"/>
        <v>2.1882720737627142</v>
      </c>
      <c r="M13" s="8">
        <f t="shared" si="3"/>
        <v>2699</v>
      </c>
      <c r="N13" s="8">
        <f t="shared" si="4"/>
        <v>0</v>
      </c>
      <c r="O13" s="8">
        <f t="shared" si="5"/>
        <v>0</v>
      </c>
    </row>
    <row r="14" spans="1:15">
      <c r="A14" s="16" t="s">
        <v>44</v>
      </c>
      <c r="B14" s="16">
        <v>4340</v>
      </c>
      <c r="C14" s="18">
        <v>2.2092089724999999</v>
      </c>
      <c r="D14" s="17">
        <v>0.41299999999999998</v>
      </c>
      <c r="E14" s="17">
        <v>48.29</v>
      </c>
      <c r="F14" s="17">
        <v>0.7</v>
      </c>
      <c r="G14" s="17">
        <v>0.09</v>
      </c>
      <c r="H14" s="16">
        <v>1</v>
      </c>
      <c r="I14" s="17">
        <f t="shared" si="0"/>
        <v>0.7</v>
      </c>
      <c r="J14" s="17">
        <f t="shared" si="1"/>
        <v>0.09</v>
      </c>
      <c r="K14" s="17">
        <v>3566</v>
      </c>
      <c r="L14" s="16">
        <f t="shared" si="2"/>
        <v>3.6716629691230267</v>
      </c>
      <c r="M14" s="8">
        <f t="shared" si="3"/>
        <v>4529</v>
      </c>
      <c r="N14" s="8">
        <f t="shared" si="4"/>
        <v>7</v>
      </c>
      <c r="O14" s="8">
        <f t="shared" si="5"/>
        <v>0.9</v>
      </c>
    </row>
    <row r="15" spans="1:15">
      <c r="A15" s="16" t="s">
        <v>44</v>
      </c>
      <c r="B15" s="16">
        <v>4110</v>
      </c>
      <c r="C15" s="18">
        <v>1.5957522158999999</v>
      </c>
      <c r="D15" s="17">
        <v>0.41299999999999998</v>
      </c>
      <c r="E15" s="17">
        <v>48.29</v>
      </c>
      <c r="F15" s="17">
        <v>0.7</v>
      </c>
      <c r="G15" s="17">
        <v>0.09</v>
      </c>
      <c r="H15" s="16">
        <v>1</v>
      </c>
      <c r="I15" s="17">
        <f t="shared" si="0"/>
        <v>0.7</v>
      </c>
      <c r="J15" s="17">
        <f t="shared" si="1"/>
        <v>0.09</v>
      </c>
      <c r="K15" s="17">
        <v>11858.9</v>
      </c>
      <c r="L15" s="16">
        <f t="shared" si="2"/>
        <v>2.6521095975749946</v>
      </c>
      <c r="M15" s="8">
        <f t="shared" si="3"/>
        <v>3271</v>
      </c>
      <c r="N15" s="8">
        <f t="shared" si="4"/>
        <v>5</v>
      </c>
      <c r="O15" s="8">
        <f t="shared" si="5"/>
        <v>0.6</v>
      </c>
    </row>
    <row r="16" spans="1:15">
      <c r="A16" s="16" t="s">
        <v>44</v>
      </c>
      <c r="B16" s="16">
        <v>6410</v>
      </c>
      <c r="C16" s="18">
        <v>0.37281928559999999</v>
      </c>
      <c r="D16" s="17">
        <v>0.30299999999999999</v>
      </c>
      <c r="E16" s="17">
        <v>48.29</v>
      </c>
      <c r="F16" s="17">
        <v>0</v>
      </c>
      <c r="G16" s="17">
        <v>0</v>
      </c>
      <c r="H16" s="16">
        <v>1</v>
      </c>
      <c r="I16" s="17">
        <f t="shared" si="0"/>
        <v>0</v>
      </c>
      <c r="J16" s="17">
        <f t="shared" si="1"/>
        <v>0</v>
      </c>
      <c r="K16" s="17">
        <v>1379</v>
      </c>
      <c r="L16" s="16">
        <f t="shared" si="2"/>
        <v>0.45458694336600597</v>
      </c>
      <c r="M16" s="8">
        <f t="shared" si="3"/>
        <v>561</v>
      </c>
      <c r="N16" s="8">
        <f t="shared" si="4"/>
        <v>0</v>
      </c>
      <c r="O16" s="8">
        <f t="shared" si="5"/>
        <v>0</v>
      </c>
    </row>
    <row r="17" spans="1:15">
      <c r="A17" s="16" t="s">
        <v>44</v>
      </c>
      <c r="B17" s="16">
        <v>4110</v>
      </c>
      <c r="C17" s="18">
        <v>0.10353597019999999</v>
      </c>
      <c r="D17" s="17">
        <v>0.41299999999999998</v>
      </c>
      <c r="E17" s="17">
        <v>48.29</v>
      </c>
      <c r="F17" s="17">
        <v>0.7</v>
      </c>
      <c r="G17" s="17">
        <v>0.09</v>
      </c>
      <c r="H17" s="16">
        <v>1</v>
      </c>
      <c r="I17" s="17">
        <f t="shared" si="0"/>
        <v>0.7</v>
      </c>
      <c r="J17" s="17">
        <f t="shared" si="1"/>
        <v>0.09</v>
      </c>
      <c r="K17" s="17">
        <v>167.1</v>
      </c>
      <c r="L17" s="16">
        <f t="shared" si="2"/>
        <v>0.17207479803297113</v>
      </c>
      <c r="M17" s="8">
        <f t="shared" si="3"/>
        <v>212</v>
      </c>
      <c r="N17" s="8">
        <f t="shared" si="4"/>
        <v>0</v>
      </c>
      <c r="O17" s="8">
        <f t="shared" si="5"/>
        <v>0</v>
      </c>
    </row>
    <row r="18" spans="1:15">
      <c r="A18" s="16" t="s">
        <v>44</v>
      </c>
      <c r="B18" s="16">
        <v>3100</v>
      </c>
      <c r="C18" s="18">
        <v>6.4371500000000005E-5</v>
      </c>
      <c r="D18" s="17">
        <v>0.41099999999999998</v>
      </c>
      <c r="E18" s="17">
        <v>48.29</v>
      </c>
      <c r="F18" s="17">
        <v>1.2</v>
      </c>
      <c r="G18" s="17">
        <v>6.4000000000000001E-2</v>
      </c>
      <c r="H18" s="16">
        <v>1</v>
      </c>
      <c r="I18" s="17">
        <f t="shared" si="0"/>
        <v>1.2</v>
      </c>
      <c r="J18" s="17">
        <f t="shared" si="1"/>
        <v>6.4000000000000001E-2</v>
      </c>
      <c r="K18" s="17">
        <v>1758.1</v>
      </c>
      <c r="L18" s="16">
        <f t="shared" si="2"/>
        <v>1.0646611592374999E-4</v>
      </c>
      <c r="M18" s="8">
        <f t="shared" si="3"/>
        <v>0</v>
      </c>
      <c r="N18" s="8">
        <f t="shared" si="4"/>
        <v>0</v>
      </c>
      <c r="O18" s="8">
        <f t="shared" si="5"/>
        <v>0</v>
      </c>
    </row>
    <row r="19" spans="1:15">
      <c r="A19" s="16" t="s">
        <v>44</v>
      </c>
      <c r="B19" s="16">
        <v>3100</v>
      </c>
      <c r="C19" s="18">
        <v>6.6498857499999994E-2</v>
      </c>
      <c r="D19" s="17">
        <v>0.41099999999999998</v>
      </c>
      <c r="E19" s="17">
        <v>48.29</v>
      </c>
      <c r="F19" s="17">
        <v>1.2</v>
      </c>
      <c r="G19" s="17">
        <v>6.4000000000000001E-2</v>
      </c>
      <c r="H19" s="16">
        <v>1</v>
      </c>
      <c r="I19" s="17">
        <f t="shared" si="0"/>
        <v>1.2</v>
      </c>
      <c r="J19" s="17">
        <f t="shared" si="1"/>
        <v>6.4000000000000001E-2</v>
      </c>
      <c r="K19" s="17">
        <v>21479.4</v>
      </c>
      <c r="L19" s="16">
        <f t="shared" si="2"/>
        <v>0.10998462163211874</v>
      </c>
      <c r="M19" s="8">
        <f t="shared" si="3"/>
        <v>136</v>
      </c>
      <c r="N19" s="8">
        <f t="shared" si="4"/>
        <v>0</v>
      </c>
      <c r="O19" s="8">
        <f t="shared" si="5"/>
        <v>0</v>
      </c>
    </row>
    <row r="20" spans="1:15">
      <c r="A20" s="16" t="s">
        <v>44</v>
      </c>
      <c r="B20" s="16">
        <v>3100</v>
      </c>
      <c r="C20" s="18">
        <v>1.45496707E-2</v>
      </c>
      <c r="D20" s="17">
        <v>0.41099999999999998</v>
      </c>
      <c r="E20" s="17">
        <v>48.29</v>
      </c>
      <c r="F20" s="17">
        <v>1.2</v>
      </c>
      <c r="G20" s="17">
        <v>6.4000000000000001E-2</v>
      </c>
      <c r="H20" s="16">
        <v>1</v>
      </c>
      <c r="I20" s="17">
        <f t="shared" si="0"/>
        <v>1.2</v>
      </c>
      <c r="J20" s="17">
        <f t="shared" si="1"/>
        <v>6.4000000000000001E-2</v>
      </c>
      <c r="K20" s="17">
        <v>7135.7</v>
      </c>
      <c r="L20" s="16">
        <f t="shared" si="2"/>
        <v>2.4064173235027745E-2</v>
      </c>
      <c r="M20" s="8">
        <f t="shared" si="3"/>
        <v>30</v>
      </c>
      <c r="N20" s="8">
        <f t="shared" si="4"/>
        <v>0</v>
      </c>
      <c r="O20" s="8">
        <f t="shared" si="5"/>
        <v>0</v>
      </c>
    </row>
    <row r="21" spans="1:15">
      <c r="C21" s="18">
        <f>SUM(C2:C20)</f>
        <v>28.344248685299995</v>
      </c>
      <c r="N21" s="8">
        <f>SUM(N2:N20)</f>
        <v>74</v>
      </c>
      <c r="O21" s="8">
        <f>SUM(O2:O20)</f>
        <v>9.1999999999999993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46"/>
  <sheetViews>
    <sheetView workbookViewId="0">
      <pane ySplit="1" topLeftCell="A23" activePane="bottomLeft" state="frozen"/>
      <selection pane="bottomLeft"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1.140625" style="19" customWidth="1"/>
    <col min="11" max="11" width="19.7109375" style="17" customWidth="1"/>
    <col min="12" max="12" width="15.5703125" customWidth="1"/>
    <col min="13" max="13" width="14.570312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9" t="s">
        <v>45</v>
      </c>
      <c r="J1" s="19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4110</v>
      </c>
      <c r="C2" s="18">
        <v>2.8419983362000001</v>
      </c>
      <c r="D2" s="17">
        <v>0.41299999999999998</v>
      </c>
      <c r="E2" s="17">
        <v>48.29</v>
      </c>
      <c r="F2" s="17">
        <v>0.7</v>
      </c>
      <c r="G2" s="17">
        <v>0.09</v>
      </c>
      <c r="H2" s="16">
        <v>1</v>
      </c>
      <c r="I2" s="19">
        <f>F2</f>
        <v>0.7</v>
      </c>
      <c r="J2" s="19">
        <f>G2</f>
        <v>0.09</v>
      </c>
      <c r="K2" s="17">
        <v>4587.5</v>
      </c>
      <c r="L2" s="16">
        <f>E2*D2*C2/12</f>
        <v>4.723346763129622</v>
      </c>
      <c r="M2" s="8">
        <f>ROUND(E2*D2*C2*102.79,0)</f>
        <v>5826</v>
      </c>
      <c r="N2" s="8">
        <f>ROUND(I2*M2*0.002205,0)</f>
        <v>9</v>
      </c>
      <c r="O2" s="8">
        <f>ROUND(J2*M2*0.002205,1)</f>
        <v>1.2</v>
      </c>
    </row>
    <row r="3" spans="1:15">
      <c r="A3" s="16" t="s">
        <v>44</v>
      </c>
      <c r="B3" s="16">
        <v>8140</v>
      </c>
      <c r="C3" s="18">
        <v>0.20002580659999999</v>
      </c>
      <c r="D3" s="17">
        <v>0.70299999999999996</v>
      </c>
      <c r="E3" s="17">
        <v>48.29</v>
      </c>
      <c r="F3" s="17">
        <v>1.2</v>
      </c>
      <c r="G3" s="17">
        <v>0.48</v>
      </c>
      <c r="H3" s="16">
        <v>1</v>
      </c>
      <c r="I3" s="19">
        <f t="shared" ref="I3:I27" si="0">F3</f>
        <v>1.2</v>
      </c>
      <c r="J3" s="19">
        <f t="shared" ref="J3:J27" si="1">G3</f>
        <v>0.48</v>
      </c>
      <c r="K3" s="17">
        <v>33983.599999999999</v>
      </c>
      <c r="L3" s="16">
        <f t="shared" ref="L3:L45" si="2">E3*D3*C3/12</f>
        <v>0.56587083992516174</v>
      </c>
      <c r="M3" s="8">
        <f t="shared" ref="M3:M45" si="3">ROUND(E3*D3*C3*102.79,0)</f>
        <v>698</v>
      </c>
      <c r="N3" s="8">
        <f t="shared" ref="N3:N45" si="4">ROUND(I3*M3*0.002205,0)</f>
        <v>2</v>
      </c>
      <c r="O3" s="8">
        <f t="shared" ref="O3:O45" si="5">ROUND(J3*M3*0.002205,1)</f>
        <v>0.7</v>
      </c>
    </row>
    <row r="4" spans="1:15">
      <c r="A4" s="16" t="s">
        <v>44</v>
      </c>
      <c r="B4" s="16">
        <v>3100</v>
      </c>
      <c r="C4" s="18">
        <v>3.5621410000000002E-4</v>
      </c>
      <c r="D4" s="17">
        <v>0.41099999999999998</v>
      </c>
      <c r="E4" s="17">
        <v>48.29</v>
      </c>
      <c r="F4" s="17">
        <v>1.2</v>
      </c>
      <c r="G4" s="17">
        <v>6.4000000000000001E-2</v>
      </c>
      <c r="H4" s="16">
        <v>1</v>
      </c>
      <c r="I4" s="19">
        <f t="shared" si="0"/>
        <v>1.2</v>
      </c>
      <c r="J4" s="19">
        <f t="shared" si="1"/>
        <v>6.4000000000000001E-2</v>
      </c>
      <c r="K4" s="17">
        <v>80.7</v>
      </c>
      <c r="L4" s="16">
        <f t="shared" si="2"/>
        <v>5.891540769482499E-4</v>
      </c>
      <c r="M4" s="8">
        <f t="shared" si="3"/>
        <v>1</v>
      </c>
      <c r="N4" s="8">
        <f t="shared" si="4"/>
        <v>0</v>
      </c>
      <c r="O4" s="8">
        <f t="shared" si="5"/>
        <v>0</v>
      </c>
    </row>
    <row r="5" spans="1:15">
      <c r="A5" s="16" t="s">
        <v>44</v>
      </c>
      <c r="B5" s="16">
        <v>3200</v>
      </c>
      <c r="C5" s="18">
        <v>3.60694612E-2</v>
      </c>
      <c r="D5" s="17">
        <v>0.4</v>
      </c>
      <c r="E5" s="17">
        <v>48.29</v>
      </c>
      <c r="F5" s="17">
        <v>1.2</v>
      </c>
      <c r="G5" s="17">
        <v>6.4000000000000001E-2</v>
      </c>
      <c r="H5" s="16">
        <v>1</v>
      </c>
      <c r="I5" s="19">
        <f t="shared" si="0"/>
        <v>1.2</v>
      </c>
      <c r="J5" s="19">
        <f t="shared" si="1"/>
        <v>6.4000000000000001E-2</v>
      </c>
      <c r="K5" s="17">
        <v>56.4</v>
      </c>
      <c r="L5" s="16">
        <f t="shared" si="2"/>
        <v>5.8059809378266679E-2</v>
      </c>
      <c r="M5" s="8">
        <f t="shared" si="3"/>
        <v>72</v>
      </c>
      <c r="N5" s="8">
        <f t="shared" si="4"/>
        <v>0</v>
      </c>
      <c r="O5" s="8">
        <f t="shared" si="5"/>
        <v>0</v>
      </c>
    </row>
    <row r="6" spans="1:15">
      <c r="A6" s="16" t="s">
        <v>44</v>
      </c>
      <c r="B6" s="16">
        <v>3200</v>
      </c>
      <c r="C6" s="18">
        <v>0.2864642013</v>
      </c>
      <c r="D6" s="17">
        <v>0.4</v>
      </c>
      <c r="E6" s="17">
        <v>48.29</v>
      </c>
      <c r="F6" s="17">
        <v>1.2</v>
      </c>
      <c r="G6" s="17">
        <v>6.4000000000000001E-2</v>
      </c>
      <c r="H6" s="16">
        <v>1</v>
      </c>
      <c r="I6" s="19">
        <f t="shared" si="0"/>
        <v>1.2</v>
      </c>
      <c r="J6" s="19">
        <f t="shared" si="1"/>
        <v>6.4000000000000001E-2</v>
      </c>
      <c r="K6" s="17">
        <v>447.9</v>
      </c>
      <c r="L6" s="16">
        <f t="shared" si="2"/>
        <v>0.46111187602590009</v>
      </c>
      <c r="M6" s="8">
        <f t="shared" si="3"/>
        <v>569</v>
      </c>
      <c r="N6" s="8">
        <f t="shared" si="4"/>
        <v>2</v>
      </c>
      <c r="O6" s="8">
        <f t="shared" si="5"/>
        <v>0.1</v>
      </c>
    </row>
    <row r="7" spans="1:15">
      <c r="A7" s="16" t="s">
        <v>44</v>
      </c>
      <c r="B7" s="16">
        <v>3100</v>
      </c>
      <c r="C7" s="18">
        <v>0.17743180920000001</v>
      </c>
      <c r="D7" s="17">
        <v>0.41099999999999998</v>
      </c>
      <c r="E7" s="17">
        <v>48.29</v>
      </c>
      <c r="F7" s="17">
        <v>1.2</v>
      </c>
      <c r="G7" s="17">
        <v>6.4000000000000001E-2</v>
      </c>
      <c r="H7" s="16">
        <v>1</v>
      </c>
      <c r="I7" s="19">
        <f t="shared" si="0"/>
        <v>1.2</v>
      </c>
      <c r="J7" s="19">
        <f t="shared" si="1"/>
        <v>6.4000000000000001E-2</v>
      </c>
      <c r="K7" s="17">
        <v>303.89999999999998</v>
      </c>
      <c r="L7" s="16">
        <f t="shared" si="2"/>
        <v>0.293460235769679</v>
      </c>
      <c r="M7" s="8">
        <f t="shared" si="3"/>
        <v>362</v>
      </c>
      <c r="N7" s="8">
        <f t="shared" si="4"/>
        <v>1</v>
      </c>
      <c r="O7" s="8">
        <f t="shared" si="5"/>
        <v>0.1</v>
      </c>
    </row>
    <row r="8" spans="1:15">
      <c r="A8" s="16" t="s">
        <v>44</v>
      </c>
      <c r="B8" s="16">
        <v>3100</v>
      </c>
      <c r="C8" s="18">
        <v>4.7615564000000003E-3</v>
      </c>
      <c r="D8" s="17">
        <v>0.41099999999999998</v>
      </c>
      <c r="E8" s="17">
        <v>48.29</v>
      </c>
      <c r="F8" s="17">
        <v>1.2</v>
      </c>
      <c r="G8" s="17">
        <v>6.4000000000000001E-2</v>
      </c>
      <c r="H8" s="16">
        <v>1</v>
      </c>
      <c r="I8" s="19">
        <f t="shared" si="0"/>
        <v>1.2</v>
      </c>
      <c r="J8" s="19">
        <f t="shared" si="1"/>
        <v>6.4000000000000001E-2</v>
      </c>
      <c r="K8" s="17">
        <v>35.1</v>
      </c>
      <c r="L8" s="16">
        <f t="shared" si="2"/>
        <v>7.8752928805430004E-3</v>
      </c>
      <c r="M8" s="8">
        <f t="shared" si="3"/>
        <v>10</v>
      </c>
      <c r="N8" s="8">
        <f t="shared" si="4"/>
        <v>0</v>
      </c>
      <c r="O8" s="8">
        <f t="shared" si="5"/>
        <v>0</v>
      </c>
    </row>
    <row r="9" spans="1:15">
      <c r="A9" s="16" t="s">
        <v>44</v>
      </c>
      <c r="B9" s="16">
        <v>1400</v>
      </c>
      <c r="C9" s="18">
        <v>0.32418890709999998</v>
      </c>
      <c r="D9" s="17">
        <v>0.88700000000000001</v>
      </c>
      <c r="E9" s="17">
        <v>48.29</v>
      </c>
      <c r="F9" s="17">
        <v>1.93</v>
      </c>
      <c r="G9" s="17">
        <v>0.497</v>
      </c>
      <c r="H9" s="16">
        <v>1</v>
      </c>
      <c r="I9" s="19">
        <f t="shared" si="0"/>
        <v>1.93</v>
      </c>
      <c r="J9" s="19">
        <f t="shared" si="1"/>
        <v>0.497</v>
      </c>
      <c r="K9" s="17">
        <v>25941.200000000001</v>
      </c>
      <c r="L9" s="16">
        <f t="shared" si="2"/>
        <v>1.1571715017719111</v>
      </c>
      <c r="M9" s="8">
        <f t="shared" si="3"/>
        <v>1427</v>
      </c>
      <c r="N9" s="8">
        <f t="shared" si="4"/>
        <v>6</v>
      </c>
      <c r="O9" s="8">
        <f t="shared" si="5"/>
        <v>1.6</v>
      </c>
    </row>
    <row r="10" spans="1:15">
      <c r="A10" s="16" t="s">
        <v>44</v>
      </c>
      <c r="B10" s="16">
        <v>3200</v>
      </c>
      <c r="C10" s="18">
        <v>4.3856103899999999E-2</v>
      </c>
      <c r="D10" s="17">
        <v>0.4</v>
      </c>
      <c r="E10" s="17">
        <v>48.29</v>
      </c>
      <c r="F10" s="17">
        <v>1.2</v>
      </c>
      <c r="G10" s="17">
        <v>6.4000000000000001E-2</v>
      </c>
      <c r="H10" s="16">
        <v>1</v>
      </c>
      <c r="I10" s="19">
        <f t="shared" si="0"/>
        <v>1.2</v>
      </c>
      <c r="J10" s="19">
        <f t="shared" si="1"/>
        <v>6.4000000000000001E-2</v>
      </c>
      <c r="K10" s="17">
        <v>68.599999999999994</v>
      </c>
      <c r="L10" s="16">
        <f t="shared" si="2"/>
        <v>7.0593708577700004E-2</v>
      </c>
      <c r="M10" s="8">
        <f t="shared" si="3"/>
        <v>87</v>
      </c>
      <c r="N10" s="8">
        <f t="shared" si="4"/>
        <v>0</v>
      </c>
      <c r="O10" s="8">
        <f t="shared" si="5"/>
        <v>0</v>
      </c>
    </row>
    <row r="11" spans="1:15">
      <c r="A11" s="16" t="s">
        <v>44</v>
      </c>
      <c r="B11" s="16">
        <v>3200</v>
      </c>
      <c r="C11" s="18">
        <v>7.0326399999999999E-4</v>
      </c>
      <c r="D11" s="17">
        <v>0.4</v>
      </c>
      <c r="E11" s="17">
        <v>48.29</v>
      </c>
      <c r="F11" s="17">
        <v>1.2</v>
      </c>
      <c r="G11" s="17">
        <v>6.4000000000000001E-2</v>
      </c>
      <c r="H11" s="16">
        <v>1</v>
      </c>
      <c r="I11" s="19">
        <f t="shared" si="0"/>
        <v>1.2</v>
      </c>
      <c r="J11" s="19">
        <f t="shared" si="1"/>
        <v>6.4000000000000001E-2</v>
      </c>
      <c r="K11" s="17">
        <v>1.1000000000000001</v>
      </c>
      <c r="L11" s="16">
        <f t="shared" si="2"/>
        <v>1.1320206186666668E-3</v>
      </c>
      <c r="M11" s="8">
        <f t="shared" si="3"/>
        <v>1</v>
      </c>
      <c r="N11" s="8">
        <f t="shared" si="4"/>
        <v>0</v>
      </c>
      <c r="O11" s="8">
        <f t="shared" si="5"/>
        <v>0</v>
      </c>
    </row>
    <row r="12" spans="1:15">
      <c r="A12" s="16" t="s">
        <v>44</v>
      </c>
      <c r="B12" s="16">
        <v>3200</v>
      </c>
      <c r="C12" s="18">
        <v>1.9148233273999999</v>
      </c>
      <c r="D12" s="17">
        <v>0.4</v>
      </c>
      <c r="E12" s="17">
        <v>48.29</v>
      </c>
      <c r="F12" s="17">
        <v>1.2</v>
      </c>
      <c r="G12" s="17">
        <v>6.4000000000000001E-2</v>
      </c>
      <c r="H12" s="16">
        <v>1</v>
      </c>
      <c r="I12" s="19">
        <f t="shared" si="0"/>
        <v>1.2</v>
      </c>
      <c r="J12" s="19">
        <f t="shared" si="1"/>
        <v>6.4000000000000001E-2</v>
      </c>
      <c r="K12" s="17">
        <v>2993.5</v>
      </c>
      <c r="L12" s="16">
        <f t="shared" si="2"/>
        <v>3.0822272826715338</v>
      </c>
      <c r="M12" s="8">
        <f t="shared" si="3"/>
        <v>3802</v>
      </c>
      <c r="N12" s="8">
        <f t="shared" si="4"/>
        <v>10</v>
      </c>
      <c r="O12" s="8">
        <f t="shared" si="5"/>
        <v>0.5</v>
      </c>
    </row>
    <row r="13" spans="1:15">
      <c r="A13" s="16" t="s">
        <v>44</v>
      </c>
      <c r="B13" s="16">
        <v>3200</v>
      </c>
      <c r="C13" s="18">
        <v>3.9512049949999999</v>
      </c>
      <c r="D13" s="17">
        <v>0.4</v>
      </c>
      <c r="E13" s="17">
        <v>48.29</v>
      </c>
      <c r="F13" s="17">
        <v>1.2</v>
      </c>
      <c r="G13" s="17">
        <v>6.4000000000000001E-2</v>
      </c>
      <c r="H13" s="16">
        <v>1</v>
      </c>
      <c r="I13" s="19">
        <f t="shared" si="0"/>
        <v>1.2</v>
      </c>
      <c r="J13" s="19">
        <f t="shared" si="1"/>
        <v>6.4000000000000001E-2</v>
      </c>
      <c r="K13" s="17">
        <v>6177.1</v>
      </c>
      <c r="L13" s="16">
        <f t="shared" si="2"/>
        <v>6.360122973618334</v>
      </c>
      <c r="M13" s="8">
        <f t="shared" si="3"/>
        <v>7845</v>
      </c>
      <c r="N13" s="8">
        <f t="shared" si="4"/>
        <v>21</v>
      </c>
      <c r="O13" s="8">
        <f t="shared" si="5"/>
        <v>1.1000000000000001</v>
      </c>
    </row>
    <row r="14" spans="1:15">
      <c r="A14" s="16" t="s">
        <v>44</v>
      </c>
      <c r="B14" s="16">
        <v>3200</v>
      </c>
      <c r="C14" s="18">
        <v>0.29965060729999998</v>
      </c>
      <c r="D14" s="17">
        <v>0.4</v>
      </c>
      <c r="E14" s="17">
        <v>48.29</v>
      </c>
      <c r="F14" s="17">
        <v>1.2</v>
      </c>
      <c r="G14" s="17">
        <v>6.4000000000000001E-2</v>
      </c>
      <c r="H14" s="16">
        <v>1</v>
      </c>
      <c r="I14" s="19">
        <f t="shared" si="0"/>
        <v>1.2</v>
      </c>
      <c r="J14" s="19">
        <f t="shared" si="1"/>
        <v>6.4000000000000001E-2</v>
      </c>
      <c r="K14" s="17">
        <v>468.4</v>
      </c>
      <c r="L14" s="16">
        <f t="shared" si="2"/>
        <v>0.48233759421723338</v>
      </c>
      <c r="M14" s="8">
        <f t="shared" si="3"/>
        <v>595</v>
      </c>
      <c r="N14" s="8">
        <f t="shared" si="4"/>
        <v>2</v>
      </c>
      <c r="O14" s="8">
        <f t="shared" si="5"/>
        <v>0.1</v>
      </c>
    </row>
    <row r="15" spans="1:15">
      <c r="A15" s="16" t="s">
        <v>44</v>
      </c>
      <c r="B15" s="16">
        <v>3100</v>
      </c>
      <c r="C15" s="18">
        <v>11.6364176278</v>
      </c>
      <c r="D15" s="17">
        <v>0.41099999999999998</v>
      </c>
      <c r="E15" s="17">
        <v>48.29</v>
      </c>
      <c r="F15" s="17">
        <v>1.2</v>
      </c>
      <c r="G15" s="17">
        <v>6.4000000000000001E-2</v>
      </c>
      <c r="H15" s="16">
        <v>1</v>
      </c>
      <c r="I15" s="19">
        <f t="shared" si="0"/>
        <v>1.2</v>
      </c>
      <c r="J15" s="19">
        <f t="shared" si="1"/>
        <v>6.4000000000000001E-2</v>
      </c>
      <c r="K15" s="17">
        <v>19871.400000000001</v>
      </c>
      <c r="L15" s="16">
        <f t="shared" si="2"/>
        <v>19.24584929819132</v>
      </c>
      <c r="M15" s="8">
        <f t="shared" si="3"/>
        <v>23739</v>
      </c>
      <c r="N15" s="8">
        <f t="shared" si="4"/>
        <v>63</v>
      </c>
      <c r="O15" s="8">
        <f t="shared" si="5"/>
        <v>3.4</v>
      </c>
    </row>
    <row r="16" spans="1:15">
      <c r="A16" s="16" t="s">
        <v>44</v>
      </c>
      <c r="B16" s="16">
        <v>3100</v>
      </c>
      <c r="C16" s="18">
        <v>8.3565831000000004E-3</v>
      </c>
      <c r="D16" s="17">
        <v>0.1</v>
      </c>
      <c r="E16" s="17">
        <v>48.29</v>
      </c>
      <c r="F16" s="17">
        <v>1.2</v>
      </c>
      <c r="G16" s="17">
        <v>6.4000000000000001E-2</v>
      </c>
      <c r="H16" s="16">
        <v>1</v>
      </c>
      <c r="I16" s="19">
        <f t="shared" si="0"/>
        <v>1.2</v>
      </c>
      <c r="J16" s="19">
        <f t="shared" si="1"/>
        <v>6.4000000000000001E-2</v>
      </c>
      <c r="K16" s="17">
        <v>77.900000000000006</v>
      </c>
      <c r="L16" s="16">
        <f t="shared" si="2"/>
        <v>3.3628283158250003E-3</v>
      </c>
      <c r="M16" s="8">
        <f t="shared" si="3"/>
        <v>4</v>
      </c>
      <c r="N16" s="8">
        <f t="shared" si="4"/>
        <v>0</v>
      </c>
      <c r="O16" s="8">
        <f t="shared" si="5"/>
        <v>0</v>
      </c>
    </row>
    <row r="17" spans="1:15">
      <c r="A17" s="16" t="s">
        <v>44</v>
      </c>
      <c r="B17" s="16">
        <v>3200</v>
      </c>
      <c r="C17" s="18">
        <v>2.8265339800000001E-2</v>
      </c>
      <c r="D17" s="17">
        <v>0.4</v>
      </c>
      <c r="E17" s="17">
        <v>48.29</v>
      </c>
      <c r="F17" s="17">
        <v>1.2</v>
      </c>
      <c r="G17" s="17">
        <v>6.4000000000000001E-2</v>
      </c>
      <c r="H17" s="16">
        <v>1</v>
      </c>
      <c r="I17" s="19">
        <f t="shared" si="0"/>
        <v>1.2</v>
      </c>
      <c r="J17" s="19">
        <f t="shared" si="1"/>
        <v>6.4000000000000001E-2</v>
      </c>
      <c r="K17" s="17">
        <v>44.2</v>
      </c>
      <c r="L17" s="16">
        <f t="shared" si="2"/>
        <v>4.5497775298066673E-2</v>
      </c>
      <c r="M17" s="8">
        <f t="shared" si="3"/>
        <v>56</v>
      </c>
      <c r="N17" s="8">
        <f t="shared" si="4"/>
        <v>0</v>
      </c>
      <c r="O17" s="8">
        <f t="shared" si="5"/>
        <v>0</v>
      </c>
    </row>
    <row r="18" spans="1:15">
      <c r="A18" s="16" t="s">
        <v>44</v>
      </c>
      <c r="B18" s="16">
        <v>3200</v>
      </c>
      <c r="C18" s="18">
        <v>2.8828052082000002</v>
      </c>
      <c r="D18" s="17">
        <v>0.4</v>
      </c>
      <c r="E18" s="17">
        <v>48.29</v>
      </c>
      <c r="F18" s="17">
        <v>1.2</v>
      </c>
      <c r="G18" s="17">
        <v>6.4000000000000001E-2</v>
      </c>
      <c r="H18" s="16">
        <v>1</v>
      </c>
      <c r="I18" s="19">
        <f t="shared" si="0"/>
        <v>1.2</v>
      </c>
      <c r="J18" s="19">
        <f t="shared" si="1"/>
        <v>6.4000000000000001E-2</v>
      </c>
      <c r="K18" s="17">
        <v>4516.5</v>
      </c>
      <c r="L18" s="16">
        <f t="shared" si="2"/>
        <v>4.640355450132601</v>
      </c>
      <c r="M18" s="8">
        <f t="shared" si="3"/>
        <v>5724</v>
      </c>
      <c r="N18" s="8">
        <f t="shared" si="4"/>
        <v>15</v>
      </c>
      <c r="O18" s="8">
        <f t="shared" si="5"/>
        <v>0.8</v>
      </c>
    </row>
    <row r="19" spans="1:15">
      <c r="A19" s="16" t="s">
        <v>44</v>
      </c>
      <c r="B19" s="16">
        <v>4110</v>
      </c>
      <c r="C19" s="18">
        <v>0.7384314716</v>
      </c>
      <c r="D19" s="17">
        <v>0.41299999999999998</v>
      </c>
      <c r="E19" s="17">
        <v>48.29</v>
      </c>
      <c r="F19" s="17">
        <v>0.7</v>
      </c>
      <c r="G19" s="17">
        <v>0.09</v>
      </c>
      <c r="H19" s="16">
        <v>1</v>
      </c>
      <c r="I19" s="19">
        <f t="shared" si="0"/>
        <v>0.7</v>
      </c>
      <c r="J19" s="19">
        <f t="shared" si="1"/>
        <v>0.09</v>
      </c>
      <c r="K19" s="17">
        <v>1191.9000000000001</v>
      </c>
      <c r="L19" s="16">
        <f t="shared" si="2"/>
        <v>1.2272589525293276</v>
      </c>
      <c r="M19" s="8">
        <f t="shared" si="3"/>
        <v>1514</v>
      </c>
      <c r="N19" s="8">
        <f t="shared" si="4"/>
        <v>2</v>
      </c>
      <c r="O19" s="8">
        <f t="shared" si="5"/>
        <v>0.3</v>
      </c>
    </row>
    <row r="20" spans="1:15">
      <c r="A20" s="16" t="s">
        <v>44</v>
      </c>
      <c r="B20" s="16">
        <v>3100</v>
      </c>
      <c r="C20" s="18">
        <v>4.7345522280000001</v>
      </c>
      <c r="D20" s="17">
        <v>0.41099999999999998</v>
      </c>
      <c r="E20" s="17">
        <v>48.29</v>
      </c>
      <c r="F20" s="17">
        <v>1.2</v>
      </c>
      <c r="G20" s="17">
        <v>6.4000000000000001E-2</v>
      </c>
      <c r="H20" s="16">
        <v>1</v>
      </c>
      <c r="I20" s="19">
        <f t="shared" si="0"/>
        <v>1.2</v>
      </c>
      <c r="J20" s="19">
        <f t="shared" si="1"/>
        <v>6.4000000000000001E-2</v>
      </c>
      <c r="K20" s="17">
        <v>7636.9</v>
      </c>
      <c r="L20" s="16">
        <f t="shared" si="2"/>
        <v>7.8306298028366088</v>
      </c>
      <c r="M20" s="8">
        <f t="shared" si="3"/>
        <v>9659</v>
      </c>
      <c r="N20" s="8">
        <f t="shared" si="4"/>
        <v>26</v>
      </c>
      <c r="O20" s="8">
        <f t="shared" si="5"/>
        <v>1.4</v>
      </c>
    </row>
    <row r="21" spans="1:15">
      <c r="A21" s="16" t="s">
        <v>44</v>
      </c>
      <c r="B21" s="16">
        <v>3100</v>
      </c>
      <c r="C21" s="18">
        <v>8.7744837399999998E-2</v>
      </c>
      <c r="D21" s="17">
        <v>0.41099999999999998</v>
      </c>
      <c r="E21" s="17">
        <v>48.29</v>
      </c>
      <c r="F21" s="17">
        <v>1.2</v>
      </c>
      <c r="G21" s="17">
        <v>6.4000000000000001E-2</v>
      </c>
      <c r="H21" s="16">
        <v>1</v>
      </c>
      <c r="I21" s="19">
        <f t="shared" si="0"/>
        <v>1.2</v>
      </c>
      <c r="J21" s="19">
        <f t="shared" si="1"/>
        <v>6.4000000000000001E-2</v>
      </c>
      <c r="K21" s="17">
        <v>141</v>
      </c>
      <c r="L21" s="16">
        <f t="shared" si="2"/>
        <v>0.14512403828307549</v>
      </c>
      <c r="M21" s="8">
        <f t="shared" si="3"/>
        <v>179</v>
      </c>
      <c r="N21" s="8">
        <f t="shared" si="4"/>
        <v>0</v>
      </c>
      <c r="O21" s="8">
        <f t="shared" si="5"/>
        <v>0</v>
      </c>
    </row>
    <row r="22" spans="1:15">
      <c r="A22" s="16" t="s">
        <v>44</v>
      </c>
      <c r="B22" s="16">
        <v>3100</v>
      </c>
      <c r="C22" s="18">
        <v>1.58980105E-2</v>
      </c>
      <c r="D22" s="17">
        <v>0.41099999999999998</v>
      </c>
      <c r="E22" s="17">
        <v>48.29</v>
      </c>
      <c r="F22" s="17">
        <v>1.2</v>
      </c>
      <c r="G22" s="17">
        <v>6.4000000000000001E-2</v>
      </c>
      <c r="H22" s="16">
        <v>1</v>
      </c>
      <c r="I22" s="19">
        <f t="shared" si="0"/>
        <v>1.2</v>
      </c>
      <c r="J22" s="19">
        <f t="shared" si="1"/>
        <v>6.4000000000000001E-2</v>
      </c>
      <c r="K22" s="17">
        <v>145.69999999999999</v>
      </c>
      <c r="L22" s="16">
        <f t="shared" si="2"/>
        <v>2.6294236251291247E-2</v>
      </c>
      <c r="M22" s="8">
        <f t="shared" si="3"/>
        <v>32</v>
      </c>
      <c r="N22" s="8">
        <f t="shared" si="4"/>
        <v>0</v>
      </c>
      <c r="O22" s="8">
        <f t="shared" si="5"/>
        <v>0</v>
      </c>
    </row>
    <row r="23" spans="1:15">
      <c r="A23" s="16" t="s">
        <v>44</v>
      </c>
      <c r="B23" s="16">
        <v>3200</v>
      </c>
      <c r="C23" s="18">
        <v>14.9854335909</v>
      </c>
      <c r="D23" s="17">
        <v>0.4</v>
      </c>
      <c r="E23" s="17">
        <v>48.29</v>
      </c>
      <c r="F23" s="17">
        <v>1.2</v>
      </c>
      <c r="G23" s="17">
        <v>6.4000000000000001E-2</v>
      </c>
      <c r="H23" s="16">
        <v>1</v>
      </c>
      <c r="I23" s="19">
        <f t="shared" si="0"/>
        <v>1.2</v>
      </c>
      <c r="J23" s="19">
        <f t="shared" si="1"/>
        <v>6.4000000000000001E-2</v>
      </c>
      <c r="K23" s="17">
        <v>72146</v>
      </c>
      <c r="L23" s="16">
        <f t="shared" si="2"/>
        <v>24.121552936818702</v>
      </c>
      <c r="M23" s="8">
        <f t="shared" si="3"/>
        <v>29753</v>
      </c>
      <c r="N23" s="8">
        <f t="shared" si="4"/>
        <v>79</v>
      </c>
      <c r="O23" s="8">
        <f t="shared" si="5"/>
        <v>4.2</v>
      </c>
    </row>
    <row r="24" spans="1:15">
      <c r="A24" s="16" t="s">
        <v>44</v>
      </c>
      <c r="B24" s="16">
        <v>3200</v>
      </c>
      <c r="C24" s="18">
        <v>2.6805173E-3</v>
      </c>
      <c r="D24" s="17">
        <v>0.4</v>
      </c>
      <c r="E24" s="17">
        <v>48.29</v>
      </c>
      <c r="F24" s="17">
        <v>1.2</v>
      </c>
      <c r="G24" s="17">
        <v>6.4000000000000001E-2</v>
      </c>
      <c r="H24" s="16">
        <v>1</v>
      </c>
      <c r="I24" s="19">
        <f t="shared" si="0"/>
        <v>1.2</v>
      </c>
      <c r="J24" s="19">
        <f t="shared" si="1"/>
        <v>6.4000000000000001E-2</v>
      </c>
      <c r="K24" s="17">
        <v>4.2</v>
      </c>
      <c r="L24" s="16">
        <f t="shared" si="2"/>
        <v>4.3147393472333338E-3</v>
      </c>
      <c r="M24" s="8">
        <f t="shared" si="3"/>
        <v>5</v>
      </c>
      <c r="N24" s="8">
        <f t="shared" si="4"/>
        <v>0</v>
      </c>
      <c r="O24" s="8">
        <f t="shared" si="5"/>
        <v>0</v>
      </c>
    </row>
    <row r="25" spans="1:15">
      <c r="A25" s="16" t="s">
        <v>44</v>
      </c>
      <c r="B25" s="16">
        <v>4110</v>
      </c>
      <c r="C25" s="18">
        <v>0.69386172450000005</v>
      </c>
      <c r="D25" s="17">
        <v>0.41299999999999998</v>
      </c>
      <c r="E25" s="17">
        <v>48.29</v>
      </c>
      <c r="F25" s="17">
        <v>0.7</v>
      </c>
      <c r="G25" s="17">
        <v>0.09</v>
      </c>
      <c r="H25" s="16">
        <v>1</v>
      </c>
      <c r="I25" s="19">
        <f t="shared" si="0"/>
        <v>0.7</v>
      </c>
      <c r="J25" s="19">
        <f t="shared" si="1"/>
        <v>0.09</v>
      </c>
      <c r="K25" s="17">
        <v>1120</v>
      </c>
      <c r="L25" s="16">
        <f t="shared" si="2"/>
        <v>1.1531848871026138</v>
      </c>
      <c r="M25" s="8">
        <f t="shared" si="3"/>
        <v>1422</v>
      </c>
      <c r="N25" s="8">
        <f t="shared" si="4"/>
        <v>2</v>
      </c>
      <c r="O25" s="8">
        <f t="shared" si="5"/>
        <v>0.3</v>
      </c>
    </row>
    <row r="26" spans="1:15">
      <c r="A26" s="16" t="s">
        <v>44</v>
      </c>
      <c r="B26" s="16">
        <v>5300</v>
      </c>
      <c r="C26" s="18">
        <v>1.8450553799999998E-2</v>
      </c>
      <c r="D26" s="17">
        <v>0.5</v>
      </c>
      <c r="E26" s="17">
        <v>48.29</v>
      </c>
      <c r="F26" s="17">
        <v>0.6</v>
      </c>
      <c r="G26" s="17">
        <v>0.13500000000000001</v>
      </c>
      <c r="H26" s="16">
        <v>1</v>
      </c>
      <c r="I26" s="19">
        <f t="shared" si="0"/>
        <v>0.6</v>
      </c>
      <c r="J26" s="19">
        <f t="shared" si="1"/>
        <v>0.13500000000000001</v>
      </c>
      <c r="K26" s="17">
        <v>4336.3</v>
      </c>
      <c r="L26" s="16">
        <f t="shared" si="2"/>
        <v>3.7124051791749997E-2</v>
      </c>
      <c r="M26" s="8">
        <f t="shared" si="3"/>
        <v>46</v>
      </c>
      <c r="N26" s="8">
        <f t="shared" si="4"/>
        <v>0</v>
      </c>
      <c r="O26" s="8">
        <f t="shared" si="5"/>
        <v>0</v>
      </c>
    </row>
    <row r="27" spans="1:15">
      <c r="A27" s="16" t="s">
        <v>44</v>
      </c>
      <c r="B27" s="16">
        <v>3200</v>
      </c>
      <c r="C27" s="18">
        <v>0.28005205109999998</v>
      </c>
      <c r="D27" s="17">
        <v>0.23100000000000001</v>
      </c>
      <c r="E27" s="17">
        <v>48.29</v>
      </c>
      <c r="F27" s="17">
        <v>1.2</v>
      </c>
      <c r="G27" s="17">
        <v>6.4000000000000001E-2</v>
      </c>
      <c r="H27" s="16">
        <v>1</v>
      </c>
      <c r="I27" s="19">
        <f t="shared" si="0"/>
        <v>1.2</v>
      </c>
      <c r="J27" s="19">
        <f t="shared" si="1"/>
        <v>6.4000000000000001E-2</v>
      </c>
      <c r="K27" s="17">
        <v>273.8</v>
      </c>
      <c r="L27" s="16">
        <f t="shared" si="2"/>
        <v>0.26033148579166571</v>
      </c>
      <c r="M27" s="8">
        <f t="shared" si="3"/>
        <v>321</v>
      </c>
      <c r="N27" s="8">
        <f t="shared" si="4"/>
        <v>1</v>
      </c>
      <c r="O27" s="8">
        <f t="shared" si="5"/>
        <v>0</v>
      </c>
    </row>
    <row r="28" spans="1:15">
      <c r="A28" s="16" t="s">
        <v>44</v>
      </c>
      <c r="B28" s="16">
        <v>4110</v>
      </c>
      <c r="C28" s="18">
        <v>0.30596839809999998</v>
      </c>
      <c r="D28" s="17">
        <v>0.41299999999999998</v>
      </c>
      <c r="E28" s="17">
        <v>48.29</v>
      </c>
      <c r="F28" s="17">
        <v>0.7</v>
      </c>
      <c r="G28" s="17">
        <v>0.09</v>
      </c>
      <c r="H28" s="16">
        <v>1</v>
      </c>
      <c r="I28" s="19">
        <f>F28</f>
        <v>0.7</v>
      </c>
      <c r="J28" s="19">
        <f>G28</f>
        <v>0.09</v>
      </c>
      <c r="K28" s="17">
        <v>493.9</v>
      </c>
      <c r="L28" s="16">
        <f t="shared" si="2"/>
        <v>0.50851361324790301</v>
      </c>
      <c r="M28" s="8">
        <f t="shared" si="3"/>
        <v>627</v>
      </c>
      <c r="N28" s="8">
        <f t="shared" si="4"/>
        <v>1</v>
      </c>
      <c r="O28" s="8">
        <f t="shared" si="5"/>
        <v>0.1</v>
      </c>
    </row>
    <row r="29" spans="1:15">
      <c r="A29" s="16" t="s">
        <v>44</v>
      </c>
      <c r="B29" s="16">
        <v>3200</v>
      </c>
      <c r="C29" s="18">
        <v>1.3678012911999999</v>
      </c>
      <c r="D29" s="17">
        <v>0.4</v>
      </c>
      <c r="E29" s="17">
        <v>48.29</v>
      </c>
      <c r="F29" s="17">
        <v>1.2</v>
      </c>
      <c r="G29" s="17">
        <v>6.4000000000000001E-2</v>
      </c>
      <c r="H29" s="16">
        <v>1</v>
      </c>
      <c r="I29" s="19">
        <f t="shared" ref="I29:I41" si="6">F29</f>
        <v>1.2</v>
      </c>
      <c r="J29" s="19">
        <f t="shared" ref="J29:J41" si="7">G29</f>
        <v>6.4000000000000001E-2</v>
      </c>
      <c r="K29" s="17">
        <v>2138.3000000000002</v>
      </c>
      <c r="L29" s="16">
        <f t="shared" si="2"/>
        <v>2.2017041450682666</v>
      </c>
      <c r="M29" s="8">
        <f t="shared" si="3"/>
        <v>2716</v>
      </c>
      <c r="N29" s="8">
        <f t="shared" si="4"/>
        <v>7</v>
      </c>
      <c r="O29" s="8">
        <f t="shared" si="5"/>
        <v>0.4</v>
      </c>
    </row>
    <row r="30" spans="1:15">
      <c r="A30" s="16" t="s">
        <v>44</v>
      </c>
      <c r="B30" s="16">
        <v>3200</v>
      </c>
      <c r="C30" s="18">
        <v>2.9990895333999998</v>
      </c>
      <c r="D30" s="17">
        <v>0.4</v>
      </c>
      <c r="E30" s="17">
        <v>48.29</v>
      </c>
      <c r="F30" s="17">
        <v>1.2</v>
      </c>
      <c r="G30" s="17">
        <v>6.4000000000000001E-2</v>
      </c>
      <c r="H30" s="16">
        <v>1</v>
      </c>
      <c r="I30" s="19">
        <f t="shared" si="6"/>
        <v>1.2</v>
      </c>
      <c r="J30" s="19">
        <f t="shared" si="7"/>
        <v>6.4000000000000001E-2</v>
      </c>
      <c r="K30" s="17">
        <v>4688.6000000000004</v>
      </c>
      <c r="L30" s="16">
        <f t="shared" si="2"/>
        <v>4.8275344522628671</v>
      </c>
      <c r="M30" s="8">
        <f t="shared" si="3"/>
        <v>5955</v>
      </c>
      <c r="N30" s="8">
        <f t="shared" si="4"/>
        <v>16</v>
      </c>
      <c r="O30" s="8">
        <f t="shared" si="5"/>
        <v>0.8</v>
      </c>
    </row>
    <row r="31" spans="1:15">
      <c r="A31" s="16" t="s">
        <v>44</v>
      </c>
      <c r="B31" s="16">
        <v>1200</v>
      </c>
      <c r="C31" s="18">
        <v>5.6816439E-3</v>
      </c>
      <c r="D31" s="17">
        <v>0.34699999999999998</v>
      </c>
      <c r="E31" s="17">
        <v>48.29</v>
      </c>
      <c r="F31" s="17">
        <v>2.23</v>
      </c>
      <c r="G31" s="17">
        <v>0.316</v>
      </c>
      <c r="H31" s="16">
        <v>1</v>
      </c>
      <c r="I31" s="19">
        <f t="shared" si="6"/>
        <v>2.23</v>
      </c>
      <c r="J31" s="19">
        <f t="shared" si="7"/>
        <v>0.316</v>
      </c>
      <c r="K31" s="17">
        <v>22.8</v>
      </c>
      <c r="L31" s="16">
        <f t="shared" si="2"/>
        <v>7.933767052004749E-3</v>
      </c>
      <c r="M31" s="8">
        <f t="shared" si="3"/>
        <v>10</v>
      </c>
      <c r="N31" s="8">
        <f t="shared" si="4"/>
        <v>0</v>
      </c>
      <c r="O31" s="8">
        <f t="shared" si="5"/>
        <v>0</v>
      </c>
    </row>
    <row r="32" spans="1:15">
      <c r="A32" s="16" t="s">
        <v>44</v>
      </c>
      <c r="B32" s="16">
        <v>1200</v>
      </c>
      <c r="C32" s="18">
        <v>0.29068710040000001</v>
      </c>
      <c r="D32" s="17">
        <v>0.30399999999999999</v>
      </c>
      <c r="E32" s="17">
        <v>48.29</v>
      </c>
      <c r="F32" s="17">
        <v>2.23</v>
      </c>
      <c r="G32" s="17">
        <v>0.316</v>
      </c>
      <c r="H32" s="16">
        <v>1</v>
      </c>
      <c r="I32" s="19">
        <f t="shared" si="6"/>
        <v>2.23</v>
      </c>
      <c r="J32" s="19">
        <f t="shared" si="7"/>
        <v>0.316</v>
      </c>
      <c r="K32" s="17">
        <v>9699.2999999999993</v>
      </c>
      <c r="L32" s="16">
        <f t="shared" si="2"/>
        <v>0.35561109531733864</v>
      </c>
      <c r="M32" s="8">
        <f t="shared" si="3"/>
        <v>439</v>
      </c>
      <c r="N32" s="8">
        <f t="shared" si="4"/>
        <v>2</v>
      </c>
      <c r="O32" s="8">
        <f t="shared" si="5"/>
        <v>0.3</v>
      </c>
    </row>
    <row r="33" spans="1:15">
      <c r="A33" s="16" t="s">
        <v>44</v>
      </c>
      <c r="B33" s="16">
        <v>1200</v>
      </c>
      <c r="C33" s="18">
        <v>0.50371332830000004</v>
      </c>
      <c r="D33" s="17">
        <v>0.30399999999999999</v>
      </c>
      <c r="E33" s="17">
        <v>48.29</v>
      </c>
      <c r="F33" s="17">
        <v>2.23</v>
      </c>
      <c r="G33" s="17">
        <v>0.316</v>
      </c>
      <c r="H33" s="16">
        <v>1</v>
      </c>
      <c r="I33" s="19">
        <f t="shared" si="6"/>
        <v>2.23</v>
      </c>
      <c r="J33" s="19">
        <f t="shared" si="7"/>
        <v>0.316</v>
      </c>
      <c r="K33" s="17">
        <v>117920.3</v>
      </c>
      <c r="L33" s="16">
        <f t="shared" si="2"/>
        <v>0.6162160211313773</v>
      </c>
      <c r="M33" s="8">
        <f t="shared" si="3"/>
        <v>760</v>
      </c>
      <c r="N33" s="8">
        <f t="shared" si="4"/>
        <v>4</v>
      </c>
      <c r="O33" s="8">
        <f t="shared" si="5"/>
        <v>0.5</v>
      </c>
    </row>
    <row r="34" spans="1:15">
      <c r="A34" s="16" t="s">
        <v>44</v>
      </c>
      <c r="B34" s="16">
        <v>4110</v>
      </c>
      <c r="C34" s="18">
        <v>0.26142391100000001</v>
      </c>
      <c r="D34" s="17">
        <v>0.41299999999999998</v>
      </c>
      <c r="E34" s="17">
        <v>48.29</v>
      </c>
      <c r="F34" s="17">
        <v>0.7</v>
      </c>
      <c r="G34" s="17">
        <v>0.09</v>
      </c>
      <c r="H34" s="16">
        <v>1</v>
      </c>
      <c r="I34" s="19">
        <f t="shared" si="6"/>
        <v>0.7</v>
      </c>
      <c r="J34" s="19">
        <f t="shared" si="7"/>
        <v>0.09</v>
      </c>
      <c r="K34" s="17">
        <v>422</v>
      </c>
      <c r="L34" s="16">
        <f t="shared" si="2"/>
        <v>0.43448152945703916</v>
      </c>
      <c r="M34" s="8">
        <f t="shared" si="3"/>
        <v>536</v>
      </c>
      <c r="N34" s="8">
        <f t="shared" si="4"/>
        <v>1</v>
      </c>
      <c r="O34" s="8">
        <f t="shared" si="5"/>
        <v>0.1</v>
      </c>
    </row>
    <row r="35" spans="1:15">
      <c r="A35" s="16" t="s">
        <v>44</v>
      </c>
      <c r="B35" s="16">
        <v>4110</v>
      </c>
      <c r="C35" s="18">
        <v>1.9246511154999999</v>
      </c>
      <c r="D35" s="17">
        <v>0.41299999999999998</v>
      </c>
      <c r="E35" s="17">
        <v>48.29</v>
      </c>
      <c r="F35" s="17">
        <v>0.7</v>
      </c>
      <c r="G35" s="17">
        <v>0.09</v>
      </c>
      <c r="H35" s="16">
        <v>1</v>
      </c>
      <c r="I35" s="19">
        <f t="shared" si="6"/>
        <v>0.7</v>
      </c>
      <c r="J35" s="19">
        <f t="shared" si="7"/>
        <v>0.09</v>
      </c>
      <c r="K35" s="17">
        <v>3106.7</v>
      </c>
      <c r="L35" s="16">
        <f t="shared" si="2"/>
        <v>3.1987332648146189</v>
      </c>
      <c r="M35" s="8">
        <f t="shared" si="3"/>
        <v>3946</v>
      </c>
      <c r="N35" s="8">
        <f t="shared" si="4"/>
        <v>6</v>
      </c>
      <c r="O35" s="8">
        <f t="shared" si="5"/>
        <v>0.8</v>
      </c>
    </row>
    <row r="36" spans="1:15">
      <c r="A36" s="16" t="s">
        <v>44</v>
      </c>
      <c r="B36" s="16">
        <v>1200</v>
      </c>
      <c r="C36" s="18">
        <v>0.14173321159999999</v>
      </c>
      <c r="D36" s="17">
        <v>0.30399999999999999</v>
      </c>
      <c r="E36" s="17">
        <v>48.29</v>
      </c>
      <c r="F36" s="17">
        <v>2.23</v>
      </c>
      <c r="G36" s="17">
        <v>0.316</v>
      </c>
      <c r="H36" s="16">
        <v>1</v>
      </c>
      <c r="I36" s="19">
        <f t="shared" si="6"/>
        <v>2.23</v>
      </c>
      <c r="J36" s="19">
        <f t="shared" si="7"/>
        <v>0.316</v>
      </c>
      <c r="K36" s="17">
        <v>347.5</v>
      </c>
      <c r="L36" s="16">
        <f t="shared" si="2"/>
        <v>0.1733888519668213</v>
      </c>
      <c r="M36" s="8">
        <f t="shared" si="3"/>
        <v>214</v>
      </c>
      <c r="N36" s="8">
        <f t="shared" si="4"/>
        <v>1</v>
      </c>
      <c r="O36" s="8">
        <f t="shared" si="5"/>
        <v>0.1</v>
      </c>
    </row>
    <row r="37" spans="1:15">
      <c r="A37" s="16" t="s">
        <v>44</v>
      </c>
      <c r="B37" s="16">
        <v>3200</v>
      </c>
      <c r="C37" s="18">
        <v>0.2969774691</v>
      </c>
      <c r="D37" s="17">
        <v>0.4</v>
      </c>
      <c r="E37" s="17">
        <v>48.29</v>
      </c>
      <c r="F37" s="17">
        <v>1.2</v>
      </c>
      <c r="G37" s="17">
        <v>6.4000000000000001E-2</v>
      </c>
      <c r="H37" s="16">
        <v>1</v>
      </c>
      <c r="I37" s="19">
        <f t="shared" si="6"/>
        <v>1.2</v>
      </c>
      <c r="J37" s="19">
        <f t="shared" si="7"/>
        <v>6.4000000000000001E-2</v>
      </c>
      <c r="K37" s="17">
        <v>464.3</v>
      </c>
      <c r="L37" s="16">
        <f t="shared" si="2"/>
        <v>0.4780347327613001</v>
      </c>
      <c r="M37" s="8">
        <f t="shared" si="3"/>
        <v>590</v>
      </c>
      <c r="N37" s="8">
        <f t="shared" si="4"/>
        <v>2</v>
      </c>
      <c r="O37" s="8">
        <f t="shared" si="5"/>
        <v>0.1</v>
      </c>
    </row>
    <row r="38" spans="1:15">
      <c r="A38" s="16" t="s">
        <v>44</v>
      </c>
      <c r="B38" s="16">
        <v>4110</v>
      </c>
      <c r="C38" s="18">
        <v>3.8388052744999999</v>
      </c>
      <c r="D38" s="17">
        <v>0.41299999999999998</v>
      </c>
      <c r="E38" s="17">
        <v>48.29</v>
      </c>
      <c r="F38" s="17">
        <v>0.7</v>
      </c>
      <c r="G38" s="17">
        <v>0.09</v>
      </c>
      <c r="H38" s="16">
        <v>1</v>
      </c>
      <c r="I38" s="19">
        <f t="shared" si="6"/>
        <v>0.7</v>
      </c>
      <c r="J38" s="19">
        <f t="shared" si="7"/>
        <v>0.09</v>
      </c>
      <c r="K38" s="17">
        <v>6327.4</v>
      </c>
      <c r="L38" s="16">
        <f t="shared" si="2"/>
        <v>6.3800207891179044</v>
      </c>
      <c r="M38" s="8">
        <f t="shared" si="3"/>
        <v>7870</v>
      </c>
      <c r="N38" s="8">
        <f t="shared" si="4"/>
        <v>12</v>
      </c>
      <c r="O38" s="8">
        <f t="shared" si="5"/>
        <v>1.6</v>
      </c>
    </row>
    <row r="39" spans="1:15">
      <c r="A39" s="16" t="s">
        <v>44</v>
      </c>
      <c r="B39" s="16">
        <v>4110</v>
      </c>
      <c r="C39" s="18">
        <v>2.2003713899999999E-2</v>
      </c>
      <c r="D39" s="17">
        <v>0.41299999999999998</v>
      </c>
      <c r="E39" s="17">
        <v>48.29</v>
      </c>
      <c r="F39" s="17">
        <v>0.7</v>
      </c>
      <c r="G39" s="17">
        <v>0.09</v>
      </c>
      <c r="H39" s="16">
        <v>1</v>
      </c>
      <c r="I39" s="19">
        <f t="shared" si="6"/>
        <v>0.7</v>
      </c>
      <c r="J39" s="19">
        <f t="shared" si="7"/>
        <v>0.09</v>
      </c>
      <c r="K39" s="17">
        <v>35.5</v>
      </c>
      <c r="L39" s="16">
        <f t="shared" si="2"/>
        <v>3.6569750763950241E-2</v>
      </c>
      <c r="M39" s="8">
        <f t="shared" si="3"/>
        <v>45</v>
      </c>
      <c r="N39" s="8">
        <f t="shared" si="4"/>
        <v>0</v>
      </c>
      <c r="O39" s="8">
        <f t="shared" si="5"/>
        <v>0</v>
      </c>
    </row>
    <row r="40" spans="1:15">
      <c r="A40" s="16" t="s">
        <v>44</v>
      </c>
      <c r="B40" s="16">
        <v>4110</v>
      </c>
      <c r="C40" s="18">
        <v>0.80524167899999999</v>
      </c>
      <c r="D40" s="17">
        <v>0.41299999999999998</v>
      </c>
      <c r="E40" s="17">
        <v>48.29</v>
      </c>
      <c r="F40" s="17">
        <v>0.7</v>
      </c>
      <c r="G40" s="17">
        <v>0.09</v>
      </c>
      <c r="H40" s="16">
        <v>1</v>
      </c>
      <c r="I40" s="19">
        <f t="shared" si="6"/>
        <v>0.7</v>
      </c>
      <c r="J40" s="19">
        <f t="shared" si="7"/>
        <v>0.09</v>
      </c>
      <c r="K40" s="17">
        <v>1527.3</v>
      </c>
      <c r="L40" s="16">
        <f t="shared" si="2"/>
        <v>1.3382962366991524</v>
      </c>
      <c r="M40" s="8">
        <f t="shared" si="3"/>
        <v>1651</v>
      </c>
      <c r="N40" s="8">
        <f t="shared" si="4"/>
        <v>3</v>
      </c>
      <c r="O40" s="8">
        <f t="shared" si="5"/>
        <v>0.3</v>
      </c>
    </row>
    <row r="41" spans="1:15">
      <c r="A41" s="16" t="s">
        <v>44</v>
      </c>
      <c r="B41" s="16">
        <v>4110</v>
      </c>
      <c r="C41" s="18">
        <v>0.68437663400000004</v>
      </c>
      <c r="D41" s="17">
        <v>0.41299999999999998</v>
      </c>
      <c r="E41" s="17">
        <v>48.29</v>
      </c>
      <c r="F41" s="17">
        <v>0.7</v>
      </c>
      <c r="G41" s="17">
        <v>0.09</v>
      </c>
      <c r="H41" s="16">
        <v>1</v>
      </c>
      <c r="I41" s="19">
        <f t="shared" si="6"/>
        <v>0.7</v>
      </c>
      <c r="J41" s="19">
        <f t="shared" si="7"/>
        <v>0.09</v>
      </c>
      <c r="K41" s="17">
        <v>1448.4</v>
      </c>
      <c r="L41" s="16">
        <f t="shared" si="2"/>
        <v>1.1374208484891815</v>
      </c>
      <c r="M41" s="8">
        <f t="shared" si="3"/>
        <v>1403</v>
      </c>
      <c r="N41" s="8">
        <f t="shared" si="4"/>
        <v>2</v>
      </c>
      <c r="O41" s="8">
        <f t="shared" si="5"/>
        <v>0.3</v>
      </c>
    </row>
    <row r="42" spans="1:15">
      <c r="A42" s="16" t="s">
        <v>44</v>
      </c>
      <c r="B42" s="16">
        <v>1400</v>
      </c>
      <c r="C42" s="18">
        <v>4.3723842999999997E-3</v>
      </c>
      <c r="D42" s="17">
        <v>0.88700000000000001</v>
      </c>
      <c r="E42" s="17">
        <v>48.29</v>
      </c>
      <c r="F42" s="17">
        <v>1.93</v>
      </c>
      <c r="G42" s="17">
        <v>0.497</v>
      </c>
      <c r="H42" s="16">
        <v>0</v>
      </c>
      <c r="I42" s="19">
        <f>F42*0.7</f>
        <v>1.351</v>
      </c>
      <c r="J42" s="19">
        <f>G42*0.5</f>
        <v>0.2485</v>
      </c>
      <c r="K42" s="17">
        <v>15.2</v>
      </c>
      <c r="L42" s="16">
        <f t="shared" si="2"/>
        <v>1.5606945197524083E-2</v>
      </c>
      <c r="M42" s="8">
        <f t="shared" si="3"/>
        <v>19</v>
      </c>
      <c r="N42" s="8">
        <f t="shared" si="4"/>
        <v>0</v>
      </c>
      <c r="O42" s="8">
        <f t="shared" si="5"/>
        <v>0</v>
      </c>
    </row>
    <row r="43" spans="1:15">
      <c r="A43" s="16" t="s">
        <v>44</v>
      </c>
      <c r="B43" s="16">
        <v>8140</v>
      </c>
      <c r="C43" s="18">
        <v>2.2152350299999998E-2</v>
      </c>
      <c r="D43" s="17">
        <v>0.70299999999999996</v>
      </c>
      <c r="E43" s="17">
        <v>48.29</v>
      </c>
      <c r="F43" s="17">
        <v>1.2</v>
      </c>
      <c r="G43" s="17">
        <v>0.48</v>
      </c>
      <c r="H43" s="16">
        <v>0</v>
      </c>
      <c r="I43" s="19">
        <f t="shared" ref="I43:I45" si="8">F43*0.7</f>
        <v>0.84</v>
      </c>
      <c r="J43" s="19">
        <f t="shared" ref="J43:J45" si="9">G43*0.5</f>
        <v>0.24</v>
      </c>
      <c r="K43" s="17">
        <v>70.900000000000006</v>
      </c>
      <c r="L43" s="16">
        <f t="shared" si="2"/>
        <v>6.2668759014905068E-2</v>
      </c>
      <c r="M43" s="8">
        <f t="shared" si="3"/>
        <v>77</v>
      </c>
      <c r="N43" s="8">
        <f t="shared" si="4"/>
        <v>0</v>
      </c>
      <c r="O43" s="8">
        <f t="shared" si="5"/>
        <v>0</v>
      </c>
    </row>
    <row r="44" spans="1:15">
      <c r="A44" s="16" t="s">
        <v>44</v>
      </c>
      <c r="B44" s="16">
        <v>1400</v>
      </c>
      <c r="C44" s="18">
        <v>2.3326503200000001E-2</v>
      </c>
      <c r="D44" s="17">
        <v>0.88700000000000001</v>
      </c>
      <c r="E44" s="17">
        <v>48.29</v>
      </c>
      <c r="F44" s="17">
        <v>1.93</v>
      </c>
      <c r="G44" s="17">
        <v>0.497</v>
      </c>
      <c r="H44" s="16">
        <v>0</v>
      </c>
      <c r="I44" s="19">
        <f t="shared" si="8"/>
        <v>1.351</v>
      </c>
      <c r="J44" s="19">
        <f t="shared" si="9"/>
        <v>0.2485</v>
      </c>
      <c r="K44" s="17">
        <v>109.8</v>
      </c>
      <c r="L44" s="16">
        <f t="shared" si="2"/>
        <v>8.3262456388444664E-2</v>
      </c>
      <c r="M44" s="8">
        <f t="shared" si="3"/>
        <v>103</v>
      </c>
      <c r="N44" s="8">
        <f t="shared" si="4"/>
        <v>0</v>
      </c>
      <c r="O44" s="8">
        <f t="shared" si="5"/>
        <v>0.1</v>
      </c>
    </row>
    <row r="45" spans="1:15">
      <c r="A45" s="16" t="s">
        <v>44</v>
      </c>
      <c r="B45" s="16">
        <v>1400</v>
      </c>
      <c r="C45" s="18">
        <v>0.2190313569</v>
      </c>
      <c r="D45" s="17">
        <v>0.88700000000000001</v>
      </c>
      <c r="E45" s="17">
        <v>48.29</v>
      </c>
      <c r="F45" s="17">
        <v>1.93</v>
      </c>
      <c r="G45" s="17">
        <v>0.497</v>
      </c>
      <c r="H45" s="16">
        <v>0</v>
      </c>
      <c r="I45" s="19">
        <f t="shared" si="8"/>
        <v>1.351</v>
      </c>
      <c r="J45" s="19">
        <f t="shared" si="9"/>
        <v>0.2485</v>
      </c>
      <c r="K45" s="17">
        <v>971.5</v>
      </c>
      <c r="L45" s="16">
        <f t="shared" si="2"/>
        <v>0.78181837394248221</v>
      </c>
      <c r="M45" s="8">
        <f t="shared" si="3"/>
        <v>964</v>
      </c>
      <c r="N45" s="8">
        <f t="shared" si="4"/>
        <v>3</v>
      </c>
      <c r="O45" s="8">
        <f t="shared" si="5"/>
        <v>0.5</v>
      </c>
    </row>
    <row r="46" spans="1:15">
      <c r="C46" s="8">
        <f>SUM(C2:C45)</f>
        <v>59.911521232299997</v>
      </c>
      <c r="N46" s="8">
        <f>SUM(N2:N45)</f>
        <v>301</v>
      </c>
      <c r="O46" s="8">
        <f>SUM(O2:O45)</f>
        <v>21.800000000000015</v>
      </c>
    </row>
  </sheetData>
  <sortState ref="A2:I45">
    <sortCondition descending="1" ref="H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9.7109375" style="19" customWidth="1"/>
    <col min="11" max="11" width="19.7109375" style="17" customWidth="1"/>
    <col min="12" max="12" width="15.85546875" customWidth="1"/>
    <col min="13" max="13" width="13.570312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9" t="s">
        <v>45</v>
      </c>
      <c r="J1" s="19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3100</v>
      </c>
      <c r="C2" s="18">
        <v>0.13876532159999999</v>
      </c>
      <c r="D2" s="17">
        <v>0.41099999999999998</v>
      </c>
      <c r="E2" s="17">
        <v>48.29</v>
      </c>
      <c r="F2" s="17">
        <v>1.2</v>
      </c>
      <c r="G2" s="17">
        <v>6.4000000000000001E-2</v>
      </c>
      <c r="H2" s="16">
        <v>1</v>
      </c>
      <c r="I2" s="19">
        <f>F2</f>
        <v>1.2</v>
      </c>
      <c r="J2" s="19">
        <f>G2</f>
        <v>6.4000000000000001E-2</v>
      </c>
      <c r="K2" s="17">
        <v>222.9</v>
      </c>
      <c r="L2" s="16">
        <f>E2*D2*C2/12</f>
        <v>0.22950847526719195</v>
      </c>
      <c r="M2" s="8">
        <f>ROUND(E2*D2*C2*102.79,0)</f>
        <v>283</v>
      </c>
      <c r="N2" s="8">
        <f>ROUND(I2*M2*0.002205,0)</f>
        <v>1</v>
      </c>
      <c r="O2" s="8">
        <f>ROUND(J2*M2*0.002205,1)</f>
        <v>0</v>
      </c>
    </row>
    <row r="3" spans="1:15">
      <c r="A3" s="16" t="s">
        <v>44</v>
      </c>
      <c r="B3" s="16">
        <v>3200</v>
      </c>
      <c r="C3" s="18">
        <v>4.9842320554999997</v>
      </c>
      <c r="D3" s="17">
        <v>0.4</v>
      </c>
      <c r="E3" s="17">
        <v>48.29</v>
      </c>
      <c r="F3" s="17">
        <v>1.2</v>
      </c>
      <c r="G3" s="17">
        <v>6.4000000000000001E-2</v>
      </c>
      <c r="H3" s="16">
        <v>1</v>
      </c>
      <c r="I3" s="19">
        <f t="shared" ref="I3:I18" si="0">F3</f>
        <v>1.2</v>
      </c>
      <c r="J3" s="19">
        <f t="shared" ref="J3:J18" si="1">G3</f>
        <v>6.4000000000000001E-2</v>
      </c>
      <c r="K3" s="17">
        <v>88217</v>
      </c>
      <c r="L3" s="16">
        <f t="shared" ref="L3:L21" si="2">E3*D3*C3/12</f>
        <v>8.0229521986698344</v>
      </c>
      <c r="M3" s="8">
        <f t="shared" ref="M3:M21" si="3">ROUND(E3*D3*C3*102.79,0)</f>
        <v>9896</v>
      </c>
      <c r="N3" s="8">
        <f t="shared" ref="N3:N21" si="4">ROUND(I3*M3*0.002205,0)</f>
        <v>26</v>
      </c>
      <c r="O3" s="8">
        <f t="shared" ref="O3:O21" si="5">ROUND(J3*M3*0.002205,1)</f>
        <v>1.4</v>
      </c>
    </row>
    <row r="4" spans="1:15">
      <c r="A4" s="16" t="s">
        <v>44</v>
      </c>
      <c r="B4" s="16">
        <v>3100</v>
      </c>
      <c r="C4" s="18">
        <v>0.82532571870000004</v>
      </c>
      <c r="D4" s="17">
        <v>0.41099999999999998</v>
      </c>
      <c r="E4" s="17">
        <v>48.29</v>
      </c>
      <c r="F4" s="17">
        <v>1.2</v>
      </c>
      <c r="G4" s="17">
        <v>6.4000000000000001E-2</v>
      </c>
      <c r="H4" s="16">
        <v>1</v>
      </c>
      <c r="I4" s="19">
        <f t="shared" si="0"/>
        <v>1.2</v>
      </c>
      <c r="J4" s="19">
        <f t="shared" si="1"/>
        <v>6.4000000000000001E-2</v>
      </c>
      <c r="K4" s="17">
        <v>4142.7</v>
      </c>
      <c r="L4" s="16">
        <f t="shared" si="2"/>
        <v>1.3650330292437876</v>
      </c>
      <c r="M4" s="8">
        <f t="shared" si="3"/>
        <v>1684</v>
      </c>
      <c r="N4" s="8">
        <f t="shared" si="4"/>
        <v>4</v>
      </c>
      <c r="O4" s="8">
        <f t="shared" si="5"/>
        <v>0.2</v>
      </c>
    </row>
    <row r="5" spans="1:15">
      <c r="A5" s="16" t="s">
        <v>44</v>
      </c>
      <c r="B5" s="16">
        <v>3100</v>
      </c>
      <c r="C5" s="18">
        <v>22.5773469781</v>
      </c>
      <c r="D5" s="17">
        <v>0.41099999999999998</v>
      </c>
      <c r="E5" s="17">
        <v>48.29</v>
      </c>
      <c r="F5" s="17">
        <v>1.2</v>
      </c>
      <c r="G5" s="17">
        <v>6.4000000000000001E-2</v>
      </c>
      <c r="H5" s="16">
        <v>1</v>
      </c>
      <c r="I5" s="19">
        <f t="shared" si="0"/>
        <v>1.2</v>
      </c>
      <c r="J5" s="19">
        <f t="shared" si="1"/>
        <v>6.4000000000000001E-2</v>
      </c>
      <c r="K5" s="17">
        <v>56295.5</v>
      </c>
      <c r="L5" s="16">
        <f t="shared" si="2"/>
        <v>37.34140793085637</v>
      </c>
      <c r="M5" s="8">
        <f t="shared" si="3"/>
        <v>46060</v>
      </c>
      <c r="N5" s="8">
        <f t="shared" si="4"/>
        <v>122</v>
      </c>
      <c r="O5" s="8">
        <f t="shared" si="5"/>
        <v>6.5</v>
      </c>
    </row>
    <row r="6" spans="1:15">
      <c r="A6" s="16" t="s">
        <v>44</v>
      </c>
      <c r="B6" s="16">
        <v>6410</v>
      </c>
      <c r="C6" s="18">
        <v>1.8140931700000001E-2</v>
      </c>
      <c r="D6" s="17">
        <v>0.30299999999999999</v>
      </c>
      <c r="E6" s="17">
        <v>48.29</v>
      </c>
      <c r="F6" s="17">
        <v>0</v>
      </c>
      <c r="G6" s="17">
        <v>0</v>
      </c>
      <c r="H6" s="16">
        <v>1</v>
      </c>
      <c r="I6" s="19">
        <f t="shared" si="0"/>
        <v>0</v>
      </c>
      <c r="J6" s="19">
        <f t="shared" si="1"/>
        <v>0</v>
      </c>
      <c r="K6" s="17">
        <v>3560</v>
      </c>
      <c r="L6" s="16">
        <f t="shared" si="2"/>
        <v>2.2119646192773249E-2</v>
      </c>
      <c r="M6" s="8">
        <f t="shared" si="3"/>
        <v>27</v>
      </c>
      <c r="N6" s="8">
        <f t="shared" si="4"/>
        <v>0</v>
      </c>
      <c r="O6" s="8">
        <f t="shared" si="5"/>
        <v>0</v>
      </c>
    </row>
    <row r="7" spans="1:15">
      <c r="A7" s="16" t="s">
        <v>44</v>
      </c>
      <c r="B7" s="16">
        <v>3200</v>
      </c>
      <c r="C7" s="18">
        <v>2.8096281971999999</v>
      </c>
      <c r="D7" s="17">
        <v>0.4</v>
      </c>
      <c r="E7" s="17">
        <v>48.29</v>
      </c>
      <c r="F7" s="17">
        <v>1.2</v>
      </c>
      <c r="G7" s="17">
        <v>6.4000000000000001E-2</v>
      </c>
      <c r="H7" s="16">
        <v>1</v>
      </c>
      <c r="I7" s="19">
        <f t="shared" si="0"/>
        <v>1.2</v>
      </c>
      <c r="J7" s="19">
        <f t="shared" si="1"/>
        <v>6.4000000000000001E-2</v>
      </c>
      <c r="K7" s="17">
        <v>5415.9</v>
      </c>
      <c r="L7" s="16">
        <f t="shared" si="2"/>
        <v>4.5225648547596</v>
      </c>
      <c r="M7" s="8">
        <f t="shared" si="3"/>
        <v>5578</v>
      </c>
      <c r="N7" s="8">
        <f t="shared" si="4"/>
        <v>15</v>
      </c>
      <c r="O7" s="8">
        <f t="shared" si="5"/>
        <v>0.8</v>
      </c>
    </row>
    <row r="8" spans="1:15">
      <c r="A8" s="16" t="s">
        <v>44</v>
      </c>
      <c r="B8" s="16">
        <v>8140</v>
      </c>
      <c r="C8" s="18">
        <v>0.45981896620000001</v>
      </c>
      <c r="D8" s="17">
        <v>0.70299999999999996</v>
      </c>
      <c r="E8" s="17">
        <v>48.29</v>
      </c>
      <c r="F8" s="17">
        <v>1.2</v>
      </c>
      <c r="G8" s="17">
        <v>0.48</v>
      </c>
      <c r="H8" s="16">
        <v>1</v>
      </c>
      <c r="I8" s="19">
        <f t="shared" si="0"/>
        <v>1.2</v>
      </c>
      <c r="J8" s="19">
        <f t="shared" si="1"/>
        <v>0.48</v>
      </c>
      <c r="K8" s="17">
        <v>105304.6</v>
      </c>
      <c r="L8" s="16">
        <f t="shared" si="2"/>
        <v>1.3008228740076659</v>
      </c>
      <c r="M8" s="8">
        <f t="shared" si="3"/>
        <v>1605</v>
      </c>
      <c r="N8" s="8">
        <f t="shared" si="4"/>
        <v>4</v>
      </c>
      <c r="O8" s="8">
        <f t="shared" si="5"/>
        <v>1.7</v>
      </c>
    </row>
    <row r="9" spans="1:15">
      <c r="A9" s="16" t="s">
        <v>44</v>
      </c>
      <c r="B9" s="16">
        <v>8140</v>
      </c>
      <c r="C9" s="18">
        <v>5.5291415999999998E-3</v>
      </c>
      <c r="D9" s="17">
        <v>0.70299999999999996</v>
      </c>
      <c r="E9" s="17">
        <v>48.29</v>
      </c>
      <c r="F9" s="17">
        <v>1.2</v>
      </c>
      <c r="G9" s="17">
        <v>0.48</v>
      </c>
      <c r="H9" s="16">
        <v>1</v>
      </c>
      <c r="I9" s="19">
        <f t="shared" si="0"/>
        <v>1.2</v>
      </c>
      <c r="J9" s="19">
        <f t="shared" si="1"/>
        <v>0.48</v>
      </c>
      <c r="K9" s="17">
        <v>122.8</v>
      </c>
      <c r="L9" s="16">
        <f t="shared" si="2"/>
        <v>1.5641881687365997E-2</v>
      </c>
      <c r="M9" s="8">
        <f t="shared" si="3"/>
        <v>19</v>
      </c>
      <c r="N9" s="8">
        <f t="shared" si="4"/>
        <v>0</v>
      </c>
      <c r="O9" s="8">
        <f t="shared" si="5"/>
        <v>0</v>
      </c>
    </row>
    <row r="10" spans="1:15">
      <c r="A10" s="16" t="s">
        <v>44</v>
      </c>
      <c r="B10" s="16">
        <v>3100</v>
      </c>
      <c r="C10" s="18">
        <v>2.1483906800000001E-2</v>
      </c>
      <c r="D10" s="17">
        <v>0.41099999999999998</v>
      </c>
      <c r="E10" s="17">
        <v>48.29</v>
      </c>
      <c r="F10" s="17">
        <v>1.2</v>
      </c>
      <c r="G10" s="17">
        <v>6.4000000000000001E-2</v>
      </c>
      <c r="H10" s="16">
        <v>1</v>
      </c>
      <c r="I10" s="19">
        <f t="shared" si="0"/>
        <v>1.2</v>
      </c>
      <c r="J10" s="19">
        <f t="shared" si="1"/>
        <v>6.4000000000000001E-2</v>
      </c>
      <c r="K10" s="17">
        <v>34.5</v>
      </c>
      <c r="L10" s="16">
        <f t="shared" si="2"/>
        <v>3.5532931683490997E-2</v>
      </c>
      <c r="M10" s="8">
        <f t="shared" si="3"/>
        <v>44</v>
      </c>
      <c r="N10" s="8">
        <f t="shared" si="4"/>
        <v>0</v>
      </c>
      <c r="O10" s="8">
        <f t="shared" si="5"/>
        <v>0</v>
      </c>
    </row>
    <row r="11" spans="1:15">
      <c r="A11" s="16" t="s">
        <v>44</v>
      </c>
      <c r="B11" s="16">
        <v>3100</v>
      </c>
      <c r="C11" s="18">
        <v>8.3929741819999997</v>
      </c>
      <c r="D11" s="17">
        <v>0.41099999999999998</v>
      </c>
      <c r="E11" s="17">
        <v>48.29</v>
      </c>
      <c r="F11" s="17">
        <v>1.2</v>
      </c>
      <c r="G11" s="17">
        <v>6.4000000000000001E-2</v>
      </c>
      <c r="H11" s="16">
        <v>1</v>
      </c>
      <c r="I11" s="19">
        <f t="shared" si="0"/>
        <v>1.2</v>
      </c>
      <c r="J11" s="19">
        <f t="shared" si="1"/>
        <v>6.4000000000000001E-2</v>
      </c>
      <c r="K11" s="17">
        <v>14102.6</v>
      </c>
      <c r="L11" s="16">
        <f t="shared" si="2"/>
        <v>13.881412771270712</v>
      </c>
      <c r="M11" s="8">
        <f t="shared" si="3"/>
        <v>17122</v>
      </c>
      <c r="N11" s="8">
        <f t="shared" si="4"/>
        <v>45</v>
      </c>
      <c r="O11" s="8">
        <f t="shared" si="5"/>
        <v>2.4</v>
      </c>
    </row>
    <row r="12" spans="1:15">
      <c r="A12" s="16" t="s">
        <v>44</v>
      </c>
      <c r="B12" s="16">
        <v>3100</v>
      </c>
      <c r="C12" s="18">
        <v>4.4646092900000003E-2</v>
      </c>
      <c r="D12" s="17">
        <v>0.41099999999999998</v>
      </c>
      <c r="E12" s="17">
        <v>48.29</v>
      </c>
      <c r="F12" s="17">
        <v>1.2</v>
      </c>
      <c r="G12" s="17">
        <v>6.4000000000000001E-2</v>
      </c>
      <c r="H12" s="16">
        <v>1</v>
      </c>
      <c r="I12" s="19">
        <f t="shared" si="0"/>
        <v>1.2</v>
      </c>
      <c r="J12" s="19">
        <f t="shared" si="1"/>
        <v>6.4000000000000001E-2</v>
      </c>
      <c r="K12" s="17">
        <v>71.7</v>
      </c>
      <c r="L12" s="16">
        <f t="shared" si="2"/>
        <v>7.3841624045329249E-2</v>
      </c>
      <c r="M12" s="8">
        <f t="shared" si="3"/>
        <v>91</v>
      </c>
      <c r="N12" s="8">
        <f t="shared" si="4"/>
        <v>0</v>
      </c>
      <c r="O12" s="8">
        <f t="shared" si="5"/>
        <v>0</v>
      </c>
    </row>
    <row r="13" spans="1:15">
      <c r="A13" s="16" t="s">
        <v>44</v>
      </c>
      <c r="B13" s="16">
        <v>3100</v>
      </c>
      <c r="C13" s="18">
        <v>5.8046947199999997E-2</v>
      </c>
      <c r="D13" s="17">
        <v>0.41099999999999998</v>
      </c>
      <c r="E13" s="17">
        <v>48.29</v>
      </c>
      <c r="F13" s="17">
        <v>1.2</v>
      </c>
      <c r="G13" s="17">
        <v>6.4000000000000001E-2</v>
      </c>
      <c r="H13" s="16">
        <v>1</v>
      </c>
      <c r="I13" s="19">
        <f t="shared" si="0"/>
        <v>1.2</v>
      </c>
      <c r="J13" s="19">
        <f t="shared" si="1"/>
        <v>6.4000000000000001E-2</v>
      </c>
      <c r="K13" s="17">
        <v>93.2</v>
      </c>
      <c r="L13" s="16">
        <f t="shared" si="2"/>
        <v>9.600573249986398E-2</v>
      </c>
      <c r="M13" s="8">
        <f t="shared" si="3"/>
        <v>118</v>
      </c>
      <c r="N13" s="8">
        <f t="shared" si="4"/>
        <v>0</v>
      </c>
      <c r="O13" s="8">
        <f t="shared" si="5"/>
        <v>0</v>
      </c>
    </row>
    <row r="14" spans="1:15">
      <c r="A14" s="16" t="s">
        <v>44</v>
      </c>
      <c r="B14" s="16">
        <v>3100</v>
      </c>
      <c r="C14" s="18">
        <v>27.195028522000001</v>
      </c>
      <c r="D14" s="17">
        <v>0.41099999999999998</v>
      </c>
      <c r="E14" s="17">
        <v>48.29</v>
      </c>
      <c r="F14" s="17">
        <v>1.2</v>
      </c>
      <c r="G14" s="17">
        <v>6.4000000000000001E-2</v>
      </c>
      <c r="H14" s="16">
        <v>1</v>
      </c>
      <c r="I14" s="19">
        <f t="shared" si="0"/>
        <v>1.2</v>
      </c>
      <c r="J14" s="19">
        <f t="shared" si="1"/>
        <v>6.4000000000000001E-2</v>
      </c>
      <c r="K14" s="17">
        <v>47154.7</v>
      </c>
      <c r="L14" s="16">
        <f t="shared" si="2"/>
        <v>44.978741510962756</v>
      </c>
      <c r="M14" s="8">
        <f t="shared" si="3"/>
        <v>55480</v>
      </c>
      <c r="N14" s="8">
        <f t="shared" si="4"/>
        <v>147</v>
      </c>
      <c r="O14" s="8">
        <f t="shared" si="5"/>
        <v>7.8</v>
      </c>
    </row>
    <row r="15" spans="1:15">
      <c r="A15" s="16" t="s">
        <v>44</v>
      </c>
      <c r="B15" s="16">
        <v>3200</v>
      </c>
      <c r="C15" s="18">
        <v>6.3322335800000004E-2</v>
      </c>
      <c r="D15" s="17">
        <v>0.4</v>
      </c>
      <c r="E15" s="17">
        <v>48.29</v>
      </c>
      <c r="F15" s="17">
        <v>1.2</v>
      </c>
      <c r="G15" s="17">
        <v>6.4000000000000001E-2</v>
      </c>
      <c r="H15" s="16">
        <v>1</v>
      </c>
      <c r="I15" s="19">
        <f t="shared" si="0"/>
        <v>1.2</v>
      </c>
      <c r="J15" s="19">
        <f t="shared" si="1"/>
        <v>6.4000000000000001E-2</v>
      </c>
      <c r="K15" s="17">
        <v>99</v>
      </c>
      <c r="L15" s="16">
        <f t="shared" si="2"/>
        <v>0.10192785319273336</v>
      </c>
      <c r="M15" s="8">
        <f t="shared" si="3"/>
        <v>126</v>
      </c>
      <c r="N15" s="8">
        <f t="shared" si="4"/>
        <v>0</v>
      </c>
      <c r="O15" s="8">
        <f t="shared" si="5"/>
        <v>0</v>
      </c>
    </row>
    <row r="16" spans="1:15">
      <c r="A16" s="16" t="s">
        <v>44</v>
      </c>
      <c r="B16" s="16">
        <v>3100</v>
      </c>
      <c r="C16" s="18">
        <v>8.2045676045999993</v>
      </c>
      <c r="D16" s="17">
        <v>0.41099999999999998</v>
      </c>
      <c r="E16" s="17">
        <v>48.29</v>
      </c>
      <c r="F16" s="17">
        <v>1.2</v>
      </c>
      <c r="G16" s="17">
        <v>6.4000000000000001E-2</v>
      </c>
      <c r="H16" s="16">
        <v>1</v>
      </c>
      <c r="I16" s="19">
        <f t="shared" si="0"/>
        <v>1.2</v>
      </c>
      <c r="J16" s="19">
        <f t="shared" si="1"/>
        <v>6.4000000000000001E-2</v>
      </c>
      <c r="K16" s="17">
        <v>13179.4</v>
      </c>
      <c r="L16" s="16">
        <f t="shared" si="2"/>
        <v>13.569801009695086</v>
      </c>
      <c r="M16" s="8">
        <f t="shared" si="3"/>
        <v>16738</v>
      </c>
      <c r="N16" s="8">
        <f t="shared" si="4"/>
        <v>44</v>
      </c>
      <c r="O16" s="8">
        <f t="shared" si="5"/>
        <v>2.4</v>
      </c>
    </row>
    <row r="17" spans="1:15">
      <c r="A17" s="16" t="s">
        <v>44</v>
      </c>
      <c r="B17" s="16">
        <v>8140</v>
      </c>
      <c r="C17" s="18">
        <v>6.7562428699999996E-2</v>
      </c>
      <c r="D17" s="17">
        <v>0.70299999999999996</v>
      </c>
      <c r="E17" s="17">
        <v>48.29</v>
      </c>
      <c r="F17" s="17">
        <v>1.2</v>
      </c>
      <c r="G17" s="17">
        <v>0.48</v>
      </c>
      <c r="H17" s="16">
        <v>1</v>
      </c>
      <c r="I17" s="19">
        <f t="shared" si="0"/>
        <v>1.2</v>
      </c>
      <c r="J17" s="19">
        <f t="shared" si="1"/>
        <v>0.48</v>
      </c>
      <c r="K17" s="17">
        <v>11089</v>
      </c>
      <c r="L17" s="16">
        <f t="shared" si="2"/>
        <v>0.19113337886598905</v>
      </c>
      <c r="M17" s="8">
        <f t="shared" si="3"/>
        <v>236</v>
      </c>
      <c r="N17" s="8">
        <f t="shared" si="4"/>
        <v>1</v>
      </c>
      <c r="O17" s="8">
        <f t="shared" si="5"/>
        <v>0.2</v>
      </c>
    </row>
    <row r="18" spans="1:15">
      <c r="A18" s="16" t="s">
        <v>44</v>
      </c>
      <c r="B18" s="16">
        <v>3100</v>
      </c>
      <c r="C18" s="18">
        <v>0.1241010384</v>
      </c>
      <c r="D18" s="17">
        <v>0.41099999999999998</v>
      </c>
      <c r="E18" s="17">
        <v>48.29</v>
      </c>
      <c r="F18" s="17">
        <v>1.2</v>
      </c>
      <c r="G18" s="17">
        <v>6.4000000000000001E-2</v>
      </c>
      <c r="H18" s="16">
        <v>1</v>
      </c>
      <c r="I18" s="19">
        <f t="shared" si="0"/>
        <v>1.2</v>
      </c>
      <c r="J18" s="19">
        <f t="shared" si="1"/>
        <v>6.4000000000000001E-2</v>
      </c>
      <c r="K18" s="17">
        <v>260.7</v>
      </c>
      <c r="L18" s="16">
        <f t="shared" si="2"/>
        <v>0.20525474069350799</v>
      </c>
      <c r="M18" s="8">
        <f t="shared" si="3"/>
        <v>253</v>
      </c>
      <c r="N18" s="8">
        <f t="shared" si="4"/>
        <v>1</v>
      </c>
      <c r="O18" s="8">
        <f t="shared" si="5"/>
        <v>0</v>
      </c>
    </row>
    <row r="19" spans="1:15">
      <c r="A19" s="16" t="s">
        <v>44</v>
      </c>
      <c r="B19" s="16">
        <v>8140</v>
      </c>
      <c r="C19" s="18">
        <v>4.5075766900000001E-2</v>
      </c>
      <c r="D19" s="17">
        <v>0.70299999999999996</v>
      </c>
      <c r="E19" s="17">
        <v>48.29</v>
      </c>
      <c r="F19" s="17">
        <v>1.2</v>
      </c>
      <c r="G19" s="17">
        <v>0.48</v>
      </c>
      <c r="H19" s="16">
        <v>0</v>
      </c>
      <c r="I19" s="19">
        <f>F19*0.7</f>
        <v>0.84</v>
      </c>
      <c r="J19" s="19">
        <f>G19*0.5</f>
        <v>0.24</v>
      </c>
      <c r="K19" s="17">
        <v>305.60000000000002</v>
      </c>
      <c r="L19" s="16">
        <f t="shared" si="2"/>
        <v>0.12751885623929191</v>
      </c>
      <c r="M19" s="8">
        <f t="shared" si="3"/>
        <v>157</v>
      </c>
      <c r="N19" s="8">
        <f t="shared" si="4"/>
        <v>0</v>
      </c>
      <c r="O19" s="8">
        <f t="shared" si="5"/>
        <v>0.1</v>
      </c>
    </row>
    <row r="20" spans="1:15">
      <c r="A20" s="16" t="s">
        <v>44</v>
      </c>
      <c r="B20" s="16">
        <v>8140</v>
      </c>
      <c r="C20" s="18">
        <v>1.3463853899999999E-2</v>
      </c>
      <c r="D20" s="17">
        <v>0.70299999999999996</v>
      </c>
      <c r="E20" s="17">
        <v>48.29</v>
      </c>
      <c r="F20" s="17">
        <v>1.2</v>
      </c>
      <c r="G20" s="17">
        <v>0.48</v>
      </c>
      <c r="H20" s="16">
        <v>0</v>
      </c>
      <c r="I20" s="19">
        <f>F20*0.7</f>
        <v>0.84</v>
      </c>
      <c r="J20" s="19">
        <f>G20*0.5</f>
        <v>0.24</v>
      </c>
      <c r="K20" s="17">
        <v>815.6</v>
      </c>
      <c r="L20" s="16">
        <f t="shared" si="2"/>
        <v>3.8089096824682742E-2</v>
      </c>
      <c r="M20" s="8">
        <f t="shared" si="3"/>
        <v>47</v>
      </c>
      <c r="N20" s="8">
        <f t="shared" si="4"/>
        <v>0</v>
      </c>
      <c r="O20" s="8">
        <f t="shared" si="5"/>
        <v>0</v>
      </c>
    </row>
    <row r="21" spans="1:15">
      <c r="A21" s="16" t="s">
        <v>44</v>
      </c>
      <c r="B21" s="16">
        <v>8140</v>
      </c>
      <c r="C21" s="18">
        <v>2.18779209E-2</v>
      </c>
      <c r="D21" s="17">
        <v>0.70299999999999996</v>
      </c>
      <c r="E21" s="17">
        <v>48.29</v>
      </c>
      <c r="F21" s="17">
        <v>1.2</v>
      </c>
      <c r="G21" s="17">
        <v>0.48</v>
      </c>
      <c r="H21" s="16">
        <v>0</v>
      </c>
      <c r="I21" s="19">
        <f>F21*0.7</f>
        <v>0.84</v>
      </c>
      <c r="J21" s="19">
        <f>G21*0.5</f>
        <v>0.24</v>
      </c>
      <c r="K21" s="17">
        <v>339.5</v>
      </c>
      <c r="L21" s="16">
        <f t="shared" si="2"/>
        <v>6.1892401215290244E-2</v>
      </c>
      <c r="M21" s="8">
        <f t="shared" si="3"/>
        <v>76</v>
      </c>
      <c r="N21" s="8">
        <f t="shared" si="4"/>
        <v>0</v>
      </c>
      <c r="O21" s="8">
        <f t="shared" si="5"/>
        <v>0</v>
      </c>
    </row>
    <row r="22" spans="1:15">
      <c r="C22" s="8">
        <f>SUM(C2:C21)</f>
        <v>76.070937910699996</v>
      </c>
      <c r="N22" s="8">
        <f>SUM(N2:N21)</f>
        <v>410</v>
      </c>
      <c r="O22" s="8">
        <f>SUM(O2:O21)</f>
        <v>23.5</v>
      </c>
    </row>
  </sheetData>
  <sortState ref="A2:I21">
    <sortCondition descending="1" ref="H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84"/>
  <sheetViews>
    <sheetView workbookViewId="0">
      <pane ySplit="1" topLeftCell="A59" activePane="bottomLeft" state="frozen"/>
      <selection pane="bottomLeft" activeCell="C84" sqref="C84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85546875" style="17" customWidth="1"/>
    <col min="6" max="7" width="13.7109375" style="17" customWidth="1"/>
    <col min="8" max="8" width="11.140625" style="16" bestFit="1" customWidth="1"/>
    <col min="9" max="10" width="11.140625" style="19" customWidth="1"/>
    <col min="11" max="11" width="19.7109375" style="17" customWidth="1"/>
    <col min="12" max="12" width="15.7109375" customWidth="1"/>
    <col min="13" max="13" width="14.8554687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9" t="s">
        <v>45</v>
      </c>
      <c r="J1" s="19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4110</v>
      </c>
      <c r="C2" s="18">
        <v>5.1433412999999997E-3</v>
      </c>
      <c r="D2" s="17">
        <v>0.41299999999999998</v>
      </c>
      <c r="E2" s="17">
        <v>48.29</v>
      </c>
      <c r="F2" s="17">
        <v>0.7</v>
      </c>
      <c r="G2" s="17">
        <v>0.09</v>
      </c>
      <c r="H2" s="16">
        <v>1</v>
      </c>
      <c r="I2" s="19">
        <f>F2</f>
        <v>0.7</v>
      </c>
      <c r="J2" s="19">
        <f>G2</f>
        <v>0.09</v>
      </c>
      <c r="K2" s="17">
        <v>8.3000000000000007</v>
      </c>
      <c r="L2" s="16">
        <f>E2*D2*C2/12</f>
        <v>8.5481346598917478E-3</v>
      </c>
      <c r="M2" s="8">
        <f>ROUND(E2*D2*C2*102.79,0)</f>
        <v>11</v>
      </c>
      <c r="N2" s="8">
        <f>ROUND(I2*M2*0.002205,0)</f>
        <v>0</v>
      </c>
      <c r="O2" s="8">
        <f>ROUND(J2*M2*0.002205,1)</f>
        <v>0</v>
      </c>
    </row>
    <row r="3" spans="1:15">
      <c r="A3" s="16" t="s">
        <v>44</v>
      </c>
      <c r="B3" s="16">
        <v>4110</v>
      </c>
      <c r="C3" s="18">
        <v>6.96885488E-2</v>
      </c>
      <c r="D3" s="17">
        <v>0.41299999999999998</v>
      </c>
      <c r="E3" s="17">
        <v>48.29</v>
      </c>
      <c r="F3" s="17">
        <v>0.7</v>
      </c>
      <c r="G3" s="17">
        <v>0.09</v>
      </c>
      <c r="H3" s="16">
        <v>1</v>
      </c>
      <c r="I3" s="19">
        <f t="shared" ref="I3:I64" si="0">F3</f>
        <v>0.7</v>
      </c>
      <c r="J3" s="19">
        <f t="shared" ref="J3:J64" si="1">G3</f>
        <v>0.09</v>
      </c>
      <c r="K3" s="17">
        <v>344.7</v>
      </c>
      <c r="L3" s="16">
        <f t="shared" ref="L3:L66" si="2">E3*D3*C3/12</f>
        <v>0.11582103240841464</v>
      </c>
      <c r="M3" s="8">
        <f t="shared" ref="M3:M66" si="3">ROUND(E3*D3*C3*102.79,0)</f>
        <v>143</v>
      </c>
      <c r="N3" s="8">
        <f t="shared" ref="N3:N66" si="4">ROUND(I3*M3*0.002205,0)</f>
        <v>0</v>
      </c>
      <c r="O3" s="8">
        <f t="shared" ref="O3:O66" si="5">ROUND(J3*M3*0.002205,1)</f>
        <v>0</v>
      </c>
    </row>
    <row r="4" spans="1:15">
      <c r="A4" s="16" t="s">
        <v>44</v>
      </c>
      <c r="B4" s="16">
        <v>5300</v>
      </c>
      <c r="C4" s="18">
        <v>3.03582947E-2</v>
      </c>
      <c r="D4" s="17">
        <v>0.5</v>
      </c>
      <c r="E4" s="17">
        <v>48.29</v>
      </c>
      <c r="F4" s="17">
        <v>0.6</v>
      </c>
      <c r="G4" s="17">
        <v>0.13500000000000001</v>
      </c>
      <c r="H4" s="16">
        <v>1</v>
      </c>
      <c r="I4" s="19">
        <f t="shared" si="0"/>
        <v>0.6</v>
      </c>
      <c r="J4" s="19">
        <f t="shared" si="1"/>
        <v>0.13500000000000001</v>
      </c>
      <c r="K4" s="17">
        <v>59.3</v>
      </c>
      <c r="L4" s="16">
        <f t="shared" si="2"/>
        <v>6.1083418794291668E-2</v>
      </c>
      <c r="M4" s="8">
        <f t="shared" si="3"/>
        <v>75</v>
      </c>
      <c r="N4" s="8">
        <f t="shared" si="4"/>
        <v>0</v>
      </c>
      <c r="O4" s="8">
        <f t="shared" si="5"/>
        <v>0</v>
      </c>
    </row>
    <row r="5" spans="1:15">
      <c r="A5" s="16" t="s">
        <v>44</v>
      </c>
      <c r="B5" s="16">
        <v>4110</v>
      </c>
      <c r="C5" s="18">
        <v>0.190292616</v>
      </c>
      <c r="D5" s="17">
        <v>0.41299999999999998</v>
      </c>
      <c r="E5" s="17">
        <v>48.29</v>
      </c>
      <c r="F5" s="17">
        <v>0.7</v>
      </c>
      <c r="G5" s="17">
        <v>0.09</v>
      </c>
      <c r="H5" s="16">
        <v>1</v>
      </c>
      <c r="I5" s="19">
        <f t="shared" si="0"/>
        <v>0.7</v>
      </c>
      <c r="J5" s="19">
        <f t="shared" si="1"/>
        <v>0.09</v>
      </c>
      <c r="K5" s="17">
        <v>545.9</v>
      </c>
      <c r="L5" s="16">
        <f t="shared" si="2"/>
        <v>0.31626268051685996</v>
      </c>
      <c r="M5" s="8">
        <f t="shared" si="3"/>
        <v>390</v>
      </c>
      <c r="N5" s="8">
        <f t="shared" si="4"/>
        <v>1</v>
      </c>
      <c r="O5" s="8">
        <f t="shared" si="5"/>
        <v>0.1</v>
      </c>
    </row>
    <row r="6" spans="1:15">
      <c r="A6" s="16" t="s">
        <v>44</v>
      </c>
      <c r="B6" s="16">
        <v>4110</v>
      </c>
      <c r="C6" s="18">
        <v>0.2310623259</v>
      </c>
      <c r="D6" s="17">
        <v>0.41299999999999998</v>
      </c>
      <c r="E6" s="17">
        <v>48.29</v>
      </c>
      <c r="F6" s="17">
        <v>0.7</v>
      </c>
      <c r="G6" s="17">
        <v>0.09</v>
      </c>
      <c r="H6" s="16">
        <v>1</v>
      </c>
      <c r="I6" s="19">
        <f t="shared" si="0"/>
        <v>0.7</v>
      </c>
      <c r="J6" s="19">
        <f t="shared" si="1"/>
        <v>0.09</v>
      </c>
      <c r="K6" s="17">
        <v>418.3</v>
      </c>
      <c r="L6" s="16">
        <f t="shared" si="2"/>
        <v>0.38402115695122019</v>
      </c>
      <c r="M6" s="8">
        <f t="shared" si="3"/>
        <v>474</v>
      </c>
      <c r="N6" s="8">
        <f t="shared" si="4"/>
        <v>1</v>
      </c>
      <c r="O6" s="8">
        <f t="shared" si="5"/>
        <v>0.1</v>
      </c>
    </row>
    <row r="7" spans="1:15">
      <c r="A7" s="16" t="s">
        <v>44</v>
      </c>
      <c r="B7" s="16">
        <v>5300</v>
      </c>
      <c r="C7" s="18">
        <v>6.1917918400000001E-2</v>
      </c>
      <c r="D7" s="17">
        <v>0.5</v>
      </c>
      <c r="E7" s="17">
        <v>48.29</v>
      </c>
      <c r="F7" s="17">
        <v>0.6</v>
      </c>
      <c r="G7" s="17">
        <v>0.13500000000000001</v>
      </c>
      <c r="H7" s="16">
        <v>1</v>
      </c>
      <c r="I7" s="19">
        <f t="shared" si="0"/>
        <v>0.6</v>
      </c>
      <c r="J7" s="19">
        <f t="shared" si="1"/>
        <v>0.13500000000000001</v>
      </c>
      <c r="K7" s="17">
        <v>121</v>
      </c>
      <c r="L7" s="16">
        <f t="shared" si="2"/>
        <v>0.12458401164733333</v>
      </c>
      <c r="M7" s="8">
        <f t="shared" si="3"/>
        <v>154</v>
      </c>
      <c r="N7" s="8">
        <f t="shared" si="4"/>
        <v>0</v>
      </c>
      <c r="O7" s="8">
        <f t="shared" si="5"/>
        <v>0</v>
      </c>
    </row>
    <row r="8" spans="1:15">
      <c r="A8" s="16" t="s">
        <v>44</v>
      </c>
      <c r="B8" s="16">
        <v>4110</v>
      </c>
      <c r="C8" s="18">
        <v>6.1410804145000002</v>
      </c>
      <c r="D8" s="17">
        <v>0.41299999999999998</v>
      </c>
      <c r="E8" s="17">
        <v>48.29</v>
      </c>
      <c r="F8" s="17">
        <v>0.7</v>
      </c>
      <c r="G8" s="17">
        <v>0.09</v>
      </c>
      <c r="H8" s="16">
        <v>1</v>
      </c>
      <c r="I8" s="19">
        <f t="shared" si="0"/>
        <v>0.7</v>
      </c>
      <c r="J8" s="19">
        <f t="shared" si="1"/>
        <v>0.09</v>
      </c>
      <c r="K8" s="17">
        <v>70391.3</v>
      </c>
      <c r="L8" s="16">
        <f t="shared" si="2"/>
        <v>10.206357944857722</v>
      </c>
      <c r="M8" s="8">
        <f t="shared" si="3"/>
        <v>12589</v>
      </c>
      <c r="N8" s="8">
        <f t="shared" si="4"/>
        <v>19</v>
      </c>
      <c r="O8" s="8">
        <f t="shared" si="5"/>
        <v>2.5</v>
      </c>
    </row>
    <row r="9" spans="1:15">
      <c r="A9" s="16" t="s">
        <v>44</v>
      </c>
      <c r="B9" s="16">
        <v>4110</v>
      </c>
      <c r="C9" s="18">
        <v>15.6466510217</v>
      </c>
      <c r="D9" s="17">
        <v>0.41299999999999998</v>
      </c>
      <c r="E9" s="17">
        <v>48.29</v>
      </c>
      <c r="F9" s="17">
        <v>0.7</v>
      </c>
      <c r="G9" s="17">
        <v>0.09</v>
      </c>
      <c r="H9" s="16">
        <v>1</v>
      </c>
      <c r="I9" s="19">
        <f t="shared" si="0"/>
        <v>0.7</v>
      </c>
      <c r="J9" s="19">
        <f t="shared" si="1"/>
        <v>0.09</v>
      </c>
      <c r="K9" s="17">
        <v>50855.5</v>
      </c>
      <c r="L9" s="16">
        <f t="shared" si="2"/>
        <v>26.004434103920815</v>
      </c>
      <c r="M9" s="8">
        <f t="shared" si="3"/>
        <v>32076</v>
      </c>
      <c r="N9" s="8">
        <f t="shared" si="4"/>
        <v>50</v>
      </c>
      <c r="O9" s="8">
        <f t="shared" si="5"/>
        <v>6.4</v>
      </c>
    </row>
    <row r="10" spans="1:15">
      <c r="A10" s="16" t="s">
        <v>44</v>
      </c>
      <c r="B10" s="16">
        <v>4110</v>
      </c>
      <c r="C10" s="18">
        <v>45.729279965400004</v>
      </c>
      <c r="D10" s="17">
        <v>0.41299999999999998</v>
      </c>
      <c r="E10" s="17">
        <v>48.29</v>
      </c>
      <c r="F10" s="17">
        <v>0.7</v>
      </c>
      <c r="G10" s="17">
        <v>0.09</v>
      </c>
      <c r="H10" s="16">
        <v>1</v>
      </c>
      <c r="I10" s="19">
        <f t="shared" si="0"/>
        <v>0.7</v>
      </c>
      <c r="J10" s="19">
        <f t="shared" si="1"/>
        <v>0.09</v>
      </c>
      <c r="K10" s="17">
        <v>99817.8</v>
      </c>
      <c r="L10" s="16">
        <f t="shared" si="2"/>
        <v>76.001186824628789</v>
      </c>
      <c r="M10" s="8">
        <f t="shared" si="3"/>
        <v>93746</v>
      </c>
      <c r="N10" s="8">
        <f t="shared" si="4"/>
        <v>145</v>
      </c>
      <c r="O10" s="8">
        <f t="shared" si="5"/>
        <v>18.600000000000001</v>
      </c>
    </row>
    <row r="11" spans="1:15">
      <c r="A11" s="16" t="s">
        <v>44</v>
      </c>
      <c r="B11" s="16">
        <v>4110</v>
      </c>
      <c r="C11" s="18">
        <v>0.17196790770000001</v>
      </c>
      <c r="D11" s="17">
        <v>0.25800000000000001</v>
      </c>
      <c r="E11" s="17">
        <v>48.29</v>
      </c>
      <c r="F11" s="17">
        <v>0.7</v>
      </c>
      <c r="G11" s="17">
        <v>0.09</v>
      </c>
      <c r="H11" s="16">
        <v>1</v>
      </c>
      <c r="I11" s="19">
        <f t="shared" si="0"/>
        <v>0.7</v>
      </c>
      <c r="J11" s="19">
        <f t="shared" si="1"/>
        <v>0.09</v>
      </c>
      <c r="K11" s="17">
        <v>173.4</v>
      </c>
      <c r="L11" s="16">
        <f t="shared" si="2"/>
        <v>0.1785431006509095</v>
      </c>
      <c r="M11" s="8">
        <f t="shared" si="3"/>
        <v>220</v>
      </c>
      <c r="N11" s="8">
        <f t="shared" si="4"/>
        <v>0</v>
      </c>
      <c r="O11" s="8">
        <f t="shared" si="5"/>
        <v>0</v>
      </c>
    </row>
    <row r="12" spans="1:15">
      <c r="A12" s="16" t="s">
        <v>44</v>
      </c>
      <c r="B12" s="16">
        <v>4110</v>
      </c>
      <c r="C12" s="18">
        <v>5.06037758E-2</v>
      </c>
      <c r="D12" s="17">
        <v>0.41299999999999998</v>
      </c>
      <c r="E12" s="17">
        <v>48.29</v>
      </c>
      <c r="F12" s="17">
        <v>0.7</v>
      </c>
      <c r="G12" s="17">
        <v>0.09</v>
      </c>
      <c r="H12" s="16">
        <v>1</v>
      </c>
      <c r="I12" s="19">
        <f t="shared" si="0"/>
        <v>0.7</v>
      </c>
      <c r="J12" s="19">
        <f t="shared" si="1"/>
        <v>0.09</v>
      </c>
      <c r="K12" s="17">
        <v>81.7</v>
      </c>
      <c r="L12" s="16">
        <f t="shared" si="2"/>
        <v>8.4102505473897152E-2</v>
      </c>
      <c r="M12" s="8">
        <f t="shared" si="3"/>
        <v>104</v>
      </c>
      <c r="N12" s="8">
        <f t="shared" si="4"/>
        <v>0</v>
      </c>
      <c r="O12" s="8">
        <f t="shared" si="5"/>
        <v>0</v>
      </c>
    </row>
    <row r="13" spans="1:15">
      <c r="A13" s="16" t="s">
        <v>44</v>
      </c>
      <c r="B13" s="16">
        <v>4110</v>
      </c>
      <c r="C13" s="18">
        <v>7.5696422200000002E-2</v>
      </c>
      <c r="D13" s="17">
        <v>0.25800000000000001</v>
      </c>
      <c r="E13" s="17">
        <v>48.29</v>
      </c>
      <c r="F13" s="17">
        <v>0.7</v>
      </c>
      <c r="G13" s="17">
        <v>0.09</v>
      </c>
      <c r="H13" s="16">
        <v>1</v>
      </c>
      <c r="I13" s="19">
        <f t="shared" si="0"/>
        <v>0.7</v>
      </c>
      <c r="J13" s="19">
        <f t="shared" si="1"/>
        <v>0.09</v>
      </c>
      <c r="K13" s="17">
        <v>76.3</v>
      </c>
      <c r="L13" s="16">
        <f t="shared" si="2"/>
        <v>7.8590674902817001E-2</v>
      </c>
      <c r="M13" s="8">
        <f t="shared" si="3"/>
        <v>97</v>
      </c>
      <c r="N13" s="8">
        <f t="shared" si="4"/>
        <v>0</v>
      </c>
      <c r="O13" s="8">
        <f t="shared" si="5"/>
        <v>0</v>
      </c>
    </row>
    <row r="14" spans="1:15">
      <c r="A14" s="16" t="s">
        <v>44</v>
      </c>
      <c r="B14" s="16">
        <v>4110</v>
      </c>
      <c r="C14" s="18">
        <v>0.1243110975</v>
      </c>
      <c r="D14" s="17">
        <v>0.25800000000000001</v>
      </c>
      <c r="E14" s="17">
        <v>48.29</v>
      </c>
      <c r="F14" s="17">
        <v>0.7</v>
      </c>
      <c r="G14" s="17">
        <v>0.09</v>
      </c>
      <c r="H14" s="16">
        <v>1</v>
      </c>
      <c r="I14" s="19">
        <f t="shared" si="0"/>
        <v>0.7</v>
      </c>
      <c r="J14" s="19">
        <f t="shared" si="1"/>
        <v>0.09</v>
      </c>
      <c r="K14" s="17">
        <v>125.4</v>
      </c>
      <c r="L14" s="16">
        <f t="shared" si="2"/>
        <v>0.1290641323129125</v>
      </c>
      <c r="M14" s="8">
        <f t="shared" si="3"/>
        <v>159</v>
      </c>
      <c r="N14" s="8">
        <f t="shared" si="4"/>
        <v>0</v>
      </c>
      <c r="O14" s="8">
        <f t="shared" si="5"/>
        <v>0</v>
      </c>
    </row>
    <row r="15" spans="1:15">
      <c r="A15" s="16" t="s">
        <v>44</v>
      </c>
      <c r="B15" s="16">
        <v>4110</v>
      </c>
      <c r="C15" s="18">
        <v>0.12856049429999999</v>
      </c>
      <c r="D15" s="17">
        <v>0.41299999999999998</v>
      </c>
      <c r="E15" s="17">
        <v>48.29</v>
      </c>
      <c r="F15" s="17">
        <v>0.7</v>
      </c>
      <c r="G15" s="17">
        <v>0.09</v>
      </c>
      <c r="H15" s="16">
        <v>1</v>
      </c>
      <c r="I15" s="19">
        <f t="shared" si="0"/>
        <v>0.7</v>
      </c>
      <c r="J15" s="19">
        <f t="shared" si="1"/>
        <v>0.09</v>
      </c>
      <c r="K15" s="17">
        <v>207.5</v>
      </c>
      <c r="L15" s="16">
        <f t="shared" si="2"/>
        <v>0.21366507745045923</v>
      </c>
      <c r="M15" s="8">
        <f t="shared" si="3"/>
        <v>264</v>
      </c>
      <c r="N15" s="8">
        <f t="shared" si="4"/>
        <v>0</v>
      </c>
      <c r="O15" s="8">
        <f t="shared" si="5"/>
        <v>0.1</v>
      </c>
    </row>
    <row r="16" spans="1:15">
      <c r="A16" s="16" t="s">
        <v>44</v>
      </c>
      <c r="B16" s="16">
        <v>5300</v>
      </c>
      <c r="C16" s="18">
        <v>3.5536541450999999</v>
      </c>
      <c r="D16" s="17">
        <v>0.5</v>
      </c>
      <c r="E16" s="17">
        <v>48.29</v>
      </c>
      <c r="F16" s="17">
        <v>0.6</v>
      </c>
      <c r="G16" s="17">
        <v>0.13500000000000001</v>
      </c>
      <c r="H16" s="16">
        <v>1</v>
      </c>
      <c r="I16" s="19">
        <f t="shared" si="0"/>
        <v>0.6</v>
      </c>
      <c r="J16" s="19">
        <f t="shared" si="1"/>
        <v>0.13500000000000001</v>
      </c>
      <c r="K16" s="17">
        <v>6944.5</v>
      </c>
      <c r="L16" s="16">
        <f t="shared" si="2"/>
        <v>7.1502482777866243</v>
      </c>
      <c r="M16" s="8">
        <f t="shared" si="3"/>
        <v>8820</v>
      </c>
      <c r="N16" s="8">
        <f t="shared" si="4"/>
        <v>12</v>
      </c>
      <c r="O16" s="8">
        <f t="shared" si="5"/>
        <v>2.6</v>
      </c>
    </row>
    <row r="17" spans="1:15">
      <c r="A17" s="16" t="s">
        <v>44</v>
      </c>
      <c r="B17" s="16">
        <v>4110</v>
      </c>
      <c r="C17" s="18">
        <v>1.5922026700000001E-2</v>
      </c>
      <c r="D17" s="17">
        <v>0.25800000000000001</v>
      </c>
      <c r="E17" s="17">
        <v>48.29</v>
      </c>
      <c r="F17" s="17">
        <v>0.7</v>
      </c>
      <c r="G17" s="17">
        <v>0.09</v>
      </c>
      <c r="H17" s="16">
        <v>1</v>
      </c>
      <c r="I17" s="19">
        <f t="shared" si="0"/>
        <v>0.7</v>
      </c>
      <c r="J17" s="19">
        <f t="shared" si="1"/>
        <v>0.09</v>
      </c>
      <c r="K17" s="17">
        <v>16.100000000000001</v>
      </c>
      <c r="L17" s="16">
        <f t="shared" si="2"/>
        <v>1.6530805390874499E-2</v>
      </c>
      <c r="M17" s="8">
        <f t="shared" si="3"/>
        <v>20</v>
      </c>
      <c r="N17" s="8">
        <f t="shared" si="4"/>
        <v>0</v>
      </c>
      <c r="O17" s="8">
        <f t="shared" si="5"/>
        <v>0</v>
      </c>
    </row>
    <row r="18" spans="1:15">
      <c r="A18" s="16" t="s">
        <v>44</v>
      </c>
      <c r="B18" s="16">
        <v>4110</v>
      </c>
      <c r="C18" s="18">
        <v>0.2165547679</v>
      </c>
      <c r="D18" s="17">
        <v>0.25800000000000001</v>
      </c>
      <c r="E18" s="17">
        <v>48.29</v>
      </c>
      <c r="F18" s="17">
        <v>0.7</v>
      </c>
      <c r="G18" s="17">
        <v>0.09</v>
      </c>
      <c r="H18" s="16">
        <v>1</v>
      </c>
      <c r="I18" s="19">
        <f t="shared" si="0"/>
        <v>0.7</v>
      </c>
      <c r="J18" s="19">
        <f t="shared" si="1"/>
        <v>0.09</v>
      </c>
      <c r="K18" s="17">
        <v>218.4</v>
      </c>
      <c r="L18" s="16">
        <f t="shared" si="2"/>
        <v>0.22483473945065649</v>
      </c>
      <c r="M18" s="8">
        <f t="shared" si="3"/>
        <v>277</v>
      </c>
      <c r="N18" s="8">
        <f t="shared" si="4"/>
        <v>0</v>
      </c>
      <c r="O18" s="8">
        <f t="shared" si="5"/>
        <v>0.1</v>
      </c>
    </row>
    <row r="19" spans="1:15">
      <c r="A19" s="16" t="s">
        <v>44</v>
      </c>
      <c r="B19" s="16">
        <v>6410</v>
      </c>
      <c r="C19" s="18">
        <v>0.31809856199999997</v>
      </c>
      <c r="D19" s="17">
        <v>0.30299999999999999</v>
      </c>
      <c r="E19" s="17">
        <v>48.29</v>
      </c>
      <c r="F19" s="17">
        <v>0</v>
      </c>
      <c r="G19" s="17">
        <v>0</v>
      </c>
      <c r="H19" s="16">
        <v>1</v>
      </c>
      <c r="I19" s="19">
        <f t="shared" si="0"/>
        <v>0</v>
      </c>
      <c r="J19" s="19">
        <f t="shared" si="1"/>
        <v>0</v>
      </c>
      <c r="K19" s="17">
        <v>376.7</v>
      </c>
      <c r="L19" s="16">
        <f t="shared" si="2"/>
        <v>0.38786473386424491</v>
      </c>
      <c r="M19" s="8">
        <f t="shared" si="3"/>
        <v>478</v>
      </c>
      <c r="N19" s="8">
        <f t="shared" si="4"/>
        <v>0</v>
      </c>
      <c r="O19" s="8">
        <f t="shared" si="5"/>
        <v>0</v>
      </c>
    </row>
    <row r="20" spans="1:15">
      <c r="A20" s="16" t="s">
        <v>44</v>
      </c>
      <c r="B20" s="16">
        <v>4110</v>
      </c>
      <c r="C20" s="18">
        <v>0.30713201699999998</v>
      </c>
      <c r="D20" s="17">
        <v>0.25800000000000001</v>
      </c>
      <c r="E20" s="17">
        <v>48.29</v>
      </c>
      <c r="F20" s="17">
        <v>0.7</v>
      </c>
      <c r="G20" s="17">
        <v>0.09</v>
      </c>
      <c r="H20" s="16">
        <v>1</v>
      </c>
      <c r="I20" s="19">
        <f t="shared" si="0"/>
        <v>0.7</v>
      </c>
      <c r="J20" s="19">
        <f t="shared" si="1"/>
        <v>0.09</v>
      </c>
      <c r="K20" s="17">
        <v>309.7</v>
      </c>
      <c r="L20" s="16">
        <f t="shared" si="2"/>
        <v>0.318875209669995</v>
      </c>
      <c r="M20" s="8">
        <f t="shared" si="3"/>
        <v>393</v>
      </c>
      <c r="N20" s="8">
        <f t="shared" si="4"/>
        <v>1</v>
      </c>
      <c r="O20" s="8">
        <f t="shared" si="5"/>
        <v>0.1</v>
      </c>
    </row>
    <row r="21" spans="1:15">
      <c r="A21" s="16" t="s">
        <v>44</v>
      </c>
      <c r="B21" s="16">
        <v>4110</v>
      </c>
      <c r="C21" s="18">
        <v>1.1553558199999999E-2</v>
      </c>
      <c r="D21" s="17">
        <v>0.41299999999999998</v>
      </c>
      <c r="E21" s="17">
        <v>48.29</v>
      </c>
      <c r="F21" s="17">
        <v>0.7</v>
      </c>
      <c r="G21" s="17">
        <v>0.09</v>
      </c>
      <c r="H21" s="16">
        <v>1</v>
      </c>
      <c r="I21" s="19">
        <f t="shared" si="0"/>
        <v>0.7</v>
      </c>
      <c r="J21" s="19">
        <f t="shared" si="1"/>
        <v>0.09</v>
      </c>
      <c r="K21" s="17">
        <v>205.5</v>
      </c>
      <c r="L21" s="16">
        <f t="shared" si="2"/>
        <v>1.9201792285201164E-2</v>
      </c>
      <c r="M21" s="8">
        <f t="shared" si="3"/>
        <v>24</v>
      </c>
      <c r="N21" s="8">
        <f t="shared" si="4"/>
        <v>0</v>
      </c>
      <c r="O21" s="8">
        <f t="shared" si="5"/>
        <v>0</v>
      </c>
    </row>
    <row r="22" spans="1:15">
      <c r="A22" s="16" t="s">
        <v>44</v>
      </c>
      <c r="B22" s="16">
        <v>4110</v>
      </c>
      <c r="C22" s="18">
        <v>2.1549318E-3</v>
      </c>
      <c r="D22" s="17">
        <v>0.25800000000000001</v>
      </c>
      <c r="E22" s="17">
        <v>48.29</v>
      </c>
      <c r="F22" s="17">
        <v>0.7</v>
      </c>
      <c r="G22" s="17">
        <v>0.09</v>
      </c>
      <c r="H22" s="16">
        <v>1</v>
      </c>
      <c r="I22" s="19">
        <f t="shared" si="0"/>
        <v>0.7</v>
      </c>
      <c r="J22" s="19">
        <f t="shared" si="1"/>
        <v>0.09</v>
      </c>
      <c r="K22" s="17">
        <v>2.2000000000000002</v>
      </c>
      <c r="L22" s="16">
        <f t="shared" si="2"/>
        <v>2.2373256173729996E-3</v>
      </c>
      <c r="M22" s="8">
        <f t="shared" si="3"/>
        <v>3</v>
      </c>
      <c r="N22" s="8">
        <f t="shared" si="4"/>
        <v>0</v>
      </c>
      <c r="O22" s="8">
        <f t="shared" si="5"/>
        <v>0</v>
      </c>
    </row>
    <row r="23" spans="1:15">
      <c r="A23" s="16" t="s">
        <v>44</v>
      </c>
      <c r="B23" s="16">
        <v>5300</v>
      </c>
      <c r="C23" s="18">
        <v>6.7750380000000004E-4</v>
      </c>
      <c r="D23" s="17">
        <v>0.5</v>
      </c>
      <c r="E23" s="17">
        <v>48.29</v>
      </c>
      <c r="F23" s="17">
        <v>0.6</v>
      </c>
      <c r="G23" s="17">
        <v>0.13500000000000001</v>
      </c>
      <c r="H23" s="16">
        <v>1</v>
      </c>
      <c r="I23" s="19">
        <f t="shared" si="0"/>
        <v>0.6</v>
      </c>
      <c r="J23" s="19">
        <f t="shared" si="1"/>
        <v>0.13500000000000001</v>
      </c>
      <c r="K23" s="17">
        <v>1.3</v>
      </c>
      <c r="L23" s="16">
        <f t="shared" si="2"/>
        <v>1.36319410425E-3</v>
      </c>
      <c r="M23" s="8">
        <f t="shared" si="3"/>
        <v>2</v>
      </c>
      <c r="N23" s="8">
        <f t="shared" si="4"/>
        <v>0</v>
      </c>
      <c r="O23" s="8">
        <f t="shared" si="5"/>
        <v>0</v>
      </c>
    </row>
    <row r="24" spans="1:15">
      <c r="A24" s="16" t="s">
        <v>44</v>
      </c>
      <c r="B24" s="16">
        <v>4110</v>
      </c>
      <c r="C24" s="18">
        <v>3.3241508400000001E-2</v>
      </c>
      <c r="D24" s="17">
        <v>0.25800000000000001</v>
      </c>
      <c r="E24" s="17">
        <v>48.29</v>
      </c>
      <c r="F24" s="17">
        <v>0.7</v>
      </c>
      <c r="G24" s="17">
        <v>0.09</v>
      </c>
      <c r="H24" s="16">
        <v>1</v>
      </c>
      <c r="I24" s="19">
        <f t="shared" si="0"/>
        <v>0.7</v>
      </c>
      <c r="J24" s="19">
        <f t="shared" si="1"/>
        <v>0.09</v>
      </c>
      <c r="K24" s="17">
        <v>33.5</v>
      </c>
      <c r="L24" s="16">
        <f t="shared" si="2"/>
        <v>3.4512497473673999E-2</v>
      </c>
      <c r="M24" s="8">
        <f t="shared" si="3"/>
        <v>43</v>
      </c>
      <c r="N24" s="8">
        <f t="shared" si="4"/>
        <v>0</v>
      </c>
      <c r="O24" s="8">
        <f t="shared" si="5"/>
        <v>0</v>
      </c>
    </row>
    <row r="25" spans="1:15">
      <c r="A25" s="16" t="s">
        <v>44</v>
      </c>
      <c r="B25" s="16">
        <v>4110</v>
      </c>
      <c r="C25" s="18">
        <v>1.04170314E-2</v>
      </c>
      <c r="D25" s="17">
        <v>0.41299999999999998</v>
      </c>
      <c r="E25" s="17">
        <v>48.29</v>
      </c>
      <c r="F25" s="17">
        <v>0.7</v>
      </c>
      <c r="G25" s="17">
        <v>0.09</v>
      </c>
      <c r="H25" s="16">
        <v>1</v>
      </c>
      <c r="I25" s="19">
        <f t="shared" si="0"/>
        <v>0.7</v>
      </c>
      <c r="J25" s="19">
        <f t="shared" si="1"/>
        <v>0.09</v>
      </c>
      <c r="K25" s="17">
        <v>16.8</v>
      </c>
      <c r="L25" s="16">
        <f t="shared" si="2"/>
        <v>1.7312906527031498E-2</v>
      </c>
      <c r="M25" s="8">
        <f t="shared" si="3"/>
        <v>21</v>
      </c>
      <c r="N25" s="8">
        <f t="shared" si="4"/>
        <v>0</v>
      </c>
      <c r="O25" s="8">
        <f t="shared" si="5"/>
        <v>0</v>
      </c>
    </row>
    <row r="26" spans="1:15">
      <c r="A26" s="16" t="s">
        <v>44</v>
      </c>
      <c r="B26" s="16">
        <v>4110</v>
      </c>
      <c r="C26" s="18">
        <v>3.5667194999999999E-2</v>
      </c>
      <c r="D26" s="17">
        <v>0.41299999999999998</v>
      </c>
      <c r="E26" s="17">
        <v>48.29</v>
      </c>
      <c r="F26" s="17">
        <v>0.7</v>
      </c>
      <c r="G26" s="17">
        <v>0.09</v>
      </c>
      <c r="H26" s="16">
        <v>1</v>
      </c>
      <c r="I26" s="19">
        <f t="shared" si="0"/>
        <v>0.7</v>
      </c>
      <c r="J26" s="19">
        <f t="shared" si="1"/>
        <v>0.09</v>
      </c>
      <c r="K26" s="17">
        <v>255.4</v>
      </c>
      <c r="L26" s="16">
        <f t="shared" si="2"/>
        <v>5.9278194468762486E-2</v>
      </c>
      <c r="M26" s="8">
        <f t="shared" si="3"/>
        <v>73</v>
      </c>
      <c r="N26" s="8">
        <f t="shared" si="4"/>
        <v>0</v>
      </c>
      <c r="O26" s="8">
        <f t="shared" si="5"/>
        <v>0</v>
      </c>
    </row>
    <row r="27" spans="1:15">
      <c r="A27" s="16" t="s">
        <v>44</v>
      </c>
      <c r="B27" s="16">
        <v>4110</v>
      </c>
      <c r="C27" s="18">
        <v>0.2620822673</v>
      </c>
      <c r="D27" s="17">
        <v>0.41299999999999998</v>
      </c>
      <c r="E27" s="17">
        <v>48.29</v>
      </c>
      <c r="F27" s="17">
        <v>0.7</v>
      </c>
      <c r="G27" s="17">
        <v>0.09</v>
      </c>
      <c r="H27" s="16">
        <v>1</v>
      </c>
      <c r="I27" s="19">
        <f t="shared" si="0"/>
        <v>0.7</v>
      </c>
      <c r="J27" s="19">
        <f t="shared" si="1"/>
        <v>0.09</v>
      </c>
      <c r="K27" s="17">
        <v>1023.2</v>
      </c>
      <c r="L27" s="16">
        <f t="shared" si="2"/>
        <v>0.43557570500914333</v>
      </c>
      <c r="M27" s="8">
        <f t="shared" si="3"/>
        <v>537</v>
      </c>
      <c r="N27" s="8">
        <f t="shared" si="4"/>
        <v>1</v>
      </c>
      <c r="O27" s="8">
        <f t="shared" si="5"/>
        <v>0.1</v>
      </c>
    </row>
    <row r="28" spans="1:15">
      <c r="A28" s="16" t="s">
        <v>44</v>
      </c>
      <c r="B28" s="16">
        <v>4110</v>
      </c>
      <c r="C28" s="18">
        <v>0.13084087059999999</v>
      </c>
      <c r="D28" s="17">
        <v>0.25800000000000001</v>
      </c>
      <c r="E28" s="17">
        <v>48.29</v>
      </c>
      <c r="F28" s="17">
        <v>0.7</v>
      </c>
      <c r="G28" s="17">
        <v>0.09</v>
      </c>
      <c r="H28" s="16">
        <v>1</v>
      </c>
      <c r="I28" s="19">
        <f t="shared" si="0"/>
        <v>0.7</v>
      </c>
      <c r="J28" s="19">
        <f t="shared" si="1"/>
        <v>0.09</v>
      </c>
      <c r="K28" s="17">
        <v>131.9</v>
      </c>
      <c r="L28" s="16">
        <f t="shared" si="2"/>
        <v>0.13584357128739097</v>
      </c>
      <c r="M28" s="8">
        <f t="shared" si="3"/>
        <v>168</v>
      </c>
      <c r="N28" s="8">
        <f t="shared" si="4"/>
        <v>0</v>
      </c>
      <c r="O28" s="8">
        <f t="shared" si="5"/>
        <v>0</v>
      </c>
    </row>
    <row r="29" spans="1:15">
      <c r="A29" s="16" t="s">
        <v>44</v>
      </c>
      <c r="B29" s="16">
        <v>4110</v>
      </c>
      <c r="C29" s="18">
        <v>7.8464307499999997E-2</v>
      </c>
      <c r="D29" s="17">
        <v>0.25800000000000001</v>
      </c>
      <c r="E29" s="17">
        <v>48.29</v>
      </c>
      <c r="F29" s="17">
        <v>0.7</v>
      </c>
      <c r="G29" s="17">
        <v>0.09</v>
      </c>
      <c r="H29" s="16">
        <v>1</v>
      </c>
      <c r="I29" s="19">
        <f t="shared" si="0"/>
        <v>0.7</v>
      </c>
      <c r="J29" s="19">
        <f t="shared" si="1"/>
        <v>0.09</v>
      </c>
      <c r="K29" s="17">
        <v>79.099999999999994</v>
      </c>
      <c r="L29" s="16">
        <f t="shared" si="2"/>
        <v>8.146439029726249E-2</v>
      </c>
      <c r="M29" s="8">
        <f t="shared" si="3"/>
        <v>100</v>
      </c>
      <c r="N29" s="8">
        <f t="shared" si="4"/>
        <v>0</v>
      </c>
      <c r="O29" s="8">
        <f t="shared" si="5"/>
        <v>0</v>
      </c>
    </row>
    <row r="30" spans="1:15">
      <c r="A30" s="16" t="s">
        <v>44</v>
      </c>
      <c r="B30" s="16">
        <v>6250</v>
      </c>
      <c r="C30" s="18">
        <v>3.7130362129000001</v>
      </c>
      <c r="D30" s="17">
        <v>0.30299999999999999</v>
      </c>
      <c r="E30" s="17">
        <v>48.29</v>
      </c>
      <c r="F30" s="17">
        <v>0</v>
      </c>
      <c r="G30" s="17">
        <v>0</v>
      </c>
      <c r="H30" s="16">
        <v>1</v>
      </c>
      <c r="I30" s="19">
        <f t="shared" si="0"/>
        <v>0</v>
      </c>
      <c r="J30" s="19">
        <f t="shared" si="1"/>
        <v>0</v>
      </c>
      <c r="K30" s="17">
        <v>4484.3999999999996</v>
      </c>
      <c r="L30" s="16">
        <f t="shared" si="2"/>
        <v>4.5273885977037596</v>
      </c>
      <c r="M30" s="8">
        <f t="shared" si="3"/>
        <v>5584</v>
      </c>
      <c r="N30" s="8">
        <f t="shared" si="4"/>
        <v>0</v>
      </c>
      <c r="O30" s="8">
        <f t="shared" si="5"/>
        <v>0</v>
      </c>
    </row>
    <row r="31" spans="1:15">
      <c r="A31" s="16" t="s">
        <v>44</v>
      </c>
      <c r="B31" s="16">
        <v>4110</v>
      </c>
      <c r="C31" s="18">
        <v>1.6965903099999999E-2</v>
      </c>
      <c r="D31" s="17">
        <v>0.41299999999999998</v>
      </c>
      <c r="E31" s="17">
        <v>48.29</v>
      </c>
      <c r="F31" s="17">
        <v>0.7</v>
      </c>
      <c r="G31" s="17">
        <v>0.09</v>
      </c>
      <c r="H31" s="16">
        <v>1</v>
      </c>
      <c r="I31" s="19">
        <f t="shared" si="0"/>
        <v>0.7</v>
      </c>
      <c r="J31" s="19">
        <f t="shared" si="1"/>
        <v>0.09</v>
      </c>
      <c r="K31" s="17">
        <v>27.4</v>
      </c>
      <c r="L31" s="16">
        <f t="shared" si="2"/>
        <v>2.8197005772390579E-2</v>
      </c>
      <c r="M31" s="8">
        <f t="shared" si="3"/>
        <v>35</v>
      </c>
      <c r="N31" s="8">
        <f t="shared" si="4"/>
        <v>0</v>
      </c>
      <c r="O31" s="8">
        <f t="shared" si="5"/>
        <v>0</v>
      </c>
    </row>
    <row r="32" spans="1:15">
      <c r="A32" s="16" t="s">
        <v>44</v>
      </c>
      <c r="B32" s="16">
        <v>5300</v>
      </c>
      <c r="C32" s="18">
        <v>4.7133690000000002E-3</v>
      </c>
      <c r="D32" s="17">
        <v>0.5</v>
      </c>
      <c r="E32" s="17">
        <v>48.29</v>
      </c>
      <c r="F32" s="17">
        <v>0.6</v>
      </c>
      <c r="G32" s="17">
        <v>0.13500000000000001</v>
      </c>
      <c r="H32" s="16">
        <v>1</v>
      </c>
      <c r="I32" s="19">
        <f t="shared" si="0"/>
        <v>0.6</v>
      </c>
      <c r="J32" s="19">
        <f t="shared" si="1"/>
        <v>0.13500000000000001</v>
      </c>
      <c r="K32" s="17">
        <v>9.1999999999999993</v>
      </c>
      <c r="L32" s="16">
        <f t="shared" si="2"/>
        <v>9.4836912087500006E-3</v>
      </c>
      <c r="M32" s="8">
        <f t="shared" si="3"/>
        <v>12</v>
      </c>
      <c r="N32" s="8">
        <f t="shared" si="4"/>
        <v>0</v>
      </c>
      <c r="O32" s="8">
        <f t="shared" si="5"/>
        <v>0</v>
      </c>
    </row>
    <row r="33" spans="1:15">
      <c r="A33" s="16" t="s">
        <v>44</v>
      </c>
      <c r="B33" s="16">
        <v>4110</v>
      </c>
      <c r="C33" s="18">
        <v>1.38997249E-2</v>
      </c>
      <c r="D33" s="17">
        <v>0.25800000000000001</v>
      </c>
      <c r="E33" s="17">
        <v>48.29</v>
      </c>
      <c r="F33" s="17">
        <v>0.7</v>
      </c>
      <c r="G33" s="17">
        <v>0.09</v>
      </c>
      <c r="H33" s="16">
        <v>1</v>
      </c>
      <c r="I33" s="19">
        <f t="shared" si="0"/>
        <v>0.7</v>
      </c>
      <c r="J33" s="19">
        <f t="shared" si="1"/>
        <v>0.09</v>
      </c>
      <c r="K33" s="17">
        <v>14</v>
      </c>
      <c r="L33" s="16">
        <f t="shared" si="2"/>
        <v>1.44311808815515E-2</v>
      </c>
      <c r="M33" s="8">
        <f t="shared" si="3"/>
        <v>18</v>
      </c>
      <c r="N33" s="8">
        <f t="shared" si="4"/>
        <v>0</v>
      </c>
      <c r="O33" s="8">
        <f t="shared" si="5"/>
        <v>0</v>
      </c>
    </row>
    <row r="34" spans="1:15">
      <c r="A34" s="16" t="s">
        <v>44</v>
      </c>
      <c r="B34" s="16">
        <v>4110</v>
      </c>
      <c r="C34" s="18">
        <v>5.8098833199999998E-2</v>
      </c>
      <c r="D34" s="17">
        <v>0.41299999999999998</v>
      </c>
      <c r="E34" s="17">
        <v>48.29</v>
      </c>
      <c r="F34" s="17">
        <v>0.7</v>
      </c>
      <c r="G34" s="17">
        <v>0.09</v>
      </c>
      <c r="H34" s="16">
        <v>1</v>
      </c>
      <c r="I34" s="19">
        <f t="shared" si="0"/>
        <v>0.7</v>
      </c>
      <c r="J34" s="19">
        <f t="shared" si="1"/>
        <v>0.09</v>
      </c>
      <c r="K34" s="17">
        <v>227.1</v>
      </c>
      <c r="L34" s="16">
        <f t="shared" si="2"/>
        <v>9.6559147217430308E-2</v>
      </c>
      <c r="M34" s="8">
        <f t="shared" si="3"/>
        <v>119</v>
      </c>
      <c r="N34" s="8">
        <f t="shared" si="4"/>
        <v>0</v>
      </c>
      <c r="O34" s="8">
        <f t="shared" si="5"/>
        <v>0</v>
      </c>
    </row>
    <row r="35" spans="1:15">
      <c r="A35" s="16" t="s">
        <v>44</v>
      </c>
      <c r="B35" s="16">
        <v>4110</v>
      </c>
      <c r="C35" s="18">
        <v>0.1468971946</v>
      </c>
      <c r="D35" s="17">
        <v>0.41299999999999998</v>
      </c>
      <c r="E35" s="17">
        <v>48.29</v>
      </c>
      <c r="F35" s="17">
        <v>0.7</v>
      </c>
      <c r="G35" s="17">
        <v>0.09</v>
      </c>
      <c r="H35" s="16">
        <v>1</v>
      </c>
      <c r="I35" s="19">
        <f t="shared" si="0"/>
        <v>0.7</v>
      </c>
      <c r="J35" s="19">
        <f t="shared" si="1"/>
        <v>0.09</v>
      </c>
      <c r="K35" s="17">
        <v>237.1</v>
      </c>
      <c r="L35" s="16">
        <f t="shared" si="2"/>
        <v>0.24414032189563681</v>
      </c>
      <c r="M35" s="8">
        <f t="shared" si="3"/>
        <v>301</v>
      </c>
      <c r="N35" s="8">
        <f t="shared" si="4"/>
        <v>0</v>
      </c>
      <c r="O35" s="8">
        <f t="shared" si="5"/>
        <v>0.1</v>
      </c>
    </row>
    <row r="36" spans="1:15">
      <c r="A36" s="16" t="s">
        <v>44</v>
      </c>
      <c r="B36" s="16">
        <v>4110</v>
      </c>
      <c r="C36" s="18">
        <v>6.3489458700000001E-2</v>
      </c>
      <c r="D36" s="17">
        <v>0.25800000000000001</v>
      </c>
      <c r="E36" s="17">
        <v>48.29</v>
      </c>
      <c r="F36" s="17">
        <v>0.7</v>
      </c>
      <c r="G36" s="17">
        <v>0.09</v>
      </c>
      <c r="H36" s="16">
        <v>1</v>
      </c>
      <c r="I36" s="19">
        <f t="shared" si="0"/>
        <v>0.7</v>
      </c>
      <c r="J36" s="19">
        <f t="shared" si="1"/>
        <v>0.09</v>
      </c>
      <c r="K36" s="17">
        <v>64</v>
      </c>
      <c r="L36" s="16">
        <f t="shared" si="2"/>
        <v>6.5916978153394493E-2</v>
      </c>
      <c r="M36" s="8">
        <f t="shared" si="3"/>
        <v>81</v>
      </c>
      <c r="N36" s="8">
        <f t="shared" si="4"/>
        <v>0</v>
      </c>
      <c r="O36" s="8">
        <f t="shared" si="5"/>
        <v>0</v>
      </c>
    </row>
    <row r="37" spans="1:15">
      <c r="A37" s="16" t="s">
        <v>44</v>
      </c>
      <c r="B37" s="16">
        <v>4110</v>
      </c>
      <c r="C37" s="18">
        <v>8.9150130399999999E-2</v>
      </c>
      <c r="D37" s="17">
        <v>0.25800000000000001</v>
      </c>
      <c r="E37" s="17">
        <v>48.29</v>
      </c>
      <c r="F37" s="17">
        <v>0.7</v>
      </c>
      <c r="G37" s="17">
        <v>0.09</v>
      </c>
      <c r="H37" s="16">
        <v>1</v>
      </c>
      <c r="I37" s="19">
        <f t="shared" si="0"/>
        <v>0.7</v>
      </c>
      <c r="J37" s="19">
        <f t="shared" si="1"/>
        <v>0.09</v>
      </c>
      <c r="K37" s="17">
        <v>89.9</v>
      </c>
      <c r="L37" s="16">
        <f t="shared" si="2"/>
        <v>9.2558785635844007E-2</v>
      </c>
      <c r="M37" s="8">
        <f t="shared" si="3"/>
        <v>114</v>
      </c>
      <c r="N37" s="8">
        <f t="shared" si="4"/>
        <v>0</v>
      </c>
      <c r="O37" s="8">
        <f t="shared" si="5"/>
        <v>0</v>
      </c>
    </row>
    <row r="38" spans="1:15">
      <c r="A38" s="16" t="s">
        <v>44</v>
      </c>
      <c r="B38" s="16">
        <v>5300</v>
      </c>
      <c r="C38" s="18">
        <v>4.9446065800000001E-2</v>
      </c>
      <c r="D38" s="17">
        <v>0.5</v>
      </c>
      <c r="E38" s="17">
        <v>48.29</v>
      </c>
      <c r="F38" s="17">
        <v>0.6</v>
      </c>
      <c r="G38" s="17">
        <v>0.13500000000000001</v>
      </c>
      <c r="H38" s="16">
        <v>1</v>
      </c>
      <c r="I38" s="19">
        <f t="shared" si="0"/>
        <v>0.6</v>
      </c>
      <c r="J38" s="19">
        <f t="shared" si="1"/>
        <v>0.13500000000000001</v>
      </c>
      <c r="K38" s="17">
        <v>96.6</v>
      </c>
      <c r="L38" s="16">
        <f t="shared" si="2"/>
        <v>9.9489604895083336E-2</v>
      </c>
      <c r="M38" s="8">
        <f t="shared" si="3"/>
        <v>123</v>
      </c>
      <c r="N38" s="8">
        <f t="shared" si="4"/>
        <v>0</v>
      </c>
      <c r="O38" s="8">
        <f t="shared" si="5"/>
        <v>0</v>
      </c>
    </row>
    <row r="39" spans="1:15">
      <c r="A39" s="16" t="s">
        <v>44</v>
      </c>
      <c r="B39" s="16">
        <v>5300</v>
      </c>
      <c r="C39" s="18">
        <v>7.9546699161000003</v>
      </c>
      <c r="D39" s="17">
        <v>0.5</v>
      </c>
      <c r="E39" s="17">
        <v>48.29</v>
      </c>
      <c r="F39" s="17">
        <v>0.6</v>
      </c>
      <c r="G39" s="17">
        <v>0.13500000000000001</v>
      </c>
      <c r="H39" s="16">
        <v>1</v>
      </c>
      <c r="I39" s="19">
        <f t="shared" si="0"/>
        <v>0.6</v>
      </c>
      <c r="J39" s="19">
        <f t="shared" si="1"/>
        <v>0.13500000000000001</v>
      </c>
      <c r="K39" s="17">
        <v>15545</v>
      </c>
      <c r="L39" s="16">
        <f t="shared" si="2"/>
        <v>16.005458760352877</v>
      </c>
      <c r="M39" s="8">
        <f t="shared" si="3"/>
        <v>19742</v>
      </c>
      <c r="N39" s="8">
        <f t="shared" si="4"/>
        <v>26</v>
      </c>
      <c r="O39" s="8">
        <f t="shared" si="5"/>
        <v>5.9</v>
      </c>
    </row>
    <row r="40" spans="1:15">
      <c r="A40" s="16" t="s">
        <v>44</v>
      </c>
      <c r="B40" s="16">
        <v>4110</v>
      </c>
      <c r="C40" s="18">
        <v>0.42005075250000001</v>
      </c>
      <c r="D40" s="17">
        <v>0.41299999999999998</v>
      </c>
      <c r="E40" s="17">
        <v>48.29</v>
      </c>
      <c r="F40" s="17">
        <v>0.7</v>
      </c>
      <c r="G40" s="17">
        <v>0.09</v>
      </c>
      <c r="H40" s="16">
        <v>1</v>
      </c>
      <c r="I40" s="19">
        <f t="shared" si="0"/>
        <v>0.7</v>
      </c>
      <c r="J40" s="19">
        <f t="shared" si="1"/>
        <v>0.09</v>
      </c>
      <c r="K40" s="17">
        <v>678.1</v>
      </c>
      <c r="L40" s="16">
        <f t="shared" si="2"/>
        <v>0.69811629968224365</v>
      </c>
      <c r="M40" s="8">
        <f t="shared" si="3"/>
        <v>861</v>
      </c>
      <c r="N40" s="8">
        <f t="shared" si="4"/>
        <v>1</v>
      </c>
      <c r="O40" s="8">
        <f t="shared" si="5"/>
        <v>0.2</v>
      </c>
    </row>
    <row r="41" spans="1:15">
      <c r="A41" s="16" t="s">
        <v>44</v>
      </c>
      <c r="B41" s="16">
        <v>4110</v>
      </c>
      <c r="C41" s="18">
        <v>9.1544572000000005E-3</v>
      </c>
      <c r="D41" s="17">
        <v>0.41299999999999998</v>
      </c>
      <c r="E41" s="17">
        <v>48.29</v>
      </c>
      <c r="F41" s="17">
        <v>0.7</v>
      </c>
      <c r="G41" s="17">
        <v>0.09</v>
      </c>
      <c r="H41" s="16">
        <v>1</v>
      </c>
      <c r="I41" s="19">
        <f t="shared" si="0"/>
        <v>0.7</v>
      </c>
      <c r="J41" s="19">
        <f t="shared" si="1"/>
        <v>0.09</v>
      </c>
      <c r="K41" s="17">
        <v>14.8</v>
      </c>
      <c r="L41" s="16">
        <f t="shared" si="2"/>
        <v>1.5214532405970331E-2</v>
      </c>
      <c r="M41" s="8">
        <f t="shared" si="3"/>
        <v>19</v>
      </c>
      <c r="N41" s="8">
        <f t="shared" si="4"/>
        <v>0</v>
      </c>
      <c r="O41" s="8">
        <f t="shared" si="5"/>
        <v>0</v>
      </c>
    </row>
    <row r="42" spans="1:15">
      <c r="A42" s="16" t="s">
        <v>44</v>
      </c>
      <c r="B42" s="16">
        <v>4110</v>
      </c>
      <c r="C42" s="18">
        <v>7.5111469099999995E-2</v>
      </c>
      <c r="D42" s="17">
        <v>0.25800000000000001</v>
      </c>
      <c r="E42" s="17">
        <v>48.29</v>
      </c>
      <c r="F42" s="17">
        <v>0.7</v>
      </c>
      <c r="G42" s="17">
        <v>0.09</v>
      </c>
      <c r="H42" s="16">
        <v>1</v>
      </c>
      <c r="I42" s="19">
        <f t="shared" si="0"/>
        <v>0.7</v>
      </c>
      <c r="J42" s="19">
        <f t="shared" si="1"/>
        <v>0.09</v>
      </c>
      <c r="K42" s="17">
        <v>75.7</v>
      </c>
      <c r="L42" s="16">
        <f t="shared" si="2"/>
        <v>7.7983356121038488E-2</v>
      </c>
      <c r="M42" s="8">
        <f t="shared" si="3"/>
        <v>96</v>
      </c>
      <c r="N42" s="8">
        <f t="shared" si="4"/>
        <v>0</v>
      </c>
      <c r="O42" s="8">
        <f t="shared" si="5"/>
        <v>0</v>
      </c>
    </row>
    <row r="43" spans="1:15">
      <c r="A43" s="16" t="s">
        <v>44</v>
      </c>
      <c r="B43" s="16">
        <v>4110</v>
      </c>
      <c r="C43" s="18">
        <v>9.0012276099999997E-2</v>
      </c>
      <c r="D43" s="17">
        <v>0.41299999999999998</v>
      </c>
      <c r="E43" s="17">
        <v>48.29</v>
      </c>
      <c r="F43" s="17">
        <v>0.7</v>
      </c>
      <c r="G43" s="17">
        <v>0.09</v>
      </c>
      <c r="H43" s="16">
        <v>1</v>
      </c>
      <c r="I43" s="19">
        <f t="shared" si="0"/>
        <v>0.7</v>
      </c>
      <c r="J43" s="19">
        <f t="shared" si="1"/>
        <v>0.09</v>
      </c>
      <c r="K43" s="17">
        <v>145.30000000000001</v>
      </c>
      <c r="L43" s="16">
        <f t="shared" si="2"/>
        <v>0.14959867764290805</v>
      </c>
      <c r="M43" s="8">
        <f t="shared" si="3"/>
        <v>185</v>
      </c>
      <c r="N43" s="8">
        <f t="shared" si="4"/>
        <v>0</v>
      </c>
      <c r="O43" s="8">
        <f t="shared" si="5"/>
        <v>0</v>
      </c>
    </row>
    <row r="44" spans="1:15">
      <c r="A44" s="16" t="s">
        <v>44</v>
      </c>
      <c r="B44" s="16">
        <v>4110</v>
      </c>
      <c r="C44" s="18">
        <v>0.1545929607</v>
      </c>
      <c r="D44" s="17">
        <v>0.25800000000000001</v>
      </c>
      <c r="E44" s="17">
        <v>48.29</v>
      </c>
      <c r="F44" s="17">
        <v>0.7</v>
      </c>
      <c r="G44" s="17">
        <v>0.09</v>
      </c>
      <c r="H44" s="16">
        <v>1</v>
      </c>
      <c r="I44" s="19">
        <f t="shared" si="0"/>
        <v>0.7</v>
      </c>
      <c r="J44" s="19">
        <f t="shared" si="1"/>
        <v>0.09</v>
      </c>
      <c r="K44" s="17">
        <v>155.9</v>
      </c>
      <c r="L44" s="16">
        <f t="shared" si="2"/>
        <v>0.16050382255236448</v>
      </c>
      <c r="M44" s="8">
        <f t="shared" si="3"/>
        <v>198</v>
      </c>
      <c r="N44" s="8">
        <f t="shared" si="4"/>
        <v>0</v>
      </c>
      <c r="O44" s="8">
        <f t="shared" si="5"/>
        <v>0</v>
      </c>
    </row>
    <row r="45" spans="1:15">
      <c r="A45" s="16" t="s">
        <v>44</v>
      </c>
      <c r="B45" s="16">
        <v>4110</v>
      </c>
      <c r="C45" s="18">
        <v>4.48704147E-2</v>
      </c>
      <c r="D45" s="17">
        <v>0.41299999999999998</v>
      </c>
      <c r="E45" s="17">
        <v>48.29</v>
      </c>
      <c r="F45" s="17">
        <v>0.7</v>
      </c>
      <c r="G45" s="17">
        <v>0.09</v>
      </c>
      <c r="H45" s="16">
        <v>1</v>
      </c>
      <c r="I45" s="19">
        <f t="shared" si="0"/>
        <v>0.7</v>
      </c>
      <c r="J45" s="19">
        <f t="shared" si="1"/>
        <v>0.09</v>
      </c>
      <c r="K45" s="17">
        <v>261.2</v>
      </c>
      <c r="L45" s="16">
        <f t="shared" si="2"/>
        <v>7.4573769215118241E-2</v>
      </c>
      <c r="M45" s="8">
        <f t="shared" si="3"/>
        <v>92</v>
      </c>
      <c r="N45" s="8">
        <f t="shared" si="4"/>
        <v>0</v>
      </c>
      <c r="O45" s="8">
        <f t="shared" si="5"/>
        <v>0</v>
      </c>
    </row>
    <row r="46" spans="1:15">
      <c r="A46" s="16" t="s">
        <v>44</v>
      </c>
      <c r="B46" s="16">
        <v>4110</v>
      </c>
      <c r="C46" s="18">
        <v>9.120702E-2</v>
      </c>
      <c r="D46" s="17">
        <v>0.41299999999999998</v>
      </c>
      <c r="E46" s="17">
        <v>48.29</v>
      </c>
      <c r="F46" s="17">
        <v>0.7</v>
      </c>
      <c r="G46" s="17">
        <v>0.09</v>
      </c>
      <c r="H46" s="16">
        <v>1</v>
      </c>
      <c r="I46" s="19">
        <f t="shared" si="0"/>
        <v>0.7</v>
      </c>
      <c r="J46" s="19">
        <f t="shared" si="1"/>
        <v>0.09</v>
      </c>
      <c r="K46" s="17">
        <v>147.19999999999999</v>
      </c>
      <c r="L46" s="16">
        <f t="shared" si="2"/>
        <v>0.15158431910544998</v>
      </c>
      <c r="M46" s="8">
        <f t="shared" si="3"/>
        <v>187</v>
      </c>
      <c r="N46" s="8">
        <f t="shared" si="4"/>
        <v>0</v>
      </c>
      <c r="O46" s="8">
        <f t="shared" si="5"/>
        <v>0</v>
      </c>
    </row>
    <row r="47" spans="1:15">
      <c r="A47" s="16" t="s">
        <v>44</v>
      </c>
      <c r="B47" s="16">
        <v>4110</v>
      </c>
      <c r="C47" s="18">
        <v>0.88596241450000002</v>
      </c>
      <c r="D47" s="17">
        <v>0.41299999999999998</v>
      </c>
      <c r="E47" s="17">
        <v>48.29</v>
      </c>
      <c r="F47" s="17">
        <v>0.7</v>
      </c>
      <c r="G47" s="17">
        <v>0.09</v>
      </c>
      <c r="H47" s="16">
        <v>1</v>
      </c>
      <c r="I47" s="19">
        <f t="shared" si="0"/>
        <v>0.7</v>
      </c>
      <c r="J47" s="19">
        <f t="shared" si="1"/>
        <v>0.09</v>
      </c>
      <c r="K47" s="17">
        <v>12804.3</v>
      </c>
      <c r="L47" s="16">
        <f t="shared" si="2"/>
        <v>1.4724525519527221</v>
      </c>
      <c r="M47" s="8">
        <f t="shared" si="3"/>
        <v>1816</v>
      </c>
      <c r="N47" s="8">
        <f t="shared" si="4"/>
        <v>3</v>
      </c>
      <c r="O47" s="8">
        <f t="shared" si="5"/>
        <v>0.4</v>
      </c>
    </row>
    <row r="48" spans="1:15">
      <c r="A48" s="16" t="s">
        <v>44</v>
      </c>
      <c r="B48" s="16">
        <v>5300</v>
      </c>
      <c r="C48" s="18">
        <v>7.2509506000000001E-3</v>
      </c>
      <c r="D48" s="17">
        <v>0.5</v>
      </c>
      <c r="E48" s="17">
        <v>48.29</v>
      </c>
      <c r="F48" s="17">
        <v>0.6</v>
      </c>
      <c r="G48" s="17">
        <v>0.13500000000000001</v>
      </c>
      <c r="H48" s="16">
        <v>1</v>
      </c>
      <c r="I48" s="19">
        <f t="shared" si="0"/>
        <v>0.6</v>
      </c>
      <c r="J48" s="19">
        <f t="shared" si="1"/>
        <v>0.13500000000000001</v>
      </c>
      <c r="K48" s="17">
        <v>14.2</v>
      </c>
      <c r="L48" s="16">
        <f t="shared" si="2"/>
        <v>1.4589516853083332E-2</v>
      </c>
      <c r="M48" s="8">
        <f t="shared" si="3"/>
        <v>18</v>
      </c>
      <c r="N48" s="8">
        <f t="shared" si="4"/>
        <v>0</v>
      </c>
      <c r="O48" s="8">
        <f t="shared" si="5"/>
        <v>0</v>
      </c>
    </row>
    <row r="49" spans="1:15">
      <c r="A49" s="16" t="s">
        <v>44</v>
      </c>
      <c r="B49" s="16">
        <v>5300</v>
      </c>
      <c r="C49" s="18">
        <v>0.2498013359</v>
      </c>
      <c r="D49" s="17">
        <v>0.5</v>
      </c>
      <c r="E49" s="17">
        <v>48.29</v>
      </c>
      <c r="F49" s="17">
        <v>0.6</v>
      </c>
      <c r="G49" s="17">
        <v>0.13500000000000001</v>
      </c>
      <c r="H49" s="16">
        <v>1</v>
      </c>
      <c r="I49" s="19">
        <f t="shared" si="0"/>
        <v>0.6</v>
      </c>
      <c r="J49" s="19">
        <f t="shared" si="1"/>
        <v>0.13500000000000001</v>
      </c>
      <c r="K49" s="17">
        <v>488.2</v>
      </c>
      <c r="L49" s="16">
        <f t="shared" si="2"/>
        <v>0.50262110460879172</v>
      </c>
      <c r="M49" s="8">
        <f t="shared" si="3"/>
        <v>620</v>
      </c>
      <c r="N49" s="8">
        <f t="shared" si="4"/>
        <v>1</v>
      </c>
      <c r="O49" s="8">
        <f t="shared" si="5"/>
        <v>0.2</v>
      </c>
    </row>
    <row r="50" spans="1:15">
      <c r="A50" s="16" t="s">
        <v>44</v>
      </c>
      <c r="B50" s="16">
        <v>5300</v>
      </c>
      <c r="C50" s="18">
        <v>5.3688316999999999E-3</v>
      </c>
      <c r="D50" s="17">
        <v>0.5</v>
      </c>
      <c r="E50" s="17">
        <v>48.29</v>
      </c>
      <c r="F50" s="17">
        <v>0.6</v>
      </c>
      <c r="G50" s="17">
        <v>0.13500000000000001</v>
      </c>
      <c r="H50" s="16">
        <v>1</v>
      </c>
      <c r="I50" s="19">
        <f t="shared" si="0"/>
        <v>0.6</v>
      </c>
      <c r="J50" s="19">
        <f t="shared" si="1"/>
        <v>0.13500000000000001</v>
      </c>
      <c r="K50" s="17">
        <v>10.5</v>
      </c>
      <c r="L50" s="16">
        <f t="shared" si="2"/>
        <v>1.0802536783041666E-2</v>
      </c>
      <c r="M50" s="8">
        <f t="shared" si="3"/>
        <v>13</v>
      </c>
      <c r="N50" s="8">
        <f t="shared" si="4"/>
        <v>0</v>
      </c>
      <c r="O50" s="8">
        <f t="shared" si="5"/>
        <v>0</v>
      </c>
    </row>
    <row r="51" spans="1:15">
      <c r="A51" s="16" t="s">
        <v>44</v>
      </c>
      <c r="B51" s="16">
        <v>4110</v>
      </c>
      <c r="C51" s="18">
        <v>3.8304586500000001E-2</v>
      </c>
      <c r="D51" s="17">
        <v>0.41299999999999998</v>
      </c>
      <c r="E51" s="17">
        <v>48.29</v>
      </c>
      <c r="F51" s="17">
        <v>0.7</v>
      </c>
      <c r="G51" s="17">
        <v>0.09</v>
      </c>
      <c r="H51" s="16">
        <v>1</v>
      </c>
      <c r="I51" s="19">
        <f t="shared" si="0"/>
        <v>0.7</v>
      </c>
      <c r="J51" s="19">
        <f t="shared" si="1"/>
        <v>0.09</v>
      </c>
      <c r="K51" s="17">
        <v>61.8</v>
      </c>
      <c r="L51" s="16">
        <f t="shared" si="2"/>
        <v>6.3661488591758741E-2</v>
      </c>
      <c r="M51" s="8">
        <f t="shared" si="3"/>
        <v>79</v>
      </c>
      <c r="N51" s="8">
        <f t="shared" si="4"/>
        <v>0</v>
      </c>
      <c r="O51" s="8">
        <f t="shared" si="5"/>
        <v>0</v>
      </c>
    </row>
    <row r="52" spans="1:15">
      <c r="A52" s="16" t="s">
        <v>44</v>
      </c>
      <c r="B52" s="16">
        <v>5300</v>
      </c>
      <c r="C52" s="18">
        <v>3.0768948E-3</v>
      </c>
      <c r="D52" s="17">
        <v>0.5</v>
      </c>
      <c r="E52" s="17">
        <v>48.29</v>
      </c>
      <c r="F52" s="17">
        <v>0.6</v>
      </c>
      <c r="G52" s="17">
        <v>0.13500000000000001</v>
      </c>
      <c r="H52" s="16">
        <v>1</v>
      </c>
      <c r="I52" s="19">
        <f t="shared" si="0"/>
        <v>0.6</v>
      </c>
      <c r="J52" s="19">
        <f t="shared" si="1"/>
        <v>0.13500000000000001</v>
      </c>
      <c r="K52" s="17">
        <v>40.799999999999997</v>
      </c>
      <c r="L52" s="16">
        <f t="shared" si="2"/>
        <v>6.1909687455000001E-3</v>
      </c>
      <c r="M52" s="8">
        <f t="shared" si="3"/>
        <v>8</v>
      </c>
      <c r="N52" s="8">
        <f t="shared" si="4"/>
        <v>0</v>
      </c>
      <c r="O52" s="8">
        <f t="shared" si="5"/>
        <v>0</v>
      </c>
    </row>
    <row r="53" spans="1:15">
      <c r="A53" s="16" t="s">
        <v>44</v>
      </c>
      <c r="B53" s="16">
        <v>5300</v>
      </c>
      <c r="C53" s="18">
        <v>6.1543795000000004E-3</v>
      </c>
      <c r="D53" s="17">
        <v>0.5</v>
      </c>
      <c r="E53" s="17">
        <v>48.29</v>
      </c>
      <c r="F53" s="17">
        <v>0.6</v>
      </c>
      <c r="G53" s="17">
        <v>0.13500000000000001</v>
      </c>
      <c r="H53" s="16">
        <v>1</v>
      </c>
      <c r="I53" s="19">
        <f t="shared" si="0"/>
        <v>0.6</v>
      </c>
      <c r="J53" s="19">
        <f t="shared" si="1"/>
        <v>0.13500000000000001</v>
      </c>
      <c r="K53" s="17">
        <v>45.4</v>
      </c>
      <c r="L53" s="16">
        <f t="shared" si="2"/>
        <v>1.2383124418958334E-2</v>
      </c>
      <c r="M53" s="8">
        <f t="shared" si="3"/>
        <v>15</v>
      </c>
      <c r="N53" s="8">
        <f t="shared" si="4"/>
        <v>0</v>
      </c>
      <c r="O53" s="8">
        <f t="shared" si="5"/>
        <v>0</v>
      </c>
    </row>
    <row r="54" spans="1:15">
      <c r="A54" s="16" t="s">
        <v>44</v>
      </c>
      <c r="B54" s="16">
        <v>4110</v>
      </c>
      <c r="C54" s="18">
        <v>3.3348516500000001E-2</v>
      </c>
      <c r="D54" s="17">
        <v>0.41299999999999998</v>
      </c>
      <c r="E54" s="17">
        <v>48.29</v>
      </c>
      <c r="F54" s="17">
        <v>0.7</v>
      </c>
      <c r="G54" s="17">
        <v>0.09</v>
      </c>
      <c r="H54" s="16">
        <v>1</v>
      </c>
      <c r="I54" s="19">
        <f t="shared" si="0"/>
        <v>0.7</v>
      </c>
      <c r="J54" s="19">
        <f t="shared" si="1"/>
        <v>0.09</v>
      </c>
      <c r="K54" s="17">
        <v>288.60000000000002</v>
      </c>
      <c r="L54" s="16">
        <f t="shared" si="2"/>
        <v>5.5424595243100415E-2</v>
      </c>
      <c r="M54" s="8">
        <f t="shared" si="3"/>
        <v>68</v>
      </c>
      <c r="N54" s="8">
        <f t="shared" si="4"/>
        <v>0</v>
      </c>
      <c r="O54" s="8">
        <f t="shared" si="5"/>
        <v>0</v>
      </c>
    </row>
    <row r="55" spans="1:15">
      <c r="A55" s="16" t="s">
        <v>44</v>
      </c>
      <c r="B55" s="16">
        <v>5300</v>
      </c>
      <c r="C55" s="18">
        <v>6.1534223999999997E-3</v>
      </c>
      <c r="D55" s="17">
        <v>0.5</v>
      </c>
      <c r="E55" s="17">
        <v>48.29</v>
      </c>
      <c r="F55" s="17">
        <v>0.6</v>
      </c>
      <c r="G55" s="17">
        <v>0.13500000000000001</v>
      </c>
      <c r="H55" s="16">
        <v>1</v>
      </c>
      <c r="I55" s="19">
        <f t="shared" si="0"/>
        <v>0.6</v>
      </c>
      <c r="J55" s="19">
        <f t="shared" si="1"/>
        <v>0.13500000000000001</v>
      </c>
      <c r="K55" s="17">
        <v>45</v>
      </c>
      <c r="L55" s="16">
        <f t="shared" si="2"/>
        <v>1.2381198653999998E-2</v>
      </c>
      <c r="M55" s="8">
        <f t="shared" si="3"/>
        <v>15</v>
      </c>
      <c r="N55" s="8">
        <f t="shared" si="4"/>
        <v>0</v>
      </c>
      <c r="O55" s="8">
        <f t="shared" si="5"/>
        <v>0</v>
      </c>
    </row>
    <row r="56" spans="1:15">
      <c r="A56" s="16" t="s">
        <v>44</v>
      </c>
      <c r="B56" s="16">
        <v>5300</v>
      </c>
      <c r="C56" s="18">
        <v>5.0358929999999996E-3</v>
      </c>
      <c r="D56" s="17">
        <v>0.5</v>
      </c>
      <c r="E56" s="17">
        <v>48.29</v>
      </c>
      <c r="F56" s="17">
        <v>0.6</v>
      </c>
      <c r="G56" s="17">
        <v>0.13500000000000001</v>
      </c>
      <c r="H56" s="16">
        <v>1</v>
      </c>
      <c r="I56" s="19">
        <f t="shared" si="0"/>
        <v>0.6</v>
      </c>
      <c r="J56" s="19">
        <f t="shared" si="1"/>
        <v>0.13500000000000001</v>
      </c>
      <c r="K56" s="17">
        <v>85.7</v>
      </c>
      <c r="L56" s="16">
        <f t="shared" si="2"/>
        <v>1.0132636373749998E-2</v>
      </c>
      <c r="M56" s="8">
        <f t="shared" si="3"/>
        <v>12</v>
      </c>
      <c r="N56" s="8">
        <f t="shared" si="4"/>
        <v>0</v>
      </c>
      <c r="O56" s="8">
        <f t="shared" si="5"/>
        <v>0</v>
      </c>
    </row>
    <row r="57" spans="1:15">
      <c r="A57" s="16" t="s">
        <v>44</v>
      </c>
      <c r="B57" s="16">
        <v>4110</v>
      </c>
      <c r="C57" s="18">
        <v>1.5427897600000001E-2</v>
      </c>
      <c r="D57" s="17">
        <v>0.41299999999999998</v>
      </c>
      <c r="E57" s="17">
        <v>48.29</v>
      </c>
      <c r="F57" s="17">
        <v>0.7</v>
      </c>
      <c r="G57" s="17">
        <v>0.09</v>
      </c>
      <c r="H57" s="16">
        <v>1</v>
      </c>
      <c r="I57" s="19">
        <f t="shared" si="0"/>
        <v>0.7</v>
      </c>
      <c r="J57" s="19">
        <f t="shared" si="1"/>
        <v>0.09</v>
      </c>
      <c r="K57" s="17">
        <v>217.7</v>
      </c>
      <c r="L57" s="16">
        <f t="shared" si="2"/>
        <v>2.5640870109829333E-2</v>
      </c>
      <c r="M57" s="8">
        <f t="shared" si="3"/>
        <v>32</v>
      </c>
      <c r="N57" s="8">
        <f t="shared" si="4"/>
        <v>0</v>
      </c>
      <c r="O57" s="8">
        <f t="shared" si="5"/>
        <v>0</v>
      </c>
    </row>
    <row r="58" spans="1:15">
      <c r="A58" s="16" t="s">
        <v>44</v>
      </c>
      <c r="B58" s="16">
        <v>5300</v>
      </c>
      <c r="C58" s="18">
        <v>5.2351138999999998E-2</v>
      </c>
      <c r="D58" s="17">
        <v>0.5</v>
      </c>
      <c r="E58" s="17">
        <v>48.29</v>
      </c>
      <c r="F58" s="17">
        <v>0.6</v>
      </c>
      <c r="G58" s="17">
        <v>0.13500000000000001</v>
      </c>
      <c r="H58" s="16">
        <v>1</v>
      </c>
      <c r="I58" s="19">
        <f t="shared" si="0"/>
        <v>0.6</v>
      </c>
      <c r="J58" s="19">
        <f t="shared" si="1"/>
        <v>0.13500000000000001</v>
      </c>
      <c r="K58" s="17">
        <v>102.3</v>
      </c>
      <c r="L58" s="16">
        <f t="shared" si="2"/>
        <v>0.10533485426291667</v>
      </c>
      <c r="M58" s="8">
        <f t="shared" si="3"/>
        <v>130</v>
      </c>
      <c r="N58" s="8">
        <f t="shared" si="4"/>
        <v>0</v>
      </c>
      <c r="O58" s="8">
        <f t="shared" si="5"/>
        <v>0</v>
      </c>
    </row>
    <row r="59" spans="1:15">
      <c r="A59" s="16" t="s">
        <v>44</v>
      </c>
      <c r="B59" s="16">
        <v>4110</v>
      </c>
      <c r="C59" s="18">
        <v>0.10883661479999999</v>
      </c>
      <c r="D59" s="17">
        <v>0.41299999999999998</v>
      </c>
      <c r="E59" s="17">
        <v>48.29</v>
      </c>
      <c r="F59" s="17">
        <v>0.7</v>
      </c>
      <c r="G59" s="17">
        <v>0.09</v>
      </c>
      <c r="H59" s="16">
        <v>1</v>
      </c>
      <c r="I59" s="19">
        <f t="shared" si="0"/>
        <v>0.7</v>
      </c>
      <c r="J59" s="19">
        <f t="shared" si="1"/>
        <v>0.09</v>
      </c>
      <c r="K59" s="17">
        <v>175.7</v>
      </c>
      <c r="L59" s="16">
        <f t="shared" si="2"/>
        <v>0.18088436776248296</v>
      </c>
      <c r="M59" s="8">
        <f t="shared" si="3"/>
        <v>223</v>
      </c>
      <c r="N59" s="8">
        <f t="shared" si="4"/>
        <v>0</v>
      </c>
      <c r="O59" s="8">
        <f t="shared" si="5"/>
        <v>0</v>
      </c>
    </row>
    <row r="60" spans="1:15">
      <c r="A60" s="16" t="s">
        <v>44</v>
      </c>
      <c r="B60" s="16">
        <v>4110</v>
      </c>
      <c r="C60" s="18">
        <v>2.35376058E-2</v>
      </c>
      <c r="D60" s="17">
        <v>0.41299999999999998</v>
      </c>
      <c r="E60" s="17">
        <v>48.29</v>
      </c>
      <c r="F60" s="17">
        <v>0.7</v>
      </c>
      <c r="G60" s="17">
        <v>0.09</v>
      </c>
      <c r="H60" s="16">
        <v>1</v>
      </c>
      <c r="I60" s="19">
        <f t="shared" si="0"/>
        <v>0.7</v>
      </c>
      <c r="J60" s="19">
        <f t="shared" si="1"/>
        <v>0.09</v>
      </c>
      <c r="K60" s="17">
        <v>254.4</v>
      </c>
      <c r="L60" s="16">
        <f t="shared" si="2"/>
        <v>3.9119049702155496E-2</v>
      </c>
      <c r="M60" s="8">
        <f t="shared" si="3"/>
        <v>48</v>
      </c>
      <c r="N60" s="8">
        <f t="shared" si="4"/>
        <v>0</v>
      </c>
      <c r="O60" s="8">
        <f t="shared" si="5"/>
        <v>0</v>
      </c>
    </row>
    <row r="61" spans="1:15">
      <c r="A61" s="16" t="s">
        <v>44</v>
      </c>
      <c r="B61" s="16">
        <v>6410</v>
      </c>
      <c r="C61" s="18">
        <v>0.40908988909999999</v>
      </c>
      <c r="D61" s="17">
        <v>0.30299999999999999</v>
      </c>
      <c r="E61" s="17">
        <v>48.29</v>
      </c>
      <c r="F61" s="17">
        <v>0</v>
      </c>
      <c r="G61" s="17">
        <v>0</v>
      </c>
      <c r="H61" s="16">
        <v>1</v>
      </c>
      <c r="I61" s="19">
        <f t="shared" si="0"/>
        <v>0</v>
      </c>
      <c r="J61" s="19">
        <f t="shared" si="1"/>
        <v>0</v>
      </c>
      <c r="K61" s="17">
        <v>3756</v>
      </c>
      <c r="L61" s="16">
        <f t="shared" si="2"/>
        <v>0.49881250630213469</v>
      </c>
      <c r="M61" s="8">
        <f t="shared" si="3"/>
        <v>615</v>
      </c>
      <c r="N61" s="8">
        <f t="shared" si="4"/>
        <v>0</v>
      </c>
      <c r="O61" s="8">
        <f t="shared" si="5"/>
        <v>0</v>
      </c>
    </row>
    <row r="62" spans="1:15">
      <c r="A62" s="16" t="s">
        <v>44</v>
      </c>
      <c r="B62" s="16">
        <v>4110</v>
      </c>
      <c r="C62" s="18">
        <v>5.5128763499999997E-2</v>
      </c>
      <c r="D62" s="17">
        <v>0.41299999999999998</v>
      </c>
      <c r="E62" s="17">
        <v>48.29</v>
      </c>
      <c r="F62" s="17">
        <v>0.7</v>
      </c>
      <c r="G62" s="17">
        <v>0.09</v>
      </c>
      <c r="H62" s="16">
        <v>1</v>
      </c>
      <c r="I62" s="19">
        <f t="shared" si="0"/>
        <v>0.7</v>
      </c>
      <c r="J62" s="19">
        <f t="shared" si="1"/>
        <v>0.09</v>
      </c>
      <c r="K62" s="17">
        <v>319.2</v>
      </c>
      <c r="L62" s="16">
        <f t="shared" si="2"/>
        <v>9.1622948302366225E-2</v>
      </c>
      <c r="M62" s="8">
        <f t="shared" si="3"/>
        <v>113</v>
      </c>
      <c r="N62" s="8">
        <f t="shared" si="4"/>
        <v>0</v>
      </c>
      <c r="O62" s="8">
        <f t="shared" si="5"/>
        <v>0</v>
      </c>
    </row>
    <row r="63" spans="1:15">
      <c r="A63" s="16" t="s">
        <v>44</v>
      </c>
      <c r="B63" s="16">
        <v>4110</v>
      </c>
      <c r="C63" s="18">
        <v>4.4236483999999998E-3</v>
      </c>
      <c r="D63" s="17">
        <v>0.41299999999999998</v>
      </c>
      <c r="E63" s="17">
        <v>48.29</v>
      </c>
      <c r="F63" s="17">
        <v>0.7</v>
      </c>
      <c r="G63" s="17">
        <v>0.09</v>
      </c>
      <c r="H63" s="16">
        <v>1</v>
      </c>
      <c r="I63" s="19">
        <f t="shared" si="0"/>
        <v>0.7</v>
      </c>
      <c r="J63" s="19">
        <f t="shared" si="1"/>
        <v>0.09</v>
      </c>
      <c r="K63" s="17">
        <v>68.3</v>
      </c>
      <c r="L63" s="16">
        <f t="shared" si="2"/>
        <v>7.3520188542056655E-3</v>
      </c>
      <c r="M63" s="8">
        <f t="shared" si="3"/>
        <v>9</v>
      </c>
      <c r="N63" s="8">
        <f t="shared" si="4"/>
        <v>0</v>
      </c>
      <c r="O63" s="8">
        <f t="shared" si="5"/>
        <v>0</v>
      </c>
    </row>
    <row r="64" spans="1:15">
      <c r="A64" s="16" t="s">
        <v>44</v>
      </c>
      <c r="B64" s="16">
        <v>6410</v>
      </c>
      <c r="C64" s="18">
        <v>9.5351102699999996E-2</v>
      </c>
      <c r="D64" s="17">
        <v>0.30299999999999999</v>
      </c>
      <c r="E64" s="17">
        <v>48.29</v>
      </c>
      <c r="F64" s="17">
        <v>0</v>
      </c>
      <c r="G64" s="17">
        <v>0</v>
      </c>
      <c r="H64" s="16">
        <v>1</v>
      </c>
      <c r="I64" s="19">
        <f t="shared" si="0"/>
        <v>0</v>
      </c>
      <c r="J64" s="19">
        <f t="shared" si="1"/>
        <v>0</v>
      </c>
      <c r="K64" s="17">
        <v>203.2</v>
      </c>
      <c r="L64" s="16">
        <f t="shared" si="2"/>
        <v>0.11626374492192075</v>
      </c>
      <c r="M64" s="8">
        <f t="shared" si="3"/>
        <v>143</v>
      </c>
      <c r="N64" s="8">
        <f t="shared" si="4"/>
        <v>0</v>
      </c>
      <c r="O64" s="8">
        <f t="shared" si="5"/>
        <v>0</v>
      </c>
    </row>
    <row r="65" spans="1:15">
      <c r="A65" s="16" t="s">
        <v>44</v>
      </c>
      <c r="B65" s="16">
        <v>5300</v>
      </c>
      <c r="C65" s="18">
        <v>6.8734003200000005E-2</v>
      </c>
      <c r="D65" s="17">
        <v>0.5</v>
      </c>
      <c r="E65" s="17">
        <v>48.29</v>
      </c>
      <c r="F65" s="17">
        <v>0.6</v>
      </c>
      <c r="G65" s="17">
        <v>0.13500000000000001</v>
      </c>
      <c r="H65" s="16">
        <v>0</v>
      </c>
      <c r="I65" s="19">
        <f>F65*0.7</f>
        <v>0.42</v>
      </c>
      <c r="J65" s="19">
        <f>G65*0.5</f>
        <v>6.7500000000000004E-2</v>
      </c>
      <c r="K65" s="17">
        <v>134.30000000000001</v>
      </c>
      <c r="L65" s="16">
        <f t="shared" si="2"/>
        <v>0.138298542272</v>
      </c>
      <c r="M65" s="8">
        <f t="shared" si="3"/>
        <v>171</v>
      </c>
      <c r="N65" s="8">
        <f t="shared" si="4"/>
        <v>0</v>
      </c>
      <c r="O65" s="8">
        <f t="shared" si="5"/>
        <v>0</v>
      </c>
    </row>
    <row r="66" spans="1:15">
      <c r="A66" s="16" t="s">
        <v>44</v>
      </c>
      <c r="B66" s="16">
        <v>5300</v>
      </c>
      <c r="C66" s="18">
        <v>7.2396090100000005E-2</v>
      </c>
      <c r="D66" s="17">
        <v>0.5</v>
      </c>
      <c r="E66" s="17">
        <v>48.29</v>
      </c>
      <c r="F66" s="17">
        <v>0.6</v>
      </c>
      <c r="G66" s="17">
        <v>0.13500000000000001</v>
      </c>
      <c r="H66" s="16">
        <v>0</v>
      </c>
      <c r="I66" s="19">
        <f t="shared" ref="I66:I83" si="6">F66*0.7</f>
        <v>0.42</v>
      </c>
      <c r="J66" s="19">
        <f t="shared" ref="J66:J83" si="7">G66*0.5</f>
        <v>6.7500000000000004E-2</v>
      </c>
      <c r="K66" s="17">
        <v>141.5</v>
      </c>
      <c r="L66" s="16">
        <f t="shared" si="2"/>
        <v>0.14566696628870834</v>
      </c>
      <c r="M66" s="8">
        <f t="shared" si="3"/>
        <v>180</v>
      </c>
      <c r="N66" s="8">
        <f t="shared" si="4"/>
        <v>0</v>
      </c>
      <c r="O66" s="8">
        <f t="shared" si="5"/>
        <v>0</v>
      </c>
    </row>
    <row r="67" spans="1:15">
      <c r="A67" s="16" t="s">
        <v>44</v>
      </c>
      <c r="B67" s="16">
        <v>5300</v>
      </c>
      <c r="C67" s="18">
        <v>5.71717E-5</v>
      </c>
      <c r="D67" s="17">
        <v>0.5</v>
      </c>
      <c r="E67" s="17">
        <v>48.29</v>
      </c>
      <c r="F67" s="17">
        <v>0.6</v>
      </c>
      <c r="G67" s="17">
        <v>0.13500000000000001</v>
      </c>
      <c r="H67" s="16">
        <v>0</v>
      </c>
      <c r="I67" s="19">
        <f t="shared" si="6"/>
        <v>0.42</v>
      </c>
      <c r="J67" s="19">
        <f t="shared" si="7"/>
        <v>6.7500000000000004E-2</v>
      </c>
      <c r="K67" s="17">
        <v>0.1</v>
      </c>
      <c r="L67" s="16">
        <f t="shared" ref="L67:L83" si="8">E67*D67*C67/12</f>
        <v>1.1503422470833333E-4</v>
      </c>
      <c r="M67" s="8">
        <f t="shared" ref="M67:M83" si="9">ROUND(E67*D67*C67*102.79,0)</f>
        <v>0</v>
      </c>
      <c r="N67" s="8">
        <f t="shared" ref="N67:N83" si="10">ROUND(I67*M67*0.002205,0)</f>
        <v>0</v>
      </c>
      <c r="O67" s="8">
        <f t="shared" ref="O67:O83" si="11">ROUND(J67*M67*0.002205,1)</f>
        <v>0</v>
      </c>
    </row>
    <row r="68" spans="1:15">
      <c r="A68" s="16" t="s">
        <v>44</v>
      </c>
      <c r="B68" s="16">
        <v>5300</v>
      </c>
      <c r="C68" s="18">
        <v>0.1653519644</v>
      </c>
      <c r="D68" s="17">
        <v>0.5</v>
      </c>
      <c r="E68" s="17">
        <v>48.29</v>
      </c>
      <c r="F68" s="17">
        <v>0.6</v>
      </c>
      <c r="G68" s="17">
        <v>0.13500000000000001</v>
      </c>
      <c r="H68" s="16">
        <v>0</v>
      </c>
      <c r="I68" s="19">
        <f t="shared" si="6"/>
        <v>0.42</v>
      </c>
      <c r="J68" s="19">
        <f t="shared" si="7"/>
        <v>6.7500000000000004E-2</v>
      </c>
      <c r="K68" s="17">
        <v>323.10000000000002</v>
      </c>
      <c r="L68" s="16">
        <f t="shared" si="8"/>
        <v>0.33270193170316664</v>
      </c>
      <c r="M68" s="8">
        <f t="shared" si="9"/>
        <v>410</v>
      </c>
      <c r="N68" s="8">
        <f t="shared" si="10"/>
        <v>0</v>
      </c>
      <c r="O68" s="8">
        <f t="shared" si="11"/>
        <v>0.1</v>
      </c>
    </row>
    <row r="69" spans="1:15">
      <c r="A69" s="16" t="s">
        <v>44</v>
      </c>
      <c r="B69" s="16">
        <v>5300</v>
      </c>
      <c r="C69" s="18">
        <v>0.12367854</v>
      </c>
      <c r="D69" s="17">
        <v>0.5</v>
      </c>
      <c r="E69" s="17">
        <v>48.29</v>
      </c>
      <c r="F69" s="17">
        <v>0.6</v>
      </c>
      <c r="G69" s="17">
        <v>0.13500000000000001</v>
      </c>
      <c r="H69" s="16">
        <v>0</v>
      </c>
      <c r="I69" s="19">
        <f t="shared" si="6"/>
        <v>0.42</v>
      </c>
      <c r="J69" s="19">
        <f t="shared" si="7"/>
        <v>6.7500000000000004E-2</v>
      </c>
      <c r="K69" s="17">
        <v>241.7</v>
      </c>
      <c r="L69" s="16">
        <f t="shared" si="8"/>
        <v>0.24885152902499999</v>
      </c>
      <c r="M69" s="8">
        <f t="shared" si="9"/>
        <v>307</v>
      </c>
      <c r="N69" s="8">
        <f t="shared" si="10"/>
        <v>0</v>
      </c>
      <c r="O69" s="8">
        <f t="shared" si="11"/>
        <v>0</v>
      </c>
    </row>
    <row r="70" spans="1:15">
      <c r="A70" s="16" t="s">
        <v>44</v>
      </c>
      <c r="B70" s="16">
        <v>5300</v>
      </c>
      <c r="C70" s="18">
        <v>0.2311518276</v>
      </c>
      <c r="D70" s="17">
        <v>0.5</v>
      </c>
      <c r="E70" s="17">
        <v>48.29</v>
      </c>
      <c r="F70" s="17">
        <v>0.6</v>
      </c>
      <c r="G70" s="17">
        <v>0.13500000000000001</v>
      </c>
      <c r="H70" s="16">
        <v>0</v>
      </c>
      <c r="I70" s="19">
        <f t="shared" si="6"/>
        <v>0.42</v>
      </c>
      <c r="J70" s="19">
        <f t="shared" si="7"/>
        <v>6.7500000000000004E-2</v>
      </c>
      <c r="K70" s="17">
        <v>451.7</v>
      </c>
      <c r="L70" s="16">
        <f t="shared" si="8"/>
        <v>0.46509673978349997</v>
      </c>
      <c r="M70" s="8">
        <f t="shared" si="9"/>
        <v>574</v>
      </c>
      <c r="N70" s="8">
        <f t="shared" si="10"/>
        <v>1</v>
      </c>
      <c r="O70" s="8">
        <f t="shared" si="11"/>
        <v>0.1</v>
      </c>
    </row>
    <row r="71" spans="1:15">
      <c r="A71" s="16" t="s">
        <v>44</v>
      </c>
      <c r="B71" s="16">
        <v>5300</v>
      </c>
      <c r="C71" s="18">
        <v>0.20415323660000001</v>
      </c>
      <c r="D71" s="17">
        <v>0.5</v>
      </c>
      <c r="E71" s="17">
        <v>48.29</v>
      </c>
      <c r="F71" s="17">
        <v>0.6</v>
      </c>
      <c r="G71" s="17">
        <v>0.13500000000000001</v>
      </c>
      <c r="H71" s="16">
        <v>0</v>
      </c>
      <c r="I71" s="19">
        <f t="shared" si="6"/>
        <v>0.42</v>
      </c>
      <c r="J71" s="19">
        <f t="shared" si="7"/>
        <v>6.7500000000000004E-2</v>
      </c>
      <c r="K71" s="17">
        <v>399</v>
      </c>
      <c r="L71" s="16">
        <f t="shared" si="8"/>
        <v>0.41077332480891671</v>
      </c>
      <c r="M71" s="8">
        <f t="shared" si="9"/>
        <v>507</v>
      </c>
      <c r="N71" s="8">
        <f t="shared" si="10"/>
        <v>0</v>
      </c>
      <c r="O71" s="8">
        <f t="shared" si="11"/>
        <v>0.1</v>
      </c>
    </row>
    <row r="72" spans="1:15">
      <c r="A72" s="16" t="s">
        <v>44</v>
      </c>
      <c r="B72" s="16">
        <v>5300</v>
      </c>
      <c r="C72" s="18">
        <v>0.65450600319999996</v>
      </c>
      <c r="D72" s="17">
        <v>0.5</v>
      </c>
      <c r="E72" s="17">
        <v>48.29</v>
      </c>
      <c r="F72" s="17">
        <v>0.6</v>
      </c>
      <c r="G72" s="17">
        <v>0.13500000000000001</v>
      </c>
      <c r="H72" s="16">
        <v>0</v>
      </c>
      <c r="I72" s="19">
        <f t="shared" si="6"/>
        <v>0.42</v>
      </c>
      <c r="J72" s="19">
        <f t="shared" si="7"/>
        <v>6.7500000000000004E-2</v>
      </c>
      <c r="K72" s="17">
        <v>1279</v>
      </c>
      <c r="L72" s="16">
        <f t="shared" si="8"/>
        <v>1.3169206206053332</v>
      </c>
      <c r="M72" s="8">
        <f t="shared" si="9"/>
        <v>1624</v>
      </c>
      <c r="N72" s="8">
        <f t="shared" si="10"/>
        <v>2</v>
      </c>
      <c r="O72" s="8">
        <f t="shared" si="11"/>
        <v>0.2</v>
      </c>
    </row>
    <row r="73" spans="1:15">
      <c r="A73" s="16" t="s">
        <v>44</v>
      </c>
      <c r="B73" s="16">
        <v>5300</v>
      </c>
      <c r="C73" s="18">
        <v>1.3931412900000001E-2</v>
      </c>
      <c r="D73" s="17">
        <v>0.5</v>
      </c>
      <c r="E73" s="17">
        <v>48.29</v>
      </c>
      <c r="F73" s="17">
        <v>0.6</v>
      </c>
      <c r="G73" s="17">
        <v>0.13500000000000001</v>
      </c>
      <c r="H73" s="16">
        <v>0</v>
      </c>
      <c r="I73" s="19">
        <f t="shared" si="6"/>
        <v>0.42</v>
      </c>
      <c r="J73" s="19">
        <f t="shared" si="7"/>
        <v>6.7500000000000004E-2</v>
      </c>
      <c r="K73" s="17">
        <v>27.2</v>
      </c>
      <c r="L73" s="16">
        <f t="shared" si="8"/>
        <v>2.8031163705874999E-2</v>
      </c>
      <c r="M73" s="8">
        <f t="shared" si="9"/>
        <v>35</v>
      </c>
      <c r="N73" s="8">
        <f t="shared" si="10"/>
        <v>0</v>
      </c>
      <c r="O73" s="8">
        <f t="shared" si="11"/>
        <v>0</v>
      </c>
    </row>
    <row r="74" spans="1:15">
      <c r="A74" s="16" t="s">
        <v>44</v>
      </c>
      <c r="B74" s="16">
        <v>5300</v>
      </c>
      <c r="C74" s="18">
        <v>8.4950722000000003E-3</v>
      </c>
      <c r="D74" s="17">
        <v>0.5</v>
      </c>
      <c r="E74" s="17">
        <v>48.29</v>
      </c>
      <c r="F74" s="17">
        <v>0.6</v>
      </c>
      <c r="G74" s="17">
        <v>0.13500000000000001</v>
      </c>
      <c r="H74" s="16">
        <v>0</v>
      </c>
      <c r="I74" s="19">
        <f t="shared" si="6"/>
        <v>0.42</v>
      </c>
      <c r="J74" s="19">
        <f t="shared" si="7"/>
        <v>6.7500000000000004E-2</v>
      </c>
      <c r="K74" s="17">
        <v>16.600000000000001</v>
      </c>
      <c r="L74" s="16">
        <f t="shared" si="8"/>
        <v>1.7092793189083334E-2</v>
      </c>
      <c r="M74" s="8">
        <f t="shared" si="9"/>
        <v>21</v>
      </c>
      <c r="N74" s="8">
        <f t="shared" si="10"/>
        <v>0</v>
      </c>
      <c r="O74" s="8">
        <f t="shared" si="11"/>
        <v>0</v>
      </c>
    </row>
    <row r="75" spans="1:15">
      <c r="A75" s="16" t="s">
        <v>44</v>
      </c>
      <c r="B75" s="16">
        <v>5300</v>
      </c>
      <c r="C75" s="18">
        <v>0.1514021881</v>
      </c>
      <c r="D75" s="17">
        <v>0.5</v>
      </c>
      <c r="E75" s="17">
        <v>48.29</v>
      </c>
      <c r="F75" s="17">
        <v>0.6</v>
      </c>
      <c r="G75" s="17">
        <v>0.13500000000000001</v>
      </c>
      <c r="H75" s="16">
        <v>0</v>
      </c>
      <c r="I75" s="19">
        <f t="shared" si="6"/>
        <v>0.42</v>
      </c>
      <c r="J75" s="19">
        <f t="shared" si="7"/>
        <v>6.7500000000000004E-2</v>
      </c>
      <c r="K75" s="17">
        <v>295.89999999999998</v>
      </c>
      <c r="L75" s="16">
        <f t="shared" si="8"/>
        <v>0.30463381930620831</v>
      </c>
      <c r="M75" s="8">
        <f t="shared" si="9"/>
        <v>376</v>
      </c>
      <c r="N75" s="8">
        <f t="shared" si="10"/>
        <v>0</v>
      </c>
      <c r="O75" s="8">
        <f t="shared" si="11"/>
        <v>0.1</v>
      </c>
    </row>
    <row r="76" spans="1:15">
      <c r="A76" s="16" t="s">
        <v>44</v>
      </c>
      <c r="B76" s="16">
        <v>5300</v>
      </c>
      <c r="C76" s="18">
        <v>1.4406775700000001E-2</v>
      </c>
      <c r="D76" s="17">
        <v>0.5</v>
      </c>
      <c r="E76" s="17">
        <v>48.29</v>
      </c>
      <c r="F76" s="17">
        <v>0.6</v>
      </c>
      <c r="G76" s="17">
        <v>0.13500000000000001</v>
      </c>
      <c r="H76" s="16">
        <v>0</v>
      </c>
      <c r="I76" s="19">
        <f t="shared" si="6"/>
        <v>0.42</v>
      </c>
      <c r="J76" s="19">
        <f t="shared" si="7"/>
        <v>6.7500000000000004E-2</v>
      </c>
      <c r="K76" s="17">
        <v>28.1</v>
      </c>
      <c r="L76" s="16">
        <f t="shared" si="8"/>
        <v>2.8987633273041668E-2</v>
      </c>
      <c r="M76" s="8">
        <f t="shared" si="9"/>
        <v>36</v>
      </c>
      <c r="N76" s="8">
        <f t="shared" si="10"/>
        <v>0</v>
      </c>
      <c r="O76" s="8">
        <f t="shared" si="11"/>
        <v>0</v>
      </c>
    </row>
    <row r="77" spans="1:15">
      <c r="A77" s="16" t="s">
        <v>44</v>
      </c>
      <c r="B77" s="16">
        <v>5300</v>
      </c>
      <c r="C77" s="18">
        <v>0.14435291240000001</v>
      </c>
      <c r="D77" s="17">
        <v>0.5</v>
      </c>
      <c r="E77" s="17">
        <v>48.29</v>
      </c>
      <c r="F77" s="17">
        <v>0.6</v>
      </c>
      <c r="G77" s="17">
        <v>0.13500000000000001</v>
      </c>
      <c r="H77" s="16">
        <v>0</v>
      </c>
      <c r="I77" s="19">
        <f t="shared" si="6"/>
        <v>0.42</v>
      </c>
      <c r="J77" s="19">
        <f t="shared" si="7"/>
        <v>6.7500000000000004E-2</v>
      </c>
      <c r="K77" s="17">
        <v>282.10000000000002</v>
      </c>
      <c r="L77" s="16">
        <f t="shared" si="8"/>
        <v>0.29045008915816667</v>
      </c>
      <c r="M77" s="8">
        <f t="shared" si="9"/>
        <v>358</v>
      </c>
      <c r="N77" s="8">
        <f t="shared" si="10"/>
        <v>0</v>
      </c>
      <c r="O77" s="8">
        <f t="shared" si="11"/>
        <v>0.1</v>
      </c>
    </row>
    <row r="78" spans="1:15">
      <c r="A78" s="16" t="s">
        <v>44</v>
      </c>
      <c r="B78" s="16">
        <v>5300</v>
      </c>
      <c r="C78" s="18">
        <v>9.9044467999999993E-3</v>
      </c>
      <c r="D78" s="17">
        <v>0.5</v>
      </c>
      <c r="E78" s="17">
        <v>48.29</v>
      </c>
      <c r="F78" s="17">
        <v>0.6</v>
      </c>
      <c r="G78" s="17">
        <v>0.13500000000000001</v>
      </c>
      <c r="H78" s="16">
        <v>0</v>
      </c>
      <c r="I78" s="19">
        <f t="shared" si="6"/>
        <v>0.42</v>
      </c>
      <c r="J78" s="19">
        <f t="shared" si="7"/>
        <v>6.7500000000000004E-2</v>
      </c>
      <c r="K78" s="17">
        <v>19.399999999999999</v>
      </c>
      <c r="L78" s="16">
        <f t="shared" si="8"/>
        <v>1.9928572332166664E-2</v>
      </c>
      <c r="M78" s="8">
        <f t="shared" si="9"/>
        <v>25</v>
      </c>
      <c r="N78" s="8">
        <f t="shared" si="10"/>
        <v>0</v>
      </c>
      <c r="O78" s="8">
        <f t="shared" si="11"/>
        <v>0</v>
      </c>
    </row>
    <row r="79" spans="1:15">
      <c r="A79" s="16" t="s">
        <v>44</v>
      </c>
      <c r="B79" s="16">
        <v>5300</v>
      </c>
      <c r="C79" s="18">
        <v>0.1881267221</v>
      </c>
      <c r="D79" s="17">
        <v>0.5</v>
      </c>
      <c r="E79" s="17">
        <v>48.29</v>
      </c>
      <c r="F79" s="17">
        <v>0.6</v>
      </c>
      <c r="G79" s="17">
        <v>0.13500000000000001</v>
      </c>
      <c r="H79" s="16">
        <v>0</v>
      </c>
      <c r="I79" s="19">
        <f t="shared" si="6"/>
        <v>0.42</v>
      </c>
      <c r="J79" s="19">
        <f t="shared" si="7"/>
        <v>6.7500000000000004E-2</v>
      </c>
      <c r="K79" s="17">
        <v>367.6</v>
      </c>
      <c r="L79" s="16">
        <f t="shared" si="8"/>
        <v>0.37852664209204168</v>
      </c>
      <c r="M79" s="8">
        <f t="shared" si="9"/>
        <v>467</v>
      </c>
      <c r="N79" s="8">
        <f t="shared" si="10"/>
        <v>0</v>
      </c>
      <c r="O79" s="8">
        <f t="shared" si="11"/>
        <v>0.1</v>
      </c>
    </row>
    <row r="80" spans="1:15">
      <c r="A80" s="16" t="s">
        <v>44</v>
      </c>
      <c r="B80" s="16">
        <v>5300</v>
      </c>
      <c r="C80" s="18">
        <v>2.3547429299999999E-2</v>
      </c>
      <c r="D80" s="17">
        <v>0.5</v>
      </c>
      <c r="E80" s="17">
        <v>48.29</v>
      </c>
      <c r="F80" s="17">
        <v>0.6</v>
      </c>
      <c r="G80" s="17">
        <v>0.13500000000000001</v>
      </c>
      <c r="H80" s="16">
        <v>0</v>
      </c>
      <c r="I80" s="19">
        <f t="shared" si="6"/>
        <v>0.42</v>
      </c>
      <c r="J80" s="19">
        <f t="shared" si="7"/>
        <v>6.7500000000000004E-2</v>
      </c>
      <c r="K80" s="17">
        <v>46</v>
      </c>
      <c r="L80" s="16">
        <f t="shared" si="8"/>
        <v>4.7379390037374992E-2</v>
      </c>
      <c r="M80" s="8">
        <f t="shared" si="9"/>
        <v>58</v>
      </c>
      <c r="N80" s="8">
        <f t="shared" si="10"/>
        <v>0</v>
      </c>
      <c r="O80" s="8">
        <f t="shared" si="11"/>
        <v>0</v>
      </c>
    </row>
    <row r="81" spans="1:15">
      <c r="A81" s="16" t="s">
        <v>44</v>
      </c>
      <c r="B81" s="16">
        <v>5300</v>
      </c>
      <c r="C81" s="18">
        <v>3.3840611E-2</v>
      </c>
      <c r="D81" s="17">
        <v>0.5</v>
      </c>
      <c r="E81" s="17">
        <v>48.29</v>
      </c>
      <c r="F81" s="17">
        <v>0.6</v>
      </c>
      <c r="G81" s="17">
        <v>0.13500000000000001</v>
      </c>
      <c r="H81" s="16">
        <v>0</v>
      </c>
      <c r="I81" s="19">
        <f t="shared" si="6"/>
        <v>0.42</v>
      </c>
      <c r="J81" s="19">
        <f t="shared" si="7"/>
        <v>6.7500000000000004E-2</v>
      </c>
      <c r="K81" s="17">
        <v>823.7</v>
      </c>
      <c r="L81" s="16">
        <f t="shared" si="8"/>
        <v>6.8090129382916656E-2</v>
      </c>
      <c r="M81" s="8">
        <f t="shared" si="9"/>
        <v>84</v>
      </c>
      <c r="N81" s="8">
        <f t="shared" si="10"/>
        <v>0</v>
      </c>
      <c r="O81" s="8">
        <f t="shared" si="11"/>
        <v>0</v>
      </c>
    </row>
    <row r="82" spans="1:15">
      <c r="A82" s="16" t="s">
        <v>44</v>
      </c>
      <c r="B82" s="16">
        <v>5300</v>
      </c>
      <c r="C82" s="18">
        <v>0.20983722369999999</v>
      </c>
      <c r="D82" s="17">
        <v>0.5</v>
      </c>
      <c r="E82" s="17">
        <v>48.29</v>
      </c>
      <c r="F82" s="17">
        <v>0.6</v>
      </c>
      <c r="G82" s="17">
        <v>0.13500000000000001</v>
      </c>
      <c r="H82" s="16">
        <v>0</v>
      </c>
      <c r="I82" s="19">
        <f t="shared" si="6"/>
        <v>0.42</v>
      </c>
      <c r="J82" s="19">
        <f t="shared" si="7"/>
        <v>6.7500000000000004E-2</v>
      </c>
      <c r="K82" s="17">
        <v>410.1</v>
      </c>
      <c r="L82" s="16">
        <f t="shared" si="8"/>
        <v>0.42220998051970832</v>
      </c>
      <c r="M82" s="8">
        <f t="shared" si="9"/>
        <v>521</v>
      </c>
      <c r="N82" s="8">
        <f t="shared" si="10"/>
        <v>0</v>
      </c>
      <c r="O82" s="8">
        <f t="shared" si="11"/>
        <v>0.1</v>
      </c>
    </row>
    <row r="83" spans="1:15">
      <c r="A83" s="16" t="s">
        <v>44</v>
      </c>
      <c r="B83" s="16">
        <v>5300</v>
      </c>
      <c r="C83" s="18">
        <v>3.4998172899999999E-2</v>
      </c>
      <c r="D83" s="17">
        <v>0.5</v>
      </c>
      <c r="E83" s="17">
        <v>48.29</v>
      </c>
      <c r="F83" s="17">
        <v>0.6</v>
      </c>
      <c r="G83" s="17">
        <v>0.13500000000000001</v>
      </c>
      <c r="H83" s="16">
        <v>0</v>
      </c>
      <c r="I83" s="19">
        <f t="shared" si="6"/>
        <v>0.42</v>
      </c>
      <c r="J83" s="19">
        <f t="shared" si="7"/>
        <v>6.7500000000000004E-2</v>
      </c>
      <c r="K83" s="17">
        <v>68.400000000000006</v>
      </c>
      <c r="L83" s="16">
        <f t="shared" si="8"/>
        <v>7.0419240389208326E-2</v>
      </c>
      <c r="M83" s="8">
        <f t="shared" si="9"/>
        <v>87</v>
      </c>
      <c r="N83" s="8">
        <f t="shared" si="10"/>
        <v>0</v>
      </c>
      <c r="O83" s="8">
        <f t="shared" si="11"/>
        <v>0</v>
      </c>
    </row>
    <row r="84" spans="1:15">
      <c r="C84" s="8">
        <f>SUM(C2:C83)</f>
        <v>90.985916686100026</v>
      </c>
      <c r="N84" s="8">
        <f>SUM(N2:N83)</f>
        <v>264</v>
      </c>
      <c r="O84" s="8">
        <f>SUM(O2:O83)</f>
        <v>38.400000000000027</v>
      </c>
    </row>
  </sheetData>
  <sortState ref="A2:I83">
    <sortCondition descending="1" ref="H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3"/>
  <sheetViews>
    <sheetView topLeftCell="A70" workbookViewId="0">
      <selection activeCell="A110" sqref="A110"/>
    </sheetView>
  </sheetViews>
  <sheetFormatPr defaultRowHeight="15"/>
  <cols>
    <col min="1" max="1" width="16.7109375" style="12" bestFit="1" customWidth="1"/>
    <col min="2" max="16384" width="9.140625" style="12"/>
  </cols>
  <sheetData>
    <row r="1" spans="1:6">
      <c r="A1" s="24" t="s">
        <v>15</v>
      </c>
    </row>
    <row r="2" spans="1:6">
      <c r="A2" s="12" t="s">
        <v>61</v>
      </c>
      <c r="B2" s="8" t="s">
        <v>58</v>
      </c>
      <c r="D2" s="8" t="s">
        <v>57</v>
      </c>
      <c r="F2" s="8" t="s">
        <v>59</v>
      </c>
    </row>
    <row r="3" spans="1:6">
      <c r="A3" s="8" t="s">
        <v>56</v>
      </c>
      <c r="B3" s="12">
        <v>24.95</v>
      </c>
      <c r="C3" s="12" t="s">
        <v>52</v>
      </c>
      <c r="D3" s="12">
        <v>14.25</v>
      </c>
      <c r="E3" s="12" t="s">
        <v>52</v>
      </c>
    </row>
    <row r="4" spans="1:6">
      <c r="A4" s="12" t="s">
        <v>53</v>
      </c>
      <c r="B4" s="12">
        <v>17.3</v>
      </c>
      <c r="C4" s="8" t="s">
        <v>60</v>
      </c>
      <c r="D4" s="12">
        <v>10.1</v>
      </c>
      <c r="E4" s="8" t="s">
        <v>60</v>
      </c>
    </row>
    <row r="5" spans="1:6">
      <c r="A5" s="12" t="s">
        <v>54</v>
      </c>
      <c r="B5" s="25">
        <f>(ROUND((43.75*B4)/(4.38+B4),1))/100</f>
        <v>0.34899999999999998</v>
      </c>
      <c r="D5" s="25">
        <f>(ROUND((43.75*D4)/(4.38+D4),1))/100</f>
        <v>0.30499999999999999</v>
      </c>
      <c r="F5" s="25">
        <f>B5-D5</f>
        <v>4.3999999999999984E-2</v>
      </c>
    </row>
    <row r="6" spans="1:6">
      <c r="A6" s="12" t="s">
        <v>55</v>
      </c>
      <c r="B6" s="25">
        <f>(ROUND(44.53+6.146*LN(B4)+0.145*(LN(B4)*2),1))/100</f>
        <v>0.629</v>
      </c>
      <c r="D6" s="25">
        <f>(ROUND(44.53+6.146*LN(D4)+0.145*(LN(D4)*2),1))/100</f>
        <v>0.59399999999999997</v>
      </c>
      <c r="F6" s="25">
        <f>B6-D6</f>
        <v>3.5000000000000031E-2</v>
      </c>
    </row>
    <row r="8" spans="1:6">
      <c r="A8" s="8" t="s">
        <v>62</v>
      </c>
      <c r="B8" s="8" t="s">
        <v>58</v>
      </c>
      <c r="D8" s="8" t="s">
        <v>57</v>
      </c>
      <c r="F8" s="8" t="s">
        <v>59</v>
      </c>
    </row>
    <row r="9" spans="1:6">
      <c r="A9" s="8" t="s">
        <v>56</v>
      </c>
      <c r="B9" s="12">
        <v>3.86</v>
      </c>
      <c r="C9" s="12" t="s">
        <v>52</v>
      </c>
      <c r="D9" s="12">
        <v>2.27</v>
      </c>
      <c r="E9" s="12" t="s">
        <v>52</v>
      </c>
    </row>
    <row r="10" spans="1:6">
      <c r="A10" s="12" t="s">
        <v>53</v>
      </c>
      <c r="B10" s="12">
        <v>21.2</v>
      </c>
      <c r="C10" s="8" t="s">
        <v>60</v>
      </c>
      <c r="D10" s="12">
        <v>12.4</v>
      </c>
      <c r="E10" s="8" t="s">
        <v>60</v>
      </c>
    </row>
    <row r="11" spans="1:6">
      <c r="A11" s="12" t="s">
        <v>54</v>
      </c>
      <c r="B11" s="25">
        <f>(ROUND((43.75*B10)/(4.38+B10),1))/100</f>
        <v>0.36299999999999999</v>
      </c>
      <c r="D11" s="25">
        <f>(ROUND((43.75*D10)/(4.38+D10),1))/100</f>
        <v>0.32299999999999995</v>
      </c>
      <c r="F11" s="25">
        <f>B11-D11</f>
        <v>4.0000000000000036E-2</v>
      </c>
    </row>
    <row r="12" spans="1:6">
      <c r="A12" s="12" t="s">
        <v>55</v>
      </c>
      <c r="B12" s="25">
        <f>(ROUND(44.53+6.146*LN(B10)+0.145*(LN(B10)*2),1))/100</f>
        <v>0.64200000000000002</v>
      </c>
      <c r="D12" s="25">
        <f>(ROUND(44.53+6.146*LN(D10)+0.145*(LN(D10)*2),1))/100</f>
        <v>0.60699999999999998</v>
      </c>
      <c r="F12" s="25">
        <f>B12-D12</f>
        <v>3.5000000000000031E-2</v>
      </c>
    </row>
    <row r="14" spans="1:6">
      <c r="A14" s="24" t="s">
        <v>16</v>
      </c>
    </row>
    <row r="15" spans="1:6">
      <c r="B15" s="8" t="s">
        <v>58</v>
      </c>
      <c r="D15" s="8" t="s">
        <v>57</v>
      </c>
      <c r="F15" s="8" t="s">
        <v>59</v>
      </c>
    </row>
    <row r="16" spans="1:6">
      <c r="A16" s="8" t="s">
        <v>56</v>
      </c>
      <c r="B16" s="12">
        <v>4.1500000000000004</v>
      </c>
      <c r="C16" s="12" t="s">
        <v>52</v>
      </c>
      <c r="D16" s="12">
        <v>4.03</v>
      </c>
      <c r="E16" s="12" t="s">
        <v>52</v>
      </c>
    </row>
    <row r="17" spans="1:6">
      <c r="A17" s="12" t="s">
        <v>53</v>
      </c>
      <c r="B17" s="12">
        <v>15.3</v>
      </c>
      <c r="C17" s="8" t="s">
        <v>60</v>
      </c>
      <c r="D17" s="12">
        <v>14.9</v>
      </c>
      <c r="E17" s="8" t="s">
        <v>60</v>
      </c>
    </row>
    <row r="18" spans="1:6">
      <c r="A18" s="12" t="s">
        <v>54</v>
      </c>
      <c r="B18" s="25">
        <f>(ROUND((43.75*B17)/(4.38+B17),1))/100</f>
        <v>0.34</v>
      </c>
      <c r="D18" s="25">
        <f>(ROUND((43.75*D17)/(4.38+D17),1))/100</f>
        <v>0.33799999999999997</v>
      </c>
      <c r="F18" s="25">
        <f>B18-D18</f>
        <v>2.0000000000000573E-3</v>
      </c>
    </row>
    <row r="19" spans="1:6">
      <c r="A19" s="12" t="s">
        <v>55</v>
      </c>
      <c r="B19" s="25">
        <f>(ROUND(44.53+6.146*LN(B17)+0.145*(LN(B17)*2),1))/100</f>
        <v>0.621</v>
      </c>
      <c r="D19" s="25">
        <f>(ROUND(44.53+6.146*LN(D17)+0.145*(LN(D17)*2),1))/100</f>
        <v>0.61899999999999999</v>
      </c>
      <c r="F19" s="25">
        <f>B19-D19</f>
        <v>2.0000000000000018E-3</v>
      </c>
    </row>
    <row r="21" spans="1:6">
      <c r="A21" s="24" t="s">
        <v>17</v>
      </c>
    </row>
    <row r="22" spans="1:6">
      <c r="A22" s="8" t="s">
        <v>63</v>
      </c>
      <c r="B22" s="8" t="s">
        <v>58</v>
      </c>
      <c r="D22" s="8" t="s">
        <v>57</v>
      </c>
      <c r="F22" s="8" t="s">
        <v>59</v>
      </c>
    </row>
    <row r="23" spans="1:6">
      <c r="A23" s="8" t="s">
        <v>56</v>
      </c>
      <c r="B23" s="12">
        <v>15.48</v>
      </c>
      <c r="C23" s="12" t="s">
        <v>52</v>
      </c>
      <c r="D23" s="12">
        <v>2.62</v>
      </c>
      <c r="E23" s="12" t="s">
        <v>52</v>
      </c>
    </row>
    <row r="24" spans="1:6">
      <c r="A24" s="12" t="s">
        <v>53</v>
      </c>
      <c r="B24" s="12">
        <v>124</v>
      </c>
      <c r="C24" s="8" t="s">
        <v>60</v>
      </c>
      <c r="D24" s="12">
        <v>21</v>
      </c>
      <c r="E24" s="8" t="s">
        <v>60</v>
      </c>
    </row>
    <row r="25" spans="1:6">
      <c r="A25" s="12" t="s">
        <v>54</v>
      </c>
      <c r="B25" s="25">
        <f>(ROUND((43.75*B24)/(4.38+B24),1))/100</f>
        <v>0.42299999999999999</v>
      </c>
      <c r="D25" s="25">
        <f>(ROUND((43.75*D24)/(4.38+D24),1))/100</f>
        <v>0.36200000000000004</v>
      </c>
      <c r="F25" s="25">
        <f>B25-D25</f>
        <v>6.0999999999999943E-2</v>
      </c>
    </row>
    <row r="26" spans="1:6">
      <c r="A26" s="12" t="s">
        <v>55</v>
      </c>
      <c r="B26" s="25">
        <f>(ROUND(44.53+6.146*LN(B24)+0.145*(LN(B24)*2),1))/100</f>
        <v>0.75599999999999989</v>
      </c>
      <c r="D26" s="25">
        <f>(ROUND(44.53+6.146*LN(D24)+0.145*(LN(D24)*2),1))/100</f>
        <v>0.6409999999999999</v>
      </c>
      <c r="F26" s="25">
        <f>B26-D26</f>
        <v>0.11499999999999999</v>
      </c>
    </row>
    <row r="28" spans="1:6">
      <c r="A28" s="8" t="s">
        <v>64</v>
      </c>
      <c r="B28" s="8" t="s">
        <v>58</v>
      </c>
      <c r="D28" s="8" t="s">
        <v>57</v>
      </c>
      <c r="F28" s="8" t="s">
        <v>59</v>
      </c>
    </row>
    <row r="29" spans="1:6">
      <c r="A29" s="8" t="s">
        <v>56</v>
      </c>
      <c r="B29" s="12">
        <v>29.77</v>
      </c>
      <c r="C29" s="12" t="s">
        <v>52</v>
      </c>
      <c r="D29" s="12">
        <v>5.3</v>
      </c>
      <c r="E29" s="12" t="s">
        <v>52</v>
      </c>
    </row>
    <row r="30" spans="1:6">
      <c r="A30" s="12" t="s">
        <v>53</v>
      </c>
      <c r="B30" s="12">
        <v>118</v>
      </c>
      <c r="C30" s="8" t="s">
        <v>60</v>
      </c>
      <c r="D30" s="12">
        <v>21</v>
      </c>
      <c r="E30" s="8" t="s">
        <v>60</v>
      </c>
    </row>
    <row r="31" spans="1:6">
      <c r="A31" s="12" t="s">
        <v>54</v>
      </c>
      <c r="B31" s="25">
        <f>(ROUND((43.75*B30)/(4.38+B30),1))/100</f>
        <v>0.42200000000000004</v>
      </c>
      <c r="D31" s="25">
        <f>(ROUND((43.75*D30)/(4.38+D30),1))/100</f>
        <v>0.36200000000000004</v>
      </c>
      <c r="F31" s="25">
        <f>B31-D31</f>
        <v>0.06</v>
      </c>
    </row>
    <row r="32" spans="1:6">
      <c r="A32" s="12" t="s">
        <v>55</v>
      </c>
      <c r="B32" s="25">
        <f>(ROUND(44.53+6.146*LN(B30)+0.145*(LN(B30)*2),1))/100</f>
        <v>0.752</v>
      </c>
      <c r="D32" s="25">
        <f>(ROUND(44.53+6.146*LN(D30)+0.145*(LN(D30)*2),1))/100</f>
        <v>0.6409999999999999</v>
      </c>
      <c r="F32" s="25">
        <f>B32-D32</f>
        <v>0.1110000000000001</v>
      </c>
    </row>
    <row r="34" spans="1:6">
      <c r="A34" s="24" t="s">
        <v>17</v>
      </c>
    </row>
    <row r="35" spans="1:6">
      <c r="A35" s="8"/>
      <c r="B35" s="8" t="s">
        <v>58</v>
      </c>
      <c r="D35" s="8" t="s">
        <v>57</v>
      </c>
      <c r="F35" s="8" t="s">
        <v>59</v>
      </c>
    </row>
    <row r="36" spans="1:6">
      <c r="A36" s="12" t="s">
        <v>53</v>
      </c>
      <c r="B36" s="12">
        <v>86</v>
      </c>
      <c r="C36" s="8" t="s">
        <v>60</v>
      </c>
      <c r="D36" s="12">
        <v>21</v>
      </c>
      <c r="E36" s="8" t="s">
        <v>60</v>
      </c>
    </row>
    <row r="37" spans="1:6">
      <c r="A37" s="12" t="s">
        <v>54</v>
      </c>
      <c r="B37" s="25">
        <f>(ROUND((43.75*B36)/(4.38+B36),1))/100</f>
        <v>0.41600000000000004</v>
      </c>
      <c r="D37" s="25">
        <f>(ROUND((43.75*D36)/(4.38+D36),1))/100</f>
        <v>0.36200000000000004</v>
      </c>
      <c r="F37" s="25">
        <f>B37-D37</f>
        <v>5.3999999999999992E-2</v>
      </c>
    </row>
    <row r="38" spans="1:6">
      <c r="A38" s="12" t="s">
        <v>55</v>
      </c>
      <c r="B38" s="25">
        <f>(ROUND(44.53+6.146*LN(B36)+0.145*(LN(B36)*2),1))/100</f>
        <v>0.73199999999999998</v>
      </c>
      <c r="D38" s="25">
        <f>(ROUND(44.53+6.146*LN(D36)+0.145*(LN(D36)*2),1))/100</f>
        <v>0.6409999999999999</v>
      </c>
      <c r="F38" s="25">
        <f>B38-D38</f>
        <v>9.1000000000000081E-2</v>
      </c>
    </row>
    <row r="40" spans="1:6">
      <c r="A40" s="24" t="s">
        <v>19</v>
      </c>
    </row>
    <row r="41" spans="1:6">
      <c r="A41" s="8"/>
      <c r="B41" s="8" t="s">
        <v>58</v>
      </c>
      <c r="D41" s="8" t="s">
        <v>57</v>
      </c>
      <c r="F41" s="8" t="s">
        <v>59</v>
      </c>
    </row>
    <row r="42" spans="1:6">
      <c r="A42" s="8" t="s">
        <v>56</v>
      </c>
      <c r="B42" s="12">
        <v>20.170000000000002</v>
      </c>
      <c r="C42" s="12" t="s">
        <v>52</v>
      </c>
      <c r="D42" s="12">
        <v>13.5</v>
      </c>
      <c r="E42" s="12" t="s">
        <v>52</v>
      </c>
    </row>
    <row r="43" spans="1:6">
      <c r="A43" s="12" t="s">
        <v>53</v>
      </c>
      <c r="B43" s="12">
        <v>21</v>
      </c>
      <c r="C43" s="8" t="s">
        <v>60</v>
      </c>
      <c r="D43" s="12">
        <v>14</v>
      </c>
      <c r="E43" s="8" t="s">
        <v>60</v>
      </c>
    </row>
    <row r="44" spans="1:6">
      <c r="A44" s="12" t="s">
        <v>54</v>
      </c>
      <c r="B44" s="25">
        <f>(ROUND((43.75*B43)/(4.38+B43),1))/100</f>
        <v>0.36200000000000004</v>
      </c>
      <c r="D44" s="25">
        <f>(ROUND((43.75*D43)/(4.38+D43),1))/100</f>
        <v>0.33299999999999996</v>
      </c>
      <c r="F44" s="25">
        <f>B44-D44</f>
        <v>2.9000000000000081E-2</v>
      </c>
    </row>
    <row r="45" spans="1:6">
      <c r="A45" s="12" t="s">
        <v>55</v>
      </c>
      <c r="B45" s="25">
        <f>(ROUND(44.53+6.146*LN(B43)+0.145*(LN(B43)*2),1))/100</f>
        <v>0.6409999999999999</v>
      </c>
      <c r="D45" s="25">
        <f>(ROUND(44.53+6.146*LN(D43)+0.145*(LN(D43)*2),1))/100</f>
        <v>0.61499999999999999</v>
      </c>
      <c r="F45" s="25">
        <f>B45-D45</f>
        <v>2.5999999999999912E-2</v>
      </c>
    </row>
    <row r="47" spans="1:6">
      <c r="A47" s="24" t="s">
        <v>20</v>
      </c>
    </row>
    <row r="48" spans="1:6">
      <c r="A48" s="8"/>
      <c r="B48" s="8" t="s">
        <v>58</v>
      </c>
      <c r="D48" s="8" t="s">
        <v>57</v>
      </c>
      <c r="F48" s="8" t="s">
        <v>59</v>
      </c>
    </row>
    <row r="49" spans="1:6">
      <c r="A49" s="8" t="s">
        <v>56</v>
      </c>
      <c r="B49" s="12">
        <v>39.270000000000003</v>
      </c>
      <c r="C49" s="12" t="s">
        <v>52</v>
      </c>
      <c r="D49" s="12">
        <v>7.71</v>
      </c>
      <c r="E49" s="12" t="s">
        <v>52</v>
      </c>
    </row>
    <row r="50" spans="1:6">
      <c r="A50" s="12" t="s">
        <v>53</v>
      </c>
      <c r="B50" s="12">
        <v>107</v>
      </c>
      <c r="C50" s="8" t="s">
        <v>60</v>
      </c>
      <c r="D50" s="12">
        <v>21</v>
      </c>
      <c r="E50" s="8" t="s">
        <v>60</v>
      </c>
    </row>
    <row r="51" spans="1:6">
      <c r="A51" s="12" t="s">
        <v>54</v>
      </c>
      <c r="B51" s="25">
        <f>(ROUND((43.75*B50)/(4.38+B50),1))/100</f>
        <v>0.42</v>
      </c>
      <c r="D51" s="25">
        <f>(ROUND((43.75*D50)/(4.38+D50),1))/100</f>
        <v>0.36200000000000004</v>
      </c>
      <c r="F51" s="25">
        <f>B51-D51</f>
        <v>5.799999999999994E-2</v>
      </c>
    </row>
    <row r="52" spans="1:6">
      <c r="A52" s="12" t="s">
        <v>55</v>
      </c>
      <c r="B52" s="25">
        <f>(ROUND(44.53+6.146*LN(B50)+0.145*(LN(B50)*2),1))/100</f>
        <v>0.746</v>
      </c>
      <c r="D52" s="25">
        <f>(ROUND(44.53+6.146*LN(D50)+0.145*(LN(D50)*2),1))/100</f>
        <v>0.6409999999999999</v>
      </c>
      <c r="F52" s="25">
        <f>B52-D52</f>
        <v>0.10500000000000009</v>
      </c>
    </row>
    <row r="54" spans="1:6">
      <c r="A54" s="24" t="s">
        <v>21</v>
      </c>
    </row>
    <row r="55" spans="1:6">
      <c r="A55" s="12" t="s">
        <v>65</v>
      </c>
      <c r="B55" s="8" t="s">
        <v>58</v>
      </c>
      <c r="D55" s="8" t="s">
        <v>57</v>
      </c>
      <c r="F55" s="8" t="s">
        <v>59</v>
      </c>
    </row>
    <row r="56" spans="1:6">
      <c r="A56" s="8" t="s">
        <v>56</v>
      </c>
      <c r="B56" s="12">
        <v>13.7</v>
      </c>
      <c r="C56" s="12" t="s">
        <v>52</v>
      </c>
      <c r="D56" s="12">
        <v>3.65</v>
      </c>
      <c r="E56" s="12" t="s">
        <v>52</v>
      </c>
    </row>
    <row r="57" spans="1:6">
      <c r="A57" s="12" t="s">
        <v>53</v>
      </c>
      <c r="B57" s="12">
        <v>65</v>
      </c>
      <c r="C57" s="8" t="s">
        <v>60</v>
      </c>
      <c r="D57" s="12">
        <v>17</v>
      </c>
      <c r="E57" s="8" t="s">
        <v>60</v>
      </c>
    </row>
    <row r="58" spans="1:6">
      <c r="A58" s="12" t="s">
        <v>54</v>
      </c>
      <c r="B58" s="25">
        <f>(ROUND((43.75*B57)/(4.38+B57),1))/100</f>
        <v>0.41</v>
      </c>
      <c r="D58" s="25">
        <f>(ROUND((43.75*D57)/(4.38+D57),1))/100</f>
        <v>0.34799999999999998</v>
      </c>
      <c r="F58" s="25">
        <f>B58-D58</f>
        <v>6.2E-2</v>
      </c>
    </row>
    <row r="59" spans="1:6">
      <c r="A59" s="12" t="s">
        <v>55</v>
      </c>
      <c r="B59" s="25">
        <f>(ROUND(44.53+6.146*LN(B57)+0.145*(LN(B57)*2),1))/100</f>
        <v>0.71400000000000008</v>
      </c>
      <c r="D59" s="25">
        <f>(ROUND(44.53+6.146*LN(D57)+0.145*(LN(D57)*2),1))/100</f>
        <v>0.628</v>
      </c>
      <c r="F59" s="25">
        <f>B59-D59</f>
        <v>8.6000000000000076E-2</v>
      </c>
    </row>
    <row r="61" spans="1:6">
      <c r="A61" s="24" t="s">
        <v>22</v>
      </c>
    </row>
    <row r="62" spans="1:6">
      <c r="B62" s="8" t="s">
        <v>58</v>
      </c>
      <c r="D62" s="8" t="s">
        <v>57</v>
      </c>
      <c r="F62" s="8" t="s">
        <v>59</v>
      </c>
    </row>
    <row r="63" spans="1:6">
      <c r="A63" s="8" t="s">
        <v>56</v>
      </c>
      <c r="B63" s="12">
        <v>16.47</v>
      </c>
      <c r="C63" s="12" t="s">
        <v>52</v>
      </c>
      <c r="D63" s="12">
        <v>6.78</v>
      </c>
      <c r="E63" s="12" t="s">
        <v>52</v>
      </c>
    </row>
    <row r="64" spans="1:6">
      <c r="A64" s="12" t="s">
        <v>53</v>
      </c>
      <c r="B64" s="12">
        <v>70</v>
      </c>
      <c r="C64" s="8" t="s">
        <v>60</v>
      </c>
      <c r="D64" s="12">
        <v>29</v>
      </c>
      <c r="E64" s="8" t="s">
        <v>60</v>
      </c>
    </row>
    <row r="65" spans="1:6">
      <c r="A65" s="12" t="s">
        <v>54</v>
      </c>
      <c r="B65" s="25">
        <f>(ROUND((43.75*B64)/(4.38+B64),1))/100</f>
        <v>0.41200000000000003</v>
      </c>
      <c r="D65" s="25">
        <f>(ROUND((43.75*D64)/(4.38+D64),1))/100</f>
        <v>0.38</v>
      </c>
      <c r="F65" s="25">
        <f>B65-D65</f>
        <v>3.2000000000000028E-2</v>
      </c>
    </row>
    <row r="66" spans="1:6">
      <c r="A66" s="12" t="s">
        <v>55</v>
      </c>
      <c r="B66" s="25">
        <f>(ROUND(44.53+6.146*LN(B64)+0.145*(LN(B64)*2),1))/100</f>
        <v>0.71900000000000008</v>
      </c>
      <c r="D66" s="25">
        <f>(ROUND(44.53+6.146*LN(D64)+0.145*(LN(D64)*2),1))/100</f>
        <v>0.66200000000000003</v>
      </c>
      <c r="F66" s="25">
        <f>B66-D66</f>
        <v>5.7000000000000051E-2</v>
      </c>
    </row>
    <row r="68" spans="1:6">
      <c r="A68" s="24" t="s">
        <v>23</v>
      </c>
    </row>
    <row r="69" spans="1:6">
      <c r="B69" s="8" t="s">
        <v>58</v>
      </c>
      <c r="D69" s="8" t="s">
        <v>57</v>
      </c>
      <c r="F69" s="8" t="s">
        <v>59</v>
      </c>
    </row>
    <row r="70" spans="1:6">
      <c r="A70" s="8" t="s">
        <v>56</v>
      </c>
      <c r="B70" s="12">
        <v>53.23</v>
      </c>
      <c r="C70" s="12" t="s">
        <v>52</v>
      </c>
      <c r="D70" s="12">
        <v>9.77</v>
      </c>
      <c r="E70" s="12" t="s">
        <v>52</v>
      </c>
    </row>
    <row r="71" spans="1:6">
      <c r="A71" s="12" t="s">
        <v>53</v>
      </c>
      <c r="B71" s="12">
        <v>114</v>
      </c>
      <c r="C71" s="8" t="s">
        <v>60</v>
      </c>
      <c r="D71" s="12">
        <v>21</v>
      </c>
      <c r="E71" s="8" t="s">
        <v>60</v>
      </c>
    </row>
    <row r="72" spans="1:6">
      <c r="A72" s="12" t="s">
        <v>54</v>
      </c>
      <c r="B72" s="25">
        <f>(ROUND((43.75*B71)/(4.38+B71),1))/100</f>
        <v>0.42100000000000004</v>
      </c>
      <c r="D72" s="25">
        <f>(ROUND((43.75*D71)/(4.38+D71),1))/100</f>
        <v>0.36200000000000004</v>
      </c>
      <c r="F72" s="25">
        <f>B72-D72</f>
        <v>5.8999999999999997E-2</v>
      </c>
    </row>
    <row r="73" spans="1:6">
      <c r="A73" s="12" t="s">
        <v>55</v>
      </c>
      <c r="B73" s="25">
        <f>(ROUND(44.53+6.146*LN(B71)+0.145*(LN(B71)*2),1))/100</f>
        <v>0.75</v>
      </c>
      <c r="D73" s="25">
        <f>(ROUND(44.53+6.146*LN(D71)+0.145*(LN(D71)*2),1))/100</f>
        <v>0.6409999999999999</v>
      </c>
      <c r="F73" s="25">
        <f>B73-D73</f>
        <v>0.1090000000000001</v>
      </c>
    </row>
    <row r="75" spans="1:6">
      <c r="A75" s="24" t="s">
        <v>24</v>
      </c>
    </row>
    <row r="76" spans="1:6">
      <c r="A76" s="12" t="s">
        <v>66</v>
      </c>
      <c r="B76" s="8" t="s">
        <v>58</v>
      </c>
      <c r="D76" s="8" t="s">
        <v>57</v>
      </c>
      <c r="F76" s="8" t="s">
        <v>59</v>
      </c>
    </row>
    <row r="77" spans="1:6">
      <c r="A77" s="8" t="s">
        <v>56</v>
      </c>
      <c r="B77" s="12">
        <v>24.31</v>
      </c>
      <c r="C77" s="12" t="s">
        <v>52</v>
      </c>
      <c r="D77" s="12">
        <v>14.83</v>
      </c>
      <c r="E77" s="12" t="s">
        <v>52</v>
      </c>
    </row>
    <row r="78" spans="1:6">
      <c r="A78" s="12" t="s">
        <v>53</v>
      </c>
      <c r="B78" s="12">
        <v>34</v>
      </c>
      <c r="C78" s="8" t="s">
        <v>60</v>
      </c>
      <c r="D78" s="12">
        <v>21</v>
      </c>
      <c r="E78" s="8" t="s">
        <v>60</v>
      </c>
    </row>
    <row r="79" spans="1:6">
      <c r="A79" s="12" t="s">
        <v>54</v>
      </c>
      <c r="B79" s="25">
        <f>(ROUND((43.75*B78)/(4.38+B78),1))/100</f>
        <v>0.38799999999999996</v>
      </c>
      <c r="D79" s="25">
        <f>(ROUND((43.75*D78)/(4.38+D78),1))/100</f>
        <v>0.36200000000000004</v>
      </c>
      <c r="F79" s="25">
        <f>B79-D79</f>
        <v>2.5999999999999912E-2</v>
      </c>
    </row>
    <row r="80" spans="1:6">
      <c r="A80" s="12" t="s">
        <v>55</v>
      </c>
      <c r="B80" s="25">
        <f>(ROUND(44.53+6.146*LN(B78)+0.145*(LN(B78)*2),1))/100</f>
        <v>0.67200000000000004</v>
      </c>
      <c r="D80" s="25">
        <f>(ROUND(44.53+6.146*LN(D78)+0.145*(LN(D78)*2),1))/100</f>
        <v>0.6409999999999999</v>
      </c>
      <c r="F80" s="25">
        <f>B80-D80</f>
        <v>3.1000000000000139E-2</v>
      </c>
    </row>
    <row r="82" spans="1:6">
      <c r="A82" s="8" t="s">
        <v>67</v>
      </c>
      <c r="B82" s="8" t="s">
        <v>58</v>
      </c>
      <c r="D82" s="8" t="s">
        <v>57</v>
      </c>
      <c r="F82" s="8" t="s">
        <v>59</v>
      </c>
    </row>
    <row r="83" spans="1:6">
      <c r="A83" s="8" t="s">
        <v>56</v>
      </c>
      <c r="B83" s="12">
        <v>13.73</v>
      </c>
      <c r="C83" s="12" t="s">
        <v>52</v>
      </c>
      <c r="D83" s="12">
        <v>10.26</v>
      </c>
      <c r="E83" s="12" t="s">
        <v>52</v>
      </c>
    </row>
    <row r="84" spans="1:6">
      <c r="A84" s="12" t="s">
        <v>53</v>
      </c>
      <c r="B84" s="12">
        <v>28</v>
      </c>
      <c r="C84" s="8" t="s">
        <v>60</v>
      </c>
      <c r="D84" s="12">
        <v>21</v>
      </c>
      <c r="E84" s="8" t="s">
        <v>60</v>
      </c>
    </row>
    <row r="85" spans="1:6">
      <c r="A85" s="12" t="s">
        <v>54</v>
      </c>
      <c r="B85" s="25">
        <f>(ROUND((43.75*B84)/(4.38+B84),1))/100</f>
        <v>0.37799999999999995</v>
      </c>
      <c r="D85" s="25">
        <f>(ROUND((43.75*D84)/(4.38+D84),1))/100</f>
        <v>0.36200000000000004</v>
      </c>
      <c r="F85" s="25">
        <f>B85-D85</f>
        <v>1.5999999999999903E-2</v>
      </c>
    </row>
    <row r="86" spans="1:6">
      <c r="A86" s="12" t="s">
        <v>55</v>
      </c>
      <c r="B86" s="25">
        <f>(ROUND(44.53+6.146*LN(B84)+0.145*(LN(B84)*2),1))/100</f>
        <v>0.66</v>
      </c>
      <c r="D86" s="25">
        <f>(ROUND(44.53+6.146*LN(D84)+0.145*(LN(D84)*2),1))/100</f>
        <v>0.6409999999999999</v>
      </c>
      <c r="F86" s="25">
        <f>B86-D86</f>
        <v>1.9000000000000128E-2</v>
      </c>
    </row>
    <row r="88" spans="1:6">
      <c r="A88" s="24" t="s">
        <v>25</v>
      </c>
    </row>
    <row r="89" spans="1:6">
      <c r="B89" s="8" t="s">
        <v>58</v>
      </c>
      <c r="D89" s="8" t="s">
        <v>57</v>
      </c>
      <c r="F89" s="8" t="s">
        <v>59</v>
      </c>
    </row>
    <row r="90" spans="1:6">
      <c r="A90" s="8" t="s">
        <v>56</v>
      </c>
      <c r="B90" s="12">
        <v>167.01</v>
      </c>
      <c r="C90" s="12" t="s">
        <v>52</v>
      </c>
      <c r="D90" s="12">
        <v>17.399999999999999</v>
      </c>
      <c r="E90" s="12" t="s">
        <v>52</v>
      </c>
    </row>
    <row r="91" spans="1:6">
      <c r="A91" s="12" t="s">
        <v>53</v>
      </c>
      <c r="B91" s="12">
        <v>202</v>
      </c>
      <c r="C91" s="8" t="s">
        <v>60</v>
      </c>
      <c r="D91" s="12">
        <v>21</v>
      </c>
      <c r="E91" s="8" t="s">
        <v>60</v>
      </c>
    </row>
    <row r="92" spans="1:6">
      <c r="A92" s="12" t="s">
        <v>54</v>
      </c>
      <c r="B92" s="25">
        <f>(ROUND((43.75*B91)/(4.38+B91),1))/100</f>
        <v>0.42799999999999999</v>
      </c>
      <c r="D92" s="25">
        <f>(ROUND((43.75*D91)/(4.38+D91),1))/100</f>
        <v>0.36200000000000004</v>
      </c>
      <c r="F92" s="25">
        <f>B92-D92</f>
        <v>6.5999999999999948E-2</v>
      </c>
    </row>
    <row r="93" spans="1:6">
      <c r="A93" s="12" t="s">
        <v>55</v>
      </c>
      <c r="B93" s="25">
        <f>(ROUND(44.53+6.146*LN(B91)+0.145*(LN(B91)*2),1))/100</f>
        <v>0.78700000000000003</v>
      </c>
      <c r="D93" s="25">
        <f>(ROUND(44.53+6.146*LN(D91)+0.145*(LN(D91)*2),1))/100</f>
        <v>0.6409999999999999</v>
      </c>
      <c r="F93" s="25">
        <f>B93-D93</f>
        <v>0.14600000000000013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2"/>
  <sheetViews>
    <sheetView workbookViewId="0">
      <pane ySplit="1" topLeftCell="A80" activePane="bottomLeft" state="frozen"/>
      <selection pane="bottomLeft"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1.140625" style="16" customWidth="1"/>
    <col min="11" max="11" width="19.7109375" style="17" customWidth="1"/>
    <col min="12" max="12" width="14.5703125" customWidth="1"/>
    <col min="13" max="13" width="13.8554687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6" t="s">
        <v>45</v>
      </c>
      <c r="J1" s="16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1390</v>
      </c>
      <c r="C2" s="18">
        <v>8.2557986200000003E-2</v>
      </c>
      <c r="D2" s="17">
        <v>0.223</v>
      </c>
      <c r="E2" s="17">
        <v>48.29</v>
      </c>
      <c r="F2" s="17">
        <v>1.38</v>
      </c>
      <c r="G2" s="17">
        <v>0.08</v>
      </c>
      <c r="H2" s="16">
        <v>1</v>
      </c>
      <c r="I2" s="19">
        <f>F2</f>
        <v>1.38</v>
      </c>
      <c r="J2" s="19">
        <f>G2</f>
        <v>0.08</v>
      </c>
      <c r="K2" s="17">
        <v>72</v>
      </c>
      <c r="L2" s="16">
        <f>E2*D2*C2/12</f>
        <v>7.4086642437696179E-2</v>
      </c>
      <c r="M2" s="8">
        <f>ROUND(E2*D2*C2*102.79,0)</f>
        <v>91</v>
      </c>
      <c r="N2" s="8">
        <f>ROUND(I2*M2*0.002205,0)</f>
        <v>0</v>
      </c>
      <c r="O2" s="8">
        <f>ROUND(J2*M2*0.002205,1)</f>
        <v>0</v>
      </c>
    </row>
    <row r="3" spans="1:15">
      <c r="A3" s="16" t="s">
        <v>44</v>
      </c>
      <c r="B3" s="16">
        <v>1390</v>
      </c>
      <c r="C3" s="18">
        <v>2.6437251E-3</v>
      </c>
      <c r="D3" s="17">
        <v>0.223</v>
      </c>
      <c r="E3" s="17">
        <v>48.29</v>
      </c>
      <c r="F3" s="17">
        <v>1.38</v>
      </c>
      <c r="G3" s="17">
        <v>0.08</v>
      </c>
      <c r="H3" s="16">
        <v>1</v>
      </c>
      <c r="I3" s="19">
        <f t="shared" ref="I3:I66" si="0">F3</f>
        <v>1.38</v>
      </c>
      <c r="J3" s="19">
        <f t="shared" ref="J3:J66" si="1">G3</f>
        <v>0.08</v>
      </c>
      <c r="K3" s="17">
        <v>2.2999999999999998</v>
      </c>
      <c r="L3" s="16">
        <f t="shared" ref="L3:L66" si="2">E3*D3*C3/12</f>
        <v>2.3724502643847501E-3</v>
      </c>
      <c r="M3" s="8">
        <f t="shared" ref="M3:M66" si="3">ROUND(E3*D3*C3*102.79,0)</f>
        <v>3</v>
      </c>
      <c r="N3" s="8">
        <f t="shared" ref="N3:N66" si="4">ROUND(I3*M3*0.002205,0)</f>
        <v>0</v>
      </c>
      <c r="O3" s="8">
        <f t="shared" ref="O3:O66" si="5">ROUND(J3*M3*0.002205,1)</f>
        <v>0</v>
      </c>
    </row>
    <row r="4" spans="1:15">
      <c r="A4" s="16" t="s">
        <v>44</v>
      </c>
      <c r="B4" s="16">
        <v>3100</v>
      </c>
      <c r="C4" s="18">
        <v>7.9680801499999995E-2</v>
      </c>
      <c r="D4" s="17">
        <v>0.41099999999999998</v>
      </c>
      <c r="E4" s="17">
        <v>48.29</v>
      </c>
      <c r="F4" s="17">
        <v>1.2</v>
      </c>
      <c r="G4" s="17">
        <v>6.4000000000000001E-2</v>
      </c>
      <c r="H4" s="16">
        <v>1</v>
      </c>
      <c r="I4" s="19">
        <f t="shared" si="0"/>
        <v>1.2</v>
      </c>
      <c r="J4" s="19">
        <f t="shared" si="1"/>
        <v>6.4000000000000001E-2</v>
      </c>
      <c r="K4" s="17">
        <v>128</v>
      </c>
      <c r="L4" s="16">
        <f t="shared" si="2"/>
        <v>0.13178666722689872</v>
      </c>
      <c r="M4" s="8">
        <f t="shared" si="3"/>
        <v>163</v>
      </c>
      <c r="N4" s="8">
        <f t="shared" si="4"/>
        <v>0</v>
      </c>
      <c r="O4" s="8">
        <f t="shared" si="5"/>
        <v>0</v>
      </c>
    </row>
    <row r="5" spans="1:15">
      <c r="A5" s="16" t="s">
        <v>44</v>
      </c>
      <c r="B5" s="16">
        <v>5300</v>
      </c>
      <c r="C5" s="18">
        <v>1.0743987000000001E-3</v>
      </c>
      <c r="D5" s="17">
        <v>0.5</v>
      </c>
      <c r="E5" s="17">
        <v>48.29</v>
      </c>
      <c r="F5" s="17">
        <v>0.6</v>
      </c>
      <c r="G5" s="17">
        <v>0.13500000000000001</v>
      </c>
      <c r="H5" s="16">
        <v>1</v>
      </c>
      <c r="I5" s="19">
        <f t="shared" si="0"/>
        <v>0.6</v>
      </c>
      <c r="J5" s="19">
        <f t="shared" si="1"/>
        <v>0.13500000000000001</v>
      </c>
      <c r="K5" s="17">
        <v>2.1</v>
      </c>
      <c r="L5" s="16">
        <f t="shared" si="2"/>
        <v>2.1617797176250002E-3</v>
      </c>
      <c r="M5" s="8">
        <f t="shared" si="3"/>
        <v>3</v>
      </c>
      <c r="N5" s="8">
        <f t="shared" si="4"/>
        <v>0</v>
      </c>
      <c r="O5" s="8">
        <f t="shared" si="5"/>
        <v>0</v>
      </c>
    </row>
    <row r="6" spans="1:15">
      <c r="A6" s="16" t="s">
        <v>44</v>
      </c>
      <c r="B6" s="16">
        <v>1390</v>
      </c>
      <c r="C6" s="18">
        <v>2.0561389999999998E-3</v>
      </c>
      <c r="D6" s="17">
        <v>0.223</v>
      </c>
      <c r="E6" s="17">
        <v>48.29</v>
      </c>
      <c r="F6" s="17">
        <v>1.38</v>
      </c>
      <c r="G6" s="17">
        <v>0.08</v>
      </c>
      <c r="H6" s="16">
        <v>1</v>
      </c>
      <c r="I6" s="19">
        <f t="shared" si="0"/>
        <v>1.38</v>
      </c>
      <c r="J6" s="19">
        <f t="shared" si="1"/>
        <v>0.08</v>
      </c>
      <c r="K6" s="17">
        <v>1.8</v>
      </c>
      <c r="L6" s="16">
        <f t="shared" si="2"/>
        <v>1.8451568637608332E-3</v>
      </c>
      <c r="M6" s="8">
        <f t="shared" si="3"/>
        <v>2</v>
      </c>
      <c r="N6" s="8">
        <f t="shared" si="4"/>
        <v>0</v>
      </c>
      <c r="O6" s="8">
        <f t="shared" si="5"/>
        <v>0</v>
      </c>
    </row>
    <row r="7" spans="1:15">
      <c r="A7" s="16" t="s">
        <v>44</v>
      </c>
      <c r="B7" s="16">
        <v>2110</v>
      </c>
      <c r="C7" s="18">
        <v>0.1641966802</v>
      </c>
      <c r="D7" s="17">
        <v>0.40500000000000003</v>
      </c>
      <c r="E7" s="17">
        <v>48.29</v>
      </c>
      <c r="F7" s="17">
        <v>2.7</v>
      </c>
      <c r="G7" s="17">
        <v>0.57599999999999996</v>
      </c>
      <c r="H7" s="16">
        <v>1</v>
      </c>
      <c r="I7" s="19">
        <f t="shared" si="0"/>
        <v>2.7</v>
      </c>
      <c r="J7" s="19">
        <f t="shared" si="1"/>
        <v>0.57599999999999996</v>
      </c>
      <c r="K7" s="17">
        <v>47088.4</v>
      </c>
      <c r="L7" s="16">
        <f t="shared" si="2"/>
        <v>0.26760569693145747</v>
      </c>
      <c r="M7" s="8">
        <f t="shared" si="3"/>
        <v>330</v>
      </c>
      <c r="N7" s="8">
        <f t="shared" si="4"/>
        <v>2</v>
      </c>
      <c r="O7" s="8">
        <f t="shared" si="5"/>
        <v>0.4</v>
      </c>
    </row>
    <row r="8" spans="1:15">
      <c r="A8" s="16" t="s">
        <v>44</v>
      </c>
      <c r="B8" s="16">
        <v>1300</v>
      </c>
      <c r="C8" s="18">
        <v>2.10228675E-2</v>
      </c>
      <c r="D8" s="17">
        <v>0.66200000000000003</v>
      </c>
      <c r="E8" s="17">
        <v>48.29</v>
      </c>
      <c r="F8" s="17">
        <v>2.1</v>
      </c>
      <c r="G8" s="17">
        <v>0.51600000000000001</v>
      </c>
      <c r="H8" s="16">
        <v>1</v>
      </c>
      <c r="I8" s="19">
        <f t="shared" si="0"/>
        <v>2.1</v>
      </c>
      <c r="J8" s="19">
        <f t="shared" si="1"/>
        <v>0.51600000000000001</v>
      </c>
      <c r="K8" s="17">
        <v>738.1</v>
      </c>
      <c r="L8" s="16">
        <f t="shared" si="2"/>
        <v>5.60048839818875E-2</v>
      </c>
      <c r="M8" s="8">
        <f t="shared" si="3"/>
        <v>69</v>
      </c>
      <c r="N8" s="8">
        <f t="shared" si="4"/>
        <v>0</v>
      </c>
      <c r="O8" s="8">
        <f t="shared" si="5"/>
        <v>0.1</v>
      </c>
    </row>
    <row r="9" spans="1:15">
      <c r="A9" s="16" t="s">
        <v>44</v>
      </c>
      <c r="B9" s="16">
        <v>1390</v>
      </c>
      <c r="C9" s="18">
        <v>7.1076250999999998E-3</v>
      </c>
      <c r="D9" s="17">
        <v>0.223</v>
      </c>
      <c r="E9" s="17">
        <v>48.29</v>
      </c>
      <c r="F9" s="17">
        <v>1.38</v>
      </c>
      <c r="G9" s="17">
        <v>0.08</v>
      </c>
      <c r="H9" s="16">
        <v>1</v>
      </c>
      <c r="I9" s="19">
        <f t="shared" si="0"/>
        <v>1.38</v>
      </c>
      <c r="J9" s="19">
        <f t="shared" si="1"/>
        <v>0.08</v>
      </c>
      <c r="K9" s="17">
        <v>247.3</v>
      </c>
      <c r="L9" s="16">
        <f t="shared" si="2"/>
        <v>6.3783057654680829E-3</v>
      </c>
      <c r="M9" s="8">
        <f t="shared" si="3"/>
        <v>8</v>
      </c>
      <c r="N9" s="8">
        <f t="shared" si="4"/>
        <v>0</v>
      </c>
      <c r="O9" s="8">
        <f t="shared" si="5"/>
        <v>0</v>
      </c>
    </row>
    <row r="10" spans="1:15">
      <c r="A10" s="16" t="s">
        <v>44</v>
      </c>
      <c r="B10" s="16">
        <v>2110</v>
      </c>
      <c r="C10" s="18">
        <v>5.2426162200000001E-2</v>
      </c>
      <c r="D10" s="17">
        <v>0.40500000000000003</v>
      </c>
      <c r="E10" s="17">
        <v>48.29</v>
      </c>
      <c r="F10" s="17">
        <v>2.7</v>
      </c>
      <c r="G10" s="17">
        <v>0.57599999999999996</v>
      </c>
      <c r="H10" s="16">
        <v>1</v>
      </c>
      <c r="I10" s="19">
        <f t="shared" si="0"/>
        <v>2.7</v>
      </c>
      <c r="J10" s="19">
        <f t="shared" si="1"/>
        <v>0.57599999999999996</v>
      </c>
      <c r="K10" s="17">
        <v>1634.5</v>
      </c>
      <c r="L10" s="16">
        <f t="shared" si="2"/>
        <v>8.5443503826532499E-2</v>
      </c>
      <c r="M10" s="8">
        <f t="shared" si="3"/>
        <v>105</v>
      </c>
      <c r="N10" s="8">
        <f t="shared" si="4"/>
        <v>1</v>
      </c>
      <c r="O10" s="8">
        <f t="shared" si="5"/>
        <v>0.1</v>
      </c>
    </row>
    <row r="11" spans="1:15">
      <c r="A11" s="16" t="s">
        <v>44</v>
      </c>
      <c r="B11" s="16">
        <v>2110</v>
      </c>
      <c r="C11" s="18">
        <v>2.16906116E-2</v>
      </c>
      <c r="D11" s="17">
        <v>0.40500000000000003</v>
      </c>
      <c r="E11" s="17">
        <v>48.29</v>
      </c>
      <c r="F11" s="17">
        <v>2.7</v>
      </c>
      <c r="G11" s="17">
        <v>0.57599999999999996</v>
      </c>
      <c r="H11" s="16">
        <v>1</v>
      </c>
      <c r="I11" s="19">
        <f t="shared" si="0"/>
        <v>2.7</v>
      </c>
      <c r="J11" s="19">
        <f t="shared" si="1"/>
        <v>0.57599999999999996</v>
      </c>
      <c r="K11" s="17">
        <v>291.10000000000002</v>
      </c>
      <c r="L11" s="16">
        <f t="shared" si="2"/>
        <v>3.5351087653034997E-2</v>
      </c>
      <c r="M11" s="8">
        <f t="shared" si="3"/>
        <v>44</v>
      </c>
      <c r="N11" s="8">
        <f t="shared" si="4"/>
        <v>0</v>
      </c>
      <c r="O11" s="8">
        <f t="shared" si="5"/>
        <v>0.1</v>
      </c>
    </row>
    <row r="12" spans="1:15">
      <c r="A12" s="16" t="s">
        <v>44</v>
      </c>
      <c r="B12" s="16">
        <v>2110</v>
      </c>
      <c r="C12" s="18">
        <v>1.8718983799999998E-2</v>
      </c>
      <c r="D12" s="17">
        <v>0.40500000000000003</v>
      </c>
      <c r="E12" s="17">
        <v>48.29</v>
      </c>
      <c r="F12" s="17">
        <v>2.7</v>
      </c>
      <c r="G12" s="17">
        <v>0.57599999999999996</v>
      </c>
      <c r="H12" s="16">
        <v>1</v>
      </c>
      <c r="I12" s="19">
        <f t="shared" si="0"/>
        <v>2.7</v>
      </c>
      <c r="J12" s="19">
        <f t="shared" si="1"/>
        <v>0.57599999999999996</v>
      </c>
      <c r="K12" s="17">
        <v>578.79999999999995</v>
      </c>
      <c r="L12" s="16">
        <f t="shared" si="2"/>
        <v>3.0507965809942496E-2</v>
      </c>
      <c r="M12" s="8">
        <f t="shared" si="3"/>
        <v>38</v>
      </c>
      <c r="N12" s="8">
        <f t="shared" si="4"/>
        <v>0</v>
      </c>
      <c r="O12" s="8">
        <f t="shared" si="5"/>
        <v>0</v>
      </c>
    </row>
    <row r="13" spans="1:15">
      <c r="A13" s="16" t="s">
        <v>44</v>
      </c>
      <c r="B13" s="16">
        <v>2110</v>
      </c>
      <c r="C13" s="18">
        <v>2.76944815E-2</v>
      </c>
      <c r="D13" s="17">
        <v>0.40500000000000003</v>
      </c>
      <c r="E13" s="17">
        <v>48.29</v>
      </c>
      <c r="F13" s="17">
        <v>2.7</v>
      </c>
      <c r="G13" s="17">
        <v>0.57599999999999996</v>
      </c>
      <c r="H13" s="16">
        <v>1</v>
      </c>
      <c r="I13" s="19">
        <f t="shared" si="0"/>
        <v>2.7</v>
      </c>
      <c r="J13" s="19">
        <f t="shared" si="1"/>
        <v>0.57599999999999996</v>
      </c>
      <c r="K13" s="17">
        <v>244.9</v>
      </c>
      <c r="L13" s="16">
        <f t="shared" si="2"/>
        <v>4.5136119767681247E-2</v>
      </c>
      <c r="M13" s="8">
        <f t="shared" si="3"/>
        <v>56</v>
      </c>
      <c r="N13" s="8">
        <f t="shared" si="4"/>
        <v>0</v>
      </c>
      <c r="O13" s="8">
        <f t="shared" si="5"/>
        <v>0.1</v>
      </c>
    </row>
    <row r="14" spans="1:15">
      <c r="A14" s="16" t="s">
        <v>44</v>
      </c>
      <c r="B14" s="16">
        <v>2110</v>
      </c>
      <c r="C14" s="18">
        <v>1.6526068000000001E-3</v>
      </c>
      <c r="D14" s="17">
        <v>0.40500000000000003</v>
      </c>
      <c r="E14" s="17">
        <v>48.29</v>
      </c>
      <c r="F14" s="17">
        <v>2.7</v>
      </c>
      <c r="G14" s="17">
        <v>0.57599999999999996</v>
      </c>
      <c r="H14" s="16">
        <v>1</v>
      </c>
      <c r="I14" s="19">
        <f t="shared" si="0"/>
        <v>2.7</v>
      </c>
      <c r="J14" s="19">
        <f t="shared" si="1"/>
        <v>0.57599999999999996</v>
      </c>
      <c r="K14" s="17">
        <v>46.4</v>
      </c>
      <c r="L14" s="16">
        <f t="shared" si="2"/>
        <v>2.6933979050549998E-3</v>
      </c>
      <c r="M14" s="8">
        <f t="shared" si="3"/>
        <v>3</v>
      </c>
      <c r="N14" s="8">
        <f t="shared" si="4"/>
        <v>0</v>
      </c>
      <c r="O14" s="8">
        <f t="shared" si="5"/>
        <v>0</v>
      </c>
    </row>
    <row r="15" spans="1:15">
      <c r="A15" s="16" t="s">
        <v>44</v>
      </c>
      <c r="B15" s="16">
        <v>3100</v>
      </c>
      <c r="C15" s="18">
        <v>0.26505268920000002</v>
      </c>
      <c r="D15" s="17">
        <v>0.41099999999999998</v>
      </c>
      <c r="E15" s="17">
        <v>48.29</v>
      </c>
      <c r="F15" s="17">
        <v>1.2</v>
      </c>
      <c r="G15" s="17">
        <v>6.4000000000000001E-2</v>
      </c>
      <c r="H15" s="16">
        <v>1</v>
      </c>
      <c r="I15" s="19">
        <f t="shared" si="0"/>
        <v>1.2</v>
      </c>
      <c r="J15" s="19">
        <f t="shared" si="1"/>
        <v>6.4000000000000001E-2</v>
      </c>
      <c r="K15" s="17">
        <v>426.9</v>
      </c>
      <c r="L15" s="16">
        <f t="shared" si="2"/>
        <v>0.43837925688027896</v>
      </c>
      <c r="M15" s="8">
        <f t="shared" si="3"/>
        <v>541</v>
      </c>
      <c r="N15" s="8">
        <f t="shared" si="4"/>
        <v>1</v>
      </c>
      <c r="O15" s="8">
        <f t="shared" si="5"/>
        <v>0.1</v>
      </c>
    </row>
    <row r="16" spans="1:15">
      <c r="A16" s="16" t="s">
        <v>44</v>
      </c>
      <c r="B16" s="16">
        <v>1300</v>
      </c>
      <c r="C16" s="18">
        <v>0.1477646081</v>
      </c>
      <c r="D16" s="17">
        <v>0.69199999999999995</v>
      </c>
      <c r="E16" s="17">
        <v>48.29</v>
      </c>
      <c r="F16" s="17">
        <v>2.1</v>
      </c>
      <c r="G16" s="17">
        <v>0.51600000000000001</v>
      </c>
      <c r="H16" s="16">
        <v>1</v>
      </c>
      <c r="I16" s="19">
        <f t="shared" si="0"/>
        <v>2.1</v>
      </c>
      <c r="J16" s="19">
        <f t="shared" si="1"/>
        <v>0.51600000000000001</v>
      </c>
      <c r="K16" s="17">
        <v>399.6</v>
      </c>
      <c r="L16" s="16">
        <f t="shared" si="2"/>
        <v>0.41148355201692571</v>
      </c>
      <c r="M16" s="8">
        <f t="shared" si="3"/>
        <v>508</v>
      </c>
      <c r="N16" s="8">
        <f t="shared" si="4"/>
        <v>2</v>
      </c>
      <c r="O16" s="8">
        <f t="shared" si="5"/>
        <v>0.6</v>
      </c>
    </row>
    <row r="17" spans="1:15">
      <c r="A17" s="16" t="s">
        <v>44</v>
      </c>
      <c r="B17" s="16">
        <v>3100</v>
      </c>
      <c r="C17" s="18">
        <v>7.3541369100000004E-2</v>
      </c>
      <c r="D17" s="17">
        <v>0.41099999999999998</v>
      </c>
      <c r="E17" s="17">
        <v>48.29</v>
      </c>
      <c r="F17" s="17">
        <v>1.2</v>
      </c>
      <c r="G17" s="17">
        <v>6.4000000000000001E-2</v>
      </c>
      <c r="H17" s="16">
        <v>1</v>
      </c>
      <c r="I17" s="19">
        <f t="shared" si="0"/>
        <v>1.2</v>
      </c>
      <c r="J17" s="19">
        <f t="shared" si="1"/>
        <v>6.4000000000000001E-2</v>
      </c>
      <c r="K17" s="17">
        <v>118.1</v>
      </c>
      <c r="L17" s="16">
        <f t="shared" si="2"/>
        <v>0.12163246044898574</v>
      </c>
      <c r="M17" s="8">
        <f t="shared" si="3"/>
        <v>150</v>
      </c>
      <c r="N17" s="8">
        <f t="shared" si="4"/>
        <v>0</v>
      </c>
      <c r="O17" s="8">
        <f t="shared" si="5"/>
        <v>0</v>
      </c>
    </row>
    <row r="18" spans="1:15">
      <c r="A18" s="16" t="s">
        <v>44</v>
      </c>
      <c r="B18" s="16">
        <v>1300</v>
      </c>
      <c r="C18" s="18">
        <v>0.17920053399999999</v>
      </c>
      <c r="D18" s="17">
        <v>0.66200000000000003</v>
      </c>
      <c r="E18" s="17">
        <v>48.29</v>
      </c>
      <c r="F18" s="17">
        <v>2.1</v>
      </c>
      <c r="G18" s="17">
        <v>0.51600000000000001</v>
      </c>
      <c r="H18" s="16">
        <v>1</v>
      </c>
      <c r="I18" s="19">
        <f t="shared" si="0"/>
        <v>2.1</v>
      </c>
      <c r="J18" s="19">
        <f t="shared" si="1"/>
        <v>0.51600000000000001</v>
      </c>
      <c r="K18" s="17">
        <v>463.7</v>
      </c>
      <c r="L18" s="16">
        <f t="shared" si="2"/>
        <v>0.47738992390844331</v>
      </c>
      <c r="M18" s="8">
        <f t="shared" si="3"/>
        <v>589</v>
      </c>
      <c r="N18" s="8">
        <f t="shared" si="4"/>
        <v>3</v>
      </c>
      <c r="O18" s="8">
        <f t="shared" si="5"/>
        <v>0.7</v>
      </c>
    </row>
    <row r="19" spans="1:15">
      <c r="A19" s="16" t="s">
        <v>44</v>
      </c>
      <c r="B19" s="16">
        <v>3100</v>
      </c>
      <c r="C19" s="18">
        <v>0.18207248300000001</v>
      </c>
      <c r="D19" s="17">
        <v>0.41099999999999998</v>
      </c>
      <c r="E19" s="17">
        <v>48.29</v>
      </c>
      <c r="F19" s="17">
        <v>1.2</v>
      </c>
      <c r="G19" s="17">
        <v>6.4000000000000001E-2</v>
      </c>
      <c r="H19" s="16">
        <v>1</v>
      </c>
      <c r="I19" s="19">
        <f t="shared" si="0"/>
        <v>1.2</v>
      </c>
      <c r="J19" s="19">
        <f t="shared" si="1"/>
        <v>6.4000000000000001E-2</v>
      </c>
      <c r="K19" s="17">
        <v>292.39999999999998</v>
      </c>
      <c r="L19" s="16">
        <f t="shared" si="2"/>
        <v>0.30113559698939746</v>
      </c>
      <c r="M19" s="8">
        <f t="shared" si="3"/>
        <v>371</v>
      </c>
      <c r="N19" s="8">
        <f t="shared" si="4"/>
        <v>1</v>
      </c>
      <c r="O19" s="8">
        <f t="shared" si="5"/>
        <v>0.1</v>
      </c>
    </row>
    <row r="20" spans="1:15">
      <c r="A20" s="16" t="s">
        <v>44</v>
      </c>
      <c r="B20" s="16">
        <v>3100</v>
      </c>
      <c r="C20" s="18">
        <v>4.6136785600000001E-2</v>
      </c>
      <c r="D20" s="17">
        <v>0.41099999999999998</v>
      </c>
      <c r="E20" s="17">
        <v>48.29</v>
      </c>
      <c r="F20" s="17">
        <v>1.2</v>
      </c>
      <c r="G20" s="17">
        <v>6.4000000000000001E-2</v>
      </c>
      <c r="H20" s="16">
        <v>1</v>
      </c>
      <c r="I20" s="19">
        <f t="shared" si="0"/>
        <v>1.2</v>
      </c>
      <c r="J20" s="19">
        <f t="shared" si="1"/>
        <v>6.4000000000000001E-2</v>
      </c>
      <c r="K20" s="17">
        <v>74.099999999999994</v>
      </c>
      <c r="L20" s="16">
        <f t="shared" si="2"/>
        <v>7.6307129149371988E-2</v>
      </c>
      <c r="M20" s="8">
        <f t="shared" si="3"/>
        <v>94</v>
      </c>
      <c r="N20" s="8">
        <f t="shared" si="4"/>
        <v>0</v>
      </c>
      <c r="O20" s="8">
        <f t="shared" si="5"/>
        <v>0</v>
      </c>
    </row>
    <row r="21" spans="1:15">
      <c r="A21" s="16" t="s">
        <v>44</v>
      </c>
      <c r="B21" s="16">
        <v>6430</v>
      </c>
      <c r="C21" s="18">
        <v>7.3050270400000006E-2</v>
      </c>
      <c r="D21" s="17">
        <v>0.30299999999999999</v>
      </c>
      <c r="E21" s="17">
        <v>48.29</v>
      </c>
      <c r="F21" s="17">
        <v>0</v>
      </c>
      <c r="G21" s="17">
        <v>0</v>
      </c>
      <c r="H21" s="16">
        <v>1</v>
      </c>
      <c r="I21" s="19">
        <f t="shared" si="0"/>
        <v>0</v>
      </c>
      <c r="J21" s="19">
        <f t="shared" si="1"/>
        <v>0</v>
      </c>
      <c r="K21" s="17">
        <v>86.5</v>
      </c>
      <c r="L21" s="16">
        <f t="shared" si="2"/>
        <v>8.907183832980399E-2</v>
      </c>
      <c r="M21" s="8">
        <f t="shared" si="3"/>
        <v>110</v>
      </c>
      <c r="N21" s="8">
        <f t="shared" si="4"/>
        <v>0</v>
      </c>
      <c r="O21" s="8">
        <f t="shared" si="5"/>
        <v>0</v>
      </c>
    </row>
    <row r="22" spans="1:15">
      <c r="A22" s="16" t="s">
        <v>44</v>
      </c>
      <c r="B22" s="16">
        <v>1400</v>
      </c>
      <c r="C22" s="18">
        <v>4.7904232499999998E-2</v>
      </c>
      <c r="D22" s="17">
        <v>0.88700000000000001</v>
      </c>
      <c r="E22" s="17">
        <v>48.29</v>
      </c>
      <c r="F22" s="17">
        <v>1.93</v>
      </c>
      <c r="G22" s="17">
        <v>0.497</v>
      </c>
      <c r="H22" s="16">
        <v>1</v>
      </c>
      <c r="I22" s="19">
        <f t="shared" si="0"/>
        <v>1.93</v>
      </c>
      <c r="J22" s="19">
        <f t="shared" si="1"/>
        <v>0.497</v>
      </c>
      <c r="K22" s="17">
        <v>225</v>
      </c>
      <c r="L22" s="16">
        <f t="shared" si="2"/>
        <v>0.17099108405383123</v>
      </c>
      <c r="M22" s="8">
        <f t="shared" si="3"/>
        <v>211</v>
      </c>
      <c r="N22" s="8">
        <f t="shared" si="4"/>
        <v>1</v>
      </c>
      <c r="O22" s="8">
        <f t="shared" si="5"/>
        <v>0.2</v>
      </c>
    </row>
    <row r="23" spans="1:15">
      <c r="A23" s="16" t="s">
        <v>44</v>
      </c>
      <c r="B23" s="16">
        <v>3100</v>
      </c>
      <c r="C23" s="18">
        <v>0.36194829839999998</v>
      </c>
      <c r="D23" s="17">
        <v>0.41099999999999998</v>
      </c>
      <c r="E23" s="17">
        <v>48.29</v>
      </c>
      <c r="F23" s="17">
        <v>1.2</v>
      </c>
      <c r="G23" s="17">
        <v>6.4000000000000001E-2</v>
      </c>
      <c r="H23" s="16">
        <v>1</v>
      </c>
      <c r="I23" s="19">
        <f t="shared" si="0"/>
        <v>1.2</v>
      </c>
      <c r="J23" s="19">
        <f t="shared" si="1"/>
        <v>6.4000000000000001E-2</v>
      </c>
      <c r="K23" s="17">
        <v>581.4</v>
      </c>
      <c r="L23" s="16">
        <f t="shared" si="2"/>
        <v>0.59863805404345782</v>
      </c>
      <c r="M23" s="8">
        <f t="shared" si="3"/>
        <v>738</v>
      </c>
      <c r="N23" s="8">
        <f t="shared" si="4"/>
        <v>2</v>
      </c>
      <c r="O23" s="8">
        <f t="shared" si="5"/>
        <v>0.1</v>
      </c>
    </row>
    <row r="24" spans="1:15">
      <c r="A24" s="16" t="s">
        <v>44</v>
      </c>
      <c r="B24" s="16">
        <v>3100</v>
      </c>
      <c r="C24" s="18">
        <v>5.6465414613</v>
      </c>
      <c r="D24" s="17">
        <v>0.41099999999999998</v>
      </c>
      <c r="E24" s="17">
        <v>48.29</v>
      </c>
      <c r="F24" s="17">
        <v>1.2</v>
      </c>
      <c r="G24" s="17">
        <v>6.4000000000000001E-2</v>
      </c>
      <c r="H24" s="16">
        <v>1</v>
      </c>
      <c r="I24" s="19">
        <f t="shared" si="0"/>
        <v>1.2</v>
      </c>
      <c r="J24" s="19">
        <f t="shared" si="1"/>
        <v>6.4000000000000001E-2</v>
      </c>
      <c r="K24" s="17">
        <v>9252.2999999999993</v>
      </c>
      <c r="L24" s="16">
        <f t="shared" si="2"/>
        <v>9.3389984354415621</v>
      </c>
      <c r="M24" s="8">
        <f t="shared" si="3"/>
        <v>11519</v>
      </c>
      <c r="N24" s="8">
        <f t="shared" si="4"/>
        <v>30</v>
      </c>
      <c r="O24" s="8">
        <f t="shared" si="5"/>
        <v>1.6</v>
      </c>
    </row>
    <row r="25" spans="1:15">
      <c r="A25" s="16" t="s">
        <v>44</v>
      </c>
      <c r="B25" s="16">
        <v>3100</v>
      </c>
      <c r="C25" s="18">
        <v>16.9774674843</v>
      </c>
      <c r="D25" s="17">
        <v>0.41099999999999998</v>
      </c>
      <c r="E25" s="17">
        <v>48.29</v>
      </c>
      <c r="F25" s="17">
        <v>1.2</v>
      </c>
      <c r="G25" s="17">
        <v>6.4000000000000001E-2</v>
      </c>
      <c r="H25" s="16">
        <v>1</v>
      </c>
      <c r="I25" s="19">
        <f t="shared" si="0"/>
        <v>1.2</v>
      </c>
      <c r="J25" s="19">
        <f t="shared" si="1"/>
        <v>6.4000000000000001E-2</v>
      </c>
      <c r="K25" s="17">
        <v>39388.5</v>
      </c>
      <c r="L25" s="16">
        <f t="shared" si="2"/>
        <v>28.079585239977007</v>
      </c>
      <c r="M25" s="8">
        <f t="shared" si="3"/>
        <v>34636</v>
      </c>
      <c r="N25" s="8">
        <f t="shared" si="4"/>
        <v>92</v>
      </c>
      <c r="O25" s="8">
        <f t="shared" si="5"/>
        <v>4.9000000000000004</v>
      </c>
    </row>
    <row r="26" spans="1:15">
      <c r="A26" s="16" t="s">
        <v>44</v>
      </c>
      <c r="B26" s="16">
        <v>3100</v>
      </c>
      <c r="C26" s="18">
        <v>2.7788497008999999</v>
      </c>
      <c r="D26" s="17">
        <v>0.41099999999999998</v>
      </c>
      <c r="E26" s="17">
        <v>48.29</v>
      </c>
      <c r="F26" s="17">
        <v>1.2</v>
      </c>
      <c r="G26" s="17">
        <v>6.4000000000000001E-2</v>
      </c>
      <c r="H26" s="16">
        <v>1</v>
      </c>
      <c r="I26" s="19">
        <f t="shared" si="0"/>
        <v>1.2</v>
      </c>
      <c r="J26" s="19">
        <f t="shared" si="1"/>
        <v>6.4000000000000001E-2</v>
      </c>
      <c r="K26" s="17">
        <v>4463.8</v>
      </c>
      <c r="L26" s="16">
        <f t="shared" si="2"/>
        <v>4.5960298329337883</v>
      </c>
      <c r="M26" s="8">
        <f t="shared" si="3"/>
        <v>5669</v>
      </c>
      <c r="N26" s="8">
        <f t="shared" si="4"/>
        <v>15</v>
      </c>
      <c r="O26" s="8">
        <f t="shared" si="5"/>
        <v>0.8</v>
      </c>
    </row>
    <row r="27" spans="1:15">
      <c r="A27" s="16" t="s">
        <v>44</v>
      </c>
      <c r="B27" s="16">
        <v>1400</v>
      </c>
      <c r="C27" s="18">
        <v>6.1999923000000002E-3</v>
      </c>
      <c r="D27" s="17">
        <v>0.9</v>
      </c>
      <c r="E27" s="17">
        <v>48.29</v>
      </c>
      <c r="F27" s="17">
        <v>1.93</v>
      </c>
      <c r="G27" s="17">
        <v>0.497</v>
      </c>
      <c r="H27" s="16">
        <v>1</v>
      </c>
      <c r="I27" s="19">
        <f t="shared" si="0"/>
        <v>1.93</v>
      </c>
      <c r="J27" s="19">
        <f t="shared" si="1"/>
        <v>0.497</v>
      </c>
      <c r="K27" s="17">
        <v>21.8</v>
      </c>
      <c r="L27" s="16">
        <f t="shared" si="2"/>
        <v>2.2454822112524999E-2</v>
      </c>
      <c r="M27" s="8">
        <f t="shared" si="3"/>
        <v>28</v>
      </c>
      <c r="N27" s="8">
        <f t="shared" si="4"/>
        <v>0</v>
      </c>
      <c r="O27" s="8">
        <f t="shared" si="5"/>
        <v>0</v>
      </c>
    </row>
    <row r="28" spans="1:15">
      <c r="A28" s="16" t="s">
        <v>44</v>
      </c>
      <c r="B28" s="16">
        <v>1400</v>
      </c>
      <c r="C28" s="18">
        <v>5.2310111499999999E-2</v>
      </c>
      <c r="D28" s="17">
        <v>0.88700000000000001</v>
      </c>
      <c r="E28" s="17">
        <v>48.29</v>
      </c>
      <c r="F28" s="17">
        <v>1.93</v>
      </c>
      <c r="G28" s="17">
        <v>0.497</v>
      </c>
      <c r="H28" s="16">
        <v>1</v>
      </c>
      <c r="I28" s="19">
        <f t="shared" si="0"/>
        <v>1.93</v>
      </c>
      <c r="J28" s="19">
        <f t="shared" si="1"/>
        <v>0.497</v>
      </c>
      <c r="K28" s="17">
        <v>200</v>
      </c>
      <c r="L28" s="16">
        <f t="shared" si="2"/>
        <v>0.1867175864337621</v>
      </c>
      <c r="M28" s="8">
        <f t="shared" si="3"/>
        <v>230</v>
      </c>
      <c r="N28" s="8">
        <f t="shared" si="4"/>
        <v>1</v>
      </c>
      <c r="O28" s="8">
        <f t="shared" si="5"/>
        <v>0.3</v>
      </c>
    </row>
    <row r="29" spans="1:15">
      <c r="A29" s="16" t="s">
        <v>44</v>
      </c>
      <c r="B29" s="16">
        <v>6430</v>
      </c>
      <c r="C29" s="18">
        <v>1.39291895E-2</v>
      </c>
      <c r="D29" s="17">
        <v>0.30299999999999999</v>
      </c>
      <c r="E29" s="17">
        <v>48.29</v>
      </c>
      <c r="F29" s="17">
        <v>0</v>
      </c>
      <c r="G29" s="17">
        <v>0</v>
      </c>
      <c r="H29" s="16">
        <v>1</v>
      </c>
      <c r="I29" s="19">
        <f t="shared" si="0"/>
        <v>0</v>
      </c>
      <c r="J29" s="19">
        <f t="shared" si="1"/>
        <v>0</v>
      </c>
      <c r="K29" s="17">
        <v>16.5</v>
      </c>
      <c r="L29" s="16">
        <f t="shared" si="2"/>
        <v>1.6984174164113748E-2</v>
      </c>
      <c r="M29" s="8">
        <f t="shared" si="3"/>
        <v>21</v>
      </c>
      <c r="N29" s="8">
        <f t="shared" si="4"/>
        <v>0</v>
      </c>
      <c r="O29" s="8">
        <f t="shared" si="5"/>
        <v>0</v>
      </c>
    </row>
    <row r="30" spans="1:15">
      <c r="A30" s="16" t="s">
        <v>44</v>
      </c>
      <c r="B30" s="16">
        <v>6430</v>
      </c>
      <c r="C30" s="18">
        <v>1.6126726581999999</v>
      </c>
      <c r="D30" s="17">
        <v>0.30299999999999999</v>
      </c>
      <c r="E30" s="17">
        <v>48.29</v>
      </c>
      <c r="F30" s="17">
        <v>0</v>
      </c>
      <c r="G30" s="17">
        <v>0</v>
      </c>
      <c r="H30" s="16">
        <v>1</v>
      </c>
      <c r="I30" s="19">
        <f t="shared" si="0"/>
        <v>0</v>
      </c>
      <c r="J30" s="19">
        <f t="shared" si="1"/>
        <v>0</v>
      </c>
      <c r="K30" s="17">
        <v>1909.8</v>
      </c>
      <c r="L30" s="16">
        <f t="shared" si="2"/>
        <v>1.9663680572780693</v>
      </c>
      <c r="M30" s="8">
        <f t="shared" si="3"/>
        <v>2425</v>
      </c>
      <c r="N30" s="8">
        <f t="shared" si="4"/>
        <v>0</v>
      </c>
      <c r="O30" s="8">
        <f t="shared" si="5"/>
        <v>0</v>
      </c>
    </row>
    <row r="31" spans="1:15">
      <c r="A31" s="16" t="s">
        <v>44</v>
      </c>
      <c r="B31" s="16">
        <v>3100</v>
      </c>
      <c r="C31" s="18">
        <v>0.84690590789999998</v>
      </c>
      <c r="D31" s="17">
        <v>0.41099999999999998</v>
      </c>
      <c r="E31" s="17">
        <v>48.29</v>
      </c>
      <c r="F31" s="17">
        <v>1.2</v>
      </c>
      <c r="G31" s="17">
        <v>6.4000000000000001E-2</v>
      </c>
      <c r="H31" s="16">
        <v>1</v>
      </c>
      <c r="I31" s="19">
        <f t="shared" si="0"/>
        <v>1.2</v>
      </c>
      <c r="J31" s="19">
        <f t="shared" si="1"/>
        <v>6.4000000000000001E-2</v>
      </c>
      <c r="K31" s="17">
        <v>1360.4</v>
      </c>
      <c r="L31" s="16">
        <f t="shared" si="2"/>
        <v>1.4007252055178165</v>
      </c>
      <c r="M31" s="8">
        <f t="shared" si="3"/>
        <v>1728</v>
      </c>
      <c r="N31" s="8">
        <f t="shared" si="4"/>
        <v>5</v>
      </c>
      <c r="O31" s="8">
        <f t="shared" si="5"/>
        <v>0.2</v>
      </c>
    </row>
    <row r="32" spans="1:15">
      <c r="A32" s="16" t="s">
        <v>44</v>
      </c>
      <c r="B32" s="16">
        <v>3100</v>
      </c>
      <c r="C32" s="18">
        <v>3.7518537221999999</v>
      </c>
      <c r="D32" s="17">
        <v>0.41099999999999998</v>
      </c>
      <c r="E32" s="17">
        <v>48.29</v>
      </c>
      <c r="F32" s="17">
        <v>1.2</v>
      </c>
      <c r="G32" s="17">
        <v>6.4000000000000001E-2</v>
      </c>
      <c r="H32" s="16">
        <v>1</v>
      </c>
      <c r="I32" s="19">
        <f t="shared" si="0"/>
        <v>1.2</v>
      </c>
      <c r="J32" s="19">
        <f t="shared" si="1"/>
        <v>6.4000000000000001E-2</v>
      </c>
      <c r="K32" s="17">
        <v>6437.9</v>
      </c>
      <c r="L32" s="16">
        <f t="shared" si="2"/>
        <v>6.2053128063925511</v>
      </c>
      <c r="M32" s="8">
        <f t="shared" si="3"/>
        <v>7654</v>
      </c>
      <c r="N32" s="8">
        <f t="shared" si="4"/>
        <v>20</v>
      </c>
      <c r="O32" s="8">
        <f t="shared" si="5"/>
        <v>1.1000000000000001</v>
      </c>
    </row>
    <row r="33" spans="1:15">
      <c r="A33" s="16" t="s">
        <v>44</v>
      </c>
      <c r="B33" s="16">
        <v>3100</v>
      </c>
      <c r="C33" s="18">
        <v>1.0990153772</v>
      </c>
      <c r="D33" s="17">
        <v>0.41099999999999998</v>
      </c>
      <c r="E33" s="17">
        <v>48.29</v>
      </c>
      <c r="F33" s="17">
        <v>1.2</v>
      </c>
      <c r="G33" s="17">
        <v>6.4000000000000001E-2</v>
      </c>
      <c r="H33" s="16">
        <v>1</v>
      </c>
      <c r="I33" s="19">
        <f t="shared" si="0"/>
        <v>1.2</v>
      </c>
      <c r="J33" s="19">
        <f t="shared" si="1"/>
        <v>6.4000000000000001E-2</v>
      </c>
      <c r="K33" s="17">
        <v>2289</v>
      </c>
      <c r="L33" s="16">
        <f t="shared" si="2"/>
        <v>1.8176972503508386</v>
      </c>
      <c r="M33" s="8">
        <f t="shared" si="3"/>
        <v>2242</v>
      </c>
      <c r="N33" s="8">
        <f t="shared" si="4"/>
        <v>6</v>
      </c>
      <c r="O33" s="8">
        <f t="shared" si="5"/>
        <v>0.3</v>
      </c>
    </row>
    <row r="34" spans="1:15">
      <c r="A34" s="16" t="s">
        <v>44</v>
      </c>
      <c r="B34" s="16">
        <v>3100</v>
      </c>
      <c r="C34" s="18">
        <v>2.9975178799999998E-2</v>
      </c>
      <c r="D34" s="17">
        <v>0.41099999999999998</v>
      </c>
      <c r="E34" s="17">
        <v>48.29</v>
      </c>
      <c r="F34" s="17">
        <v>1.2</v>
      </c>
      <c r="G34" s="17">
        <v>6.4000000000000001E-2</v>
      </c>
      <c r="H34" s="16">
        <v>1</v>
      </c>
      <c r="I34" s="19">
        <f t="shared" si="0"/>
        <v>1.2</v>
      </c>
      <c r="J34" s="19">
        <f t="shared" si="1"/>
        <v>6.4000000000000001E-2</v>
      </c>
      <c r="K34" s="17">
        <v>48.2</v>
      </c>
      <c r="L34" s="16">
        <f t="shared" si="2"/>
        <v>4.957692241063099E-2</v>
      </c>
      <c r="M34" s="8">
        <f t="shared" si="3"/>
        <v>61</v>
      </c>
      <c r="N34" s="8">
        <f t="shared" si="4"/>
        <v>0</v>
      </c>
      <c r="O34" s="8">
        <f t="shared" si="5"/>
        <v>0</v>
      </c>
    </row>
    <row r="35" spans="1:15">
      <c r="A35" s="16" t="s">
        <v>44</v>
      </c>
      <c r="B35" s="16">
        <v>1300</v>
      </c>
      <c r="C35" s="18">
        <v>4.2083436100000003E-2</v>
      </c>
      <c r="D35" s="17">
        <v>0.66200000000000003</v>
      </c>
      <c r="E35" s="17">
        <v>48.29</v>
      </c>
      <c r="F35" s="17">
        <v>2.1</v>
      </c>
      <c r="G35" s="17">
        <v>0.51600000000000001</v>
      </c>
      <c r="H35" s="16">
        <v>1</v>
      </c>
      <c r="I35" s="19">
        <f t="shared" si="0"/>
        <v>2.1</v>
      </c>
      <c r="J35" s="19">
        <f t="shared" si="1"/>
        <v>0.51600000000000001</v>
      </c>
      <c r="K35" s="17">
        <v>108.9</v>
      </c>
      <c r="L35" s="16">
        <f t="shared" si="2"/>
        <v>0.11211020363133985</v>
      </c>
      <c r="M35" s="8">
        <f t="shared" si="3"/>
        <v>138</v>
      </c>
      <c r="N35" s="8">
        <f t="shared" si="4"/>
        <v>1</v>
      </c>
      <c r="O35" s="8">
        <f t="shared" si="5"/>
        <v>0.2</v>
      </c>
    </row>
    <row r="36" spans="1:15">
      <c r="A36" s="16" t="s">
        <v>44</v>
      </c>
      <c r="B36" s="16">
        <v>1390</v>
      </c>
      <c r="C36" s="18">
        <v>2.4998469200000002E-2</v>
      </c>
      <c r="D36" s="17">
        <v>0.223</v>
      </c>
      <c r="E36" s="17">
        <v>48.29</v>
      </c>
      <c r="F36" s="17">
        <v>1.38</v>
      </c>
      <c r="G36" s="17">
        <v>0.08</v>
      </c>
      <c r="H36" s="16">
        <v>1</v>
      </c>
      <c r="I36" s="19">
        <f t="shared" si="0"/>
        <v>1.38</v>
      </c>
      <c r="J36" s="19">
        <f t="shared" si="1"/>
        <v>0.08</v>
      </c>
      <c r="K36" s="17">
        <v>21.8</v>
      </c>
      <c r="L36" s="16">
        <f t="shared" si="2"/>
        <v>2.2433355443330333E-2</v>
      </c>
      <c r="M36" s="8">
        <f t="shared" si="3"/>
        <v>28</v>
      </c>
      <c r="N36" s="8">
        <f t="shared" si="4"/>
        <v>0</v>
      </c>
      <c r="O36" s="8">
        <f t="shared" si="5"/>
        <v>0</v>
      </c>
    </row>
    <row r="37" spans="1:15">
      <c r="A37" s="16" t="s">
        <v>44</v>
      </c>
      <c r="B37" s="16">
        <v>1300</v>
      </c>
      <c r="C37" s="18">
        <v>0.11127357960000001</v>
      </c>
      <c r="D37" s="17">
        <v>0.66200000000000003</v>
      </c>
      <c r="E37" s="17">
        <v>48.29</v>
      </c>
      <c r="F37" s="17">
        <v>2.1</v>
      </c>
      <c r="G37" s="17">
        <v>0.51600000000000001</v>
      </c>
      <c r="H37" s="16">
        <v>1</v>
      </c>
      <c r="I37" s="19">
        <f t="shared" si="0"/>
        <v>2.1</v>
      </c>
      <c r="J37" s="19">
        <f t="shared" si="1"/>
        <v>0.51600000000000001</v>
      </c>
      <c r="K37" s="17">
        <v>287.89999999999998</v>
      </c>
      <c r="L37" s="16">
        <f t="shared" si="2"/>
        <v>0.296432630598434</v>
      </c>
      <c r="M37" s="8">
        <f t="shared" si="3"/>
        <v>366</v>
      </c>
      <c r="N37" s="8">
        <f t="shared" si="4"/>
        <v>2</v>
      </c>
      <c r="O37" s="8">
        <f t="shared" si="5"/>
        <v>0.4</v>
      </c>
    </row>
    <row r="38" spans="1:15">
      <c r="A38" s="16" t="s">
        <v>44</v>
      </c>
      <c r="B38" s="16">
        <v>1400</v>
      </c>
      <c r="C38" s="18">
        <v>0.119954923</v>
      </c>
      <c r="D38" s="17">
        <v>0.88700000000000001</v>
      </c>
      <c r="E38" s="17">
        <v>48.29</v>
      </c>
      <c r="F38" s="17">
        <v>1.93</v>
      </c>
      <c r="G38" s="17">
        <v>0.497</v>
      </c>
      <c r="H38" s="16">
        <v>1</v>
      </c>
      <c r="I38" s="19">
        <f t="shared" si="0"/>
        <v>1.93</v>
      </c>
      <c r="J38" s="19">
        <f t="shared" si="1"/>
        <v>0.497</v>
      </c>
      <c r="K38" s="17">
        <v>558.79999999999995</v>
      </c>
      <c r="L38" s="16">
        <f t="shared" si="2"/>
        <v>0.42817140054094088</v>
      </c>
      <c r="M38" s="8">
        <f t="shared" si="3"/>
        <v>528</v>
      </c>
      <c r="N38" s="8">
        <f t="shared" si="4"/>
        <v>2</v>
      </c>
      <c r="O38" s="8">
        <f t="shared" si="5"/>
        <v>0.6</v>
      </c>
    </row>
    <row r="39" spans="1:15">
      <c r="A39" s="16" t="s">
        <v>44</v>
      </c>
      <c r="B39" s="16">
        <v>3100</v>
      </c>
      <c r="C39" s="18">
        <v>6.7919916400000002E-2</v>
      </c>
      <c r="D39" s="17">
        <v>0.41099999999999998</v>
      </c>
      <c r="E39" s="17">
        <v>48.29</v>
      </c>
      <c r="F39" s="17">
        <v>1.2</v>
      </c>
      <c r="G39" s="17">
        <v>6.4000000000000001E-2</v>
      </c>
      <c r="H39" s="16">
        <v>1</v>
      </c>
      <c r="I39" s="19">
        <f t="shared" si="0"/>
        <v>1.2</v>
      </c>
      <c r="J39" s="19">
        <f t="shared" si="1"/>
        <v>6.4000000000000001E-2</v>
      </c>
      <c r="K39" s="17">
        <v>109.1</v>
      </c>
      <c r="L39" s="16">
        <f t="shared" si="2"/>
        <v>0.11233495713124299</v>
      </c>
      <c r="M39" s="8">
        <f t="shared" si="3"/>
        <v>139</v>
      </c>
      <c r="N39" s="8">
        <f t="shared" si="4"/>
        <v>0</v>
      </c>
      <c r="O39" s="8">
        <f t="shared" si="5"/>
        <v>0</v>
      </c>
    </row>
    <row r="40" spans="1:15">
      <c r="A40" s="16" t="s">
        <v>44</v>
      </c>
      <c r="B40" s="16">
        <v>1390</v>
      </c>
      <c r="C40" s="18">
        <v>0.1409918221</v>
      </c>
      <c r="D40" s="17">
        <v>0.223</v>
      </c>
      <c r="E40" s="17">
        <v>48.29</v>
      </c>
      <c r="F40" s="17">
        <v>1.38</v>
      </c>
      <c r="G40" s="17">
        <v>0.08</v>
      </c>
      <c r="H40" s="16">
        <v>1</v>
      </c>
      <c r="I40" s="19">
        <f t="shared" si="0"/>
        <v>1.38</v>
      </c>
      <c r="J40" s="19">
        <f t="shared" si="1"/>
        <v>0.08</v>
      </c>
      <c r="K40" s="17">
        <v>122.9</v>
      </c>
      <c r="L40" s="16">
        <f t="shared" si="2"/>
        <v>0.1265245337411339</v>
      </c>
      <c r="M40" s="8">
        <f t="shared" si="3"/>
        <v>156</v>
      </c>
      <c r="N40" s="8">
        <f t="shared" si="4"/>
        <v>0</v>
      </c>
      <c r="O40" s="8">
        <f t="shared" si="5"/>
        <v>0</v>
      </c>
    </row>
    <row r="41" spans="1:15">
      <c r="A41" s="16" t="s">
        <v>44</v>
      </c>
      <c r="B41" s="16">
        <v>5300</v>
      </c>
      <c r="C41" s="18">
        <v>4.3910414999999998E-3</v>
      </c>
      <c r="D41" s="17">
        <v>0.5</v>
      </c>
      <c r="E41" s="17">
        <v>48.29</v>
      </c>
      <c r="F41" s="17">
        <v>0.6</v>
      </c>
      <c r="G41" s="17">
        <v>0.13500000000000001</v>
      </c>
      <c r="H41" s="16">
        <v>1</v>
      </c>
      <c r="I41" s="19">
        <f t="shared" si="0"/>
        <v>0.6</v>
      </c>
      <c r="J41" s="19">
        <f t="shared" si="1"/>
        <v>0.13500000000000001</v>
      </c>
      <c r="K41" s="17">
        <v>8.6</v>
      </c>
      <c r="L41" s="16">
        <f t="shared" si="2"/>
        <v>8.8351414181249994E-3</v>
      </c>
      <c r="M41" s="8">
        <f t="shared" si="3"/>
        <v>11</v>
      </c>
      <c r="N41" s="8">
        <f t="shared" si="4"/>
        <v>0</v>
      </c>
      <c r="O41" s="8">
        <f t="shared" si="5"/>
        <v>0</v>
      </c>
    </row>
    <row r="42" spans="1:15">
      <c r="A42" s="16" t="s">
        <v>44</v>
      </c>
      <c r="B42" s="16">
        <v>6430</v>
      </c>
      <c r="C42" s="18">
        <v>1.71379337E-2</v>
      </c>
      <c r="D42" s="17">
        <v>0.30299999999999999</v>
      </c>
      <c r="E42" s="17">
        <v>48.29</v>
      </c>
      <c r="F42" s="17">
        <v>0</v>
      </c>
      <c r="G42" s="17">
        <v>0</v>
      </c>
      <c r="H42" s="16">
        <v>1</v>
      </c>
      <c r="I42" s="19">
        <f t="shared" si="0"/>
        <v>0</v>
      </c>
      <c r="J42" s="19">
        <f t="shared" si="1"/>
        <v>0</v>
      </c>
      <c r="K42" s="17">
        <v>20.3</v>
      </c>
      <c r="L42" s="16">
        <f t="shared" si="2"/>
        <v>2.0896668163918247E-2</v>
      </c>
      <c r="M42" s="8">
        <f t="shared" si="3"/>
        <v>26</v>
      </c>
      <c r="N42" s="8">
        <f t="shared" si="4"/>
        <v>0</v>
      </c>
      <c r="O42" s="8">
        <f t="shared" si="5"/>
        <v>0</v>
      </c>
    </row>
    <row r="43" spans="1:15">
      <c r="A43" s="16" t="s">
        <v>44</v>
      </c>
      <c r="B43" s="16">
        <v>3100</v>
      </c>
      <c r="C43" s="18">
        <v>7.8397465200000002E-2</v>
      </c>
      <c r="D43" s="17">
        <v>0.41099999999999998</v>
      </c>
      <c r="E43" s="17">
        <v>48.29</v>
      </c>
      <c r="F43" s="17">
        <v>1.2</v>
      </c>
      <c r="G43" s="17">
        <v>6.4000000000000001E-2</v>
      </c>
      <c r="H43" s="16">
        <v>1</v>
      </c>
      <c r="I43" s="19">
        <f t="shared" si="0"/>
        <v>1.2</v>
      </c>
      <c r="J43" s="19">
        <f t="shared" si="1"/>
        <v>6.4000000000000001E-2</v>
      </c>
      <c r="K43" s="17">
        <v>125.9</v>
      </c>
      <c r="L43" s="16">
        <f t="shared" si="2"/>
        <v>0.12966411561189897</v>
      </c>
      <c r="M43" s="8">
        <f t="shared" si="3"/>
        <v>160</v>
      </c>
      <c r="N43" s="8">
        <f t="shared" si="4"/>
        <v>0</v>
      </c>
      <c r="O43" s="8">
        <f t="shared" si="5"/>
        <v>0</v>
      </c>
    </row>
    <row r="44" spans="1:15">
      <c r="A44" s="16" t="s">
        <v>44</v>
      </c>
      <c r="B44" s="16">
        <v>3100</v>
      </c>
      <c r="C44" s="18">
        <v>3.4202818199999999E-2</v>
      </c>
      <c r="D44" s="17">
        <v>0.41099999999999998</v>
      </c>
      <c r="E44" s="17">
        <v>48.29</v>
      </c>
      <c r="F44" s="17">
        <v>1.2</v>
      </c>
      <c r="G44" s="17">
        <v>6.4000000000000001E-2</v>
      </c>
      <c r="H44" s="16">
        <v>1</v>
      </c>
      <c r="I44" s="19">
        <f t="shared" si="0"/>
        <v>1.2</v>
      </c>
      <c r="J44" s="19">
        <f t="shared" si="1"/>
        <v>6.4000000000000001E-2</v>
      </c>
      <c r="K44" s="17">
        <v>54.9</v>
      </c>
      <c r="L44" s="16">
        <f t="shared" si="2"/>
        <v>5.6569152612571484E-2</v>
      </c>
      <c r="M44" s="8">
        <f t="shared" si="3"/>
        <v>70</v>
      </c>
      <c r="N44" s="8">
        <f t="shared" si="4"/>
        <v>0</v>
      </c>
      <c r="O44" s="8">
        <f t="shared" si="5"/>
        <v>0</v>
      </c>
    </row>
    <row r="45" spans="1:15">
      <c r="A45" s="16" t="s">
        <v>44</v>
      </c>
      <c r="B45" s="16">
        <v>1400</v>
      </c>
      <c r="C45" s="18">
        <v>1.8165477199999999E-2</v>
      </c>
      <c r="D45" s="17">
        <v>0.88800000000000001</v>
      </c>
      <c r="E45" s="17">
        <v>48.29</v>
      </c>
      <c r="F45" s="17">
        <v>1.93</v>
      </c>
      <c r="G45" s="17">
        <v>0.497</v>
      </c>
      <c r="H45" s="16">
        <v>1</v>
      </c>
      <c r="I45" s="19">
        <f t="shared" si="0"/>
        <v>1.93</v>
      </c>
      <c r="J45" s="19">
        <f t="shared" si="1"/>
        <v>0.497</v>
      </c>
      <c r="K45" s="17">
        <v>1775.1</v>
      </c>
      <c r="L45" s="16">
        <f t="shared" si="2"/>
        <v>6.4913606155112005E-2</v>
      </c>
      <c r="M45" s="8">
        <f t="shared" si="3"/>
        <v>80</v>
      </c>
      <c r="N45" s="8">
        <f t="shared" si="4"/>
        <v>0</v>
      </c>
      <c r="O45" s="8">
        <f t="shared" si="5"/>
        <v>0.1</v>
      </c>
    </row>
    <row r="46" spans="1:15">
      <c r="A46" s="16" t="s">
        <v>44</v>
      </c>
      <c r="B46" s="16">
        <v>3100</v>
      </c>
      <c r="C46" s="18">
        <v>0.35660483609999999</v>
      </c>
      <c r="D46" s="17">
        <v>0.41099999999999998</v>
      </c>
      <c r="E46" s="17">
        <v>48.29</v>
      </c>
      <c r="F46" s="17">
        <v>1.2</v>
      </c>
      <c r="G46" s="17">
        <v>6.4000000000000001E-2</v>
      </c>
      <c r="H46" s="16">
        <v>1</v>
      </c>
      <c r="I46" s="19">
        <f t="shared" si="0"/>
        <v>1.2</v>
      </c>
      <c r="J46" s="19">
        <f t="shared" si="1"/>
        <v>6.4000000000000001E-2</v>
      </c>
      <c r="K46" s="17">
        <v>2860.1</v>
      </c>
      <c r="L46" s="16">
        <f t="shared" si="2"/>
        <v>0.58980032808296323</v>
      </c>
      <c r="M46" s="8">
        <f t="shared" si="3"/>
        <v>728</v>
      </c>
      <c r="N46" s="8">
        <f t="shared" si="4"/>
        <v>2</v>
      </c>
      <c r="O46" s="8">
        <f t="shared" si="5"/>
        <v>0.1</v>
      </c>
    </row>
    <row r="47" spans="1:15">
      <c r="A47" s="16" t="s">
        <v>44</v>
      </c>
      <c r="B47" s="16">
        <v>1300</v>
      </c>
      <c r="C47" s="18">
        <v>1.3042675599999999E-2</v>
      </c>
      <c r="D47" s="17">
        <v>0.66200000000000003</v>
      </c>
      <c r="E47" s="17">
        <v>48.29</v>
      </c>
      <c r="F47" s="17">
        <v>2.1</v>
      </c>
      <c r="G47" s="17">
        <v>0.51600000000000001</v>
      </c>
      <c r="H47" s="16">
        <v>1</v>
      </c>
      <c r="I47" s="19">
        <f t="shared" si="0"/>
        <v>2.1</v>
      </c>
      <c r="J47" s="19">
        <f t="shared" si="1"/>
        <v>0.51600000000000001</v>
      </c>
      <c r="K47" s="17">
        <v>33.700000000000003</v>
      </c>
      <c r="L47" s="16">
        <f t="shared" si="2"/>
        <v>3.4745666060607333E-2</v>
      </c>
      <c r="M47" s="8">
        <f t="shared" si="3"/>
        <v>43</v>
      </c>
      <c r="N47" s="8">
        <f t="shared" si="4"/>
        <v>0</v>
      </c>
      <c r="O47" s="8">
        <f t="shared" si="5"/>
        <v>0</v>
      </c>
    </row>
    <row r="48" spans="1:15">
      <c r="A48" s="16" t="s">
        <v>44</v>
      </c>
      <c r="B48" s="16">
        <v>5300</v>
      </c>
      <c r="C48" s="18">
        <v>2.8792956999999998E-3</v>
      </c>
      <c r="D48" s="17">
        <v>0.5</v>
      </c>
      <c r="E48" s="17">
        <v>48.29</v>
      </c>
      <c r="F48" s="17">
        <v>0.6</v>
      </c>
      <c r="G48" s="17">
        <v>0.13500000000000001</v>
      </c>
      <c r="H48" s="16">
        <v>1</v>
      </c>
      <c r="I48" s="19">
        <f t="shared" si="0"/>
        <v>0.6</v>
      </c>
      <c r="J48" s="19">
        <f t="shared" si="1"/>
        <v>0.13500000000000001</v>
      </c>
      <c r="K48" s="17">
        <v>5.6</v>
      </c>
      <c r="L48" s="16">
        <f t="shared" si="2"/>
        <v>5.7933828897083336E-3</v>
      </c>
      <c r="M48" s="8">
        <f t="shared" si="3"/>
        <v>7</v>
      </c>
      <c r="N48" s="8">
        <f t="shared" si="4"/>
        <v>0</v>
      </c>
      <c r="O48" s="8">
        <f t="shared" si="5"/>
        <v>0</v>
      </c>
    </row>
    <row r="49" spans="1:15">
      <c r="A49" s="16" t="s">
        <v>44</v>
      </c>
      <c r="B49" s="16">
        <v>1390</v>
      </c>
      <c r="C49" s="18">
        <v>1.8711300000000002E-5</v>
      </c>
      <c r="D49" s="17">
        <v>0.223</v>
      </c>
      <c r="E49" s="17">
        <v>48.29</v>
      </c>
      <c r="F49" s="17">
        <v>1.38</v>
      </c>
      <c r="G49" s="17">
        <v>0.08</v>
      </c>
      <c r="H49" s="16">
        <v>1</v>
      </c>
      <c r="I49" s="19">
        <f t="shared" si="0"/>
        <v>1.38</v>
      </c>
      <c r="J49" s="19">
        <f t="shared" si="1"/>
        <v>0.08</v>
      </c>
      <c r="K49" s="17">
        <v>0</v>
      </c>
      <c r="L49" s="16">
        <f t="shared" si="2"/>
        <v>1.6791317914250002E-5</v>
      </c>
      <c r="M49" s="8">
        <f t="shared" si="3"/>
        <v>0</v>
      </c>
      <c r="N49" s="8">
        <f t="shared" si="4"/>
        <v>0</v>
      </c>
      <c r="O49" s="8">
        <f t="shared" si="5"/>
        <v>0</v>
      </c>
    </row>
    <row r="50" spans="1:15">
      <c r="A50" s="16" t="s">
        <v>44</v>
      </c>
      <c r="B50" s="16">
        <v>3100</v>
      </c>
      <c r="C50" s="18">
        <v>0.13332590850000001</v>
      </c>
      <c r="D50" s="17">
        <v>0.41099999999999998</v>
      </c>
      <c r="E50" s="17">
        <v>48.29</v>
      </c>
      <c r="F50" s="17">
        <v>1.2</v>
      </c>
      <c r="G50" s="17">
        <v>6.4000000000000001E-2</v>
      </c>
      <c r="H50" s="16">
        <v>1</v>
      </c>
      <c r="I50" s="19">
        <f t="shared" si="0"/>
        <v>1.2</v>
      </c>
      <c r="J50" s="19">
        <f t="shared" si="1"/>
        <v>6.4000000000000001E-2</v>
      </c>
      <c r="K50" s="17">
        <v>214.2</v>
      </c>
      <c r="L50" s="16">
        <f t="shared" si="2"/>
        <v>0.22051205316017622</v>
      </c>
      <c r="M50" s="8">
        <f t="shared" si="3"/>
        <v>272</v>
      </c>
      <c r="N50" s="8">
        <f t="shared" si="4"/>
        <v>1</v>
      </c>
      <c r="O50" s="8">
        <f t="shared" si="5"/>
        <v>0</v>
      </c>
    </row>
    <row r="51" spans="1:15">
      <c r="A51" s="16" t="s">
        <v>44</v>
      </c>
      <c r="B51" s="16">
        <v>3100</v>
      </c>
      <c r="C51" s="18">
        <v>1.503071E-4</v>
      </c>
      <c r="D51" s="17">
        <v>0.41099999999999998</v>
      </c>
      <c r="E51" s="17">
        <v>48.29</v>
      </c>
      <c r="F51" s="17">
        <v>1.2</v>
      </c>
      <c r="G51" s="17">
        <v>6.4000000000000001E-2</v>
      </c>
      <c r="H51" s="16">
        <v>1</v>
      </c>
      <c r="I51" s="19">
        <f t="shared" si="0"/>
        <v>1.2</v>
      </c>
      <c r="J51" s="19">
        <f t="shared" si="1"/>
        <v>6.4000000000000001E-2</v>
      </c>
      <c r="K51" s="17">
        <v>0.2</v>
      </c>
      <c r="L51" s="16">
        <f t="shared" si="2"/>
        <v>2.4859779767074996E-4</v>
      </c>
      <c r="M51" s="8">
        <f t="shared" si="3"/>
        <v>0</v>
      </c>
      <c r="N51" s="8">
        <f t="shared" si="4"/>
        <v>0</v>
      </c>
      <c r="O51" s="8">
        <f t="shared" si="5"/>
        <v>0</v>
      </c>
    </row>
    <row r="52" spans="1:15">
      <c r="A52" s="16" t="s">
        <v>44</v>
      </c>
      <c r="B52" s="16">
        <v>5300</v>
      </c>
      <c r="C52" s="18">
        <v>1.6891718E-3</v>
      </c>
      <c r="D52" s="17">
        <v>0.5</v>
      </c>
      <c r="E52" s="17">
        <v>48.29</v>
      </c>
      <c r="F52" s="17">
        <v>0.6</v>
      </c>
      <c r="G52" s="17">
        <v>0.13500000000000001</v>
      </c>
      <c r="H52" s="16">
        <v>1</v>
      </c>
      <c r="I52" s="19">
        <f t="shared" si="0"/>
        <v>0.6</v>
      </c>
      <c r="J52" s="19">
        <f t="shared" si="1"/>
        <v>0.13500000000000001</v>
      </c>
      <c r="K52" s="17">
        <v>3.3</v>
      </c>
      <c r="L52" s="16">
        <f t="shared" si="2"/>
        <v>3.3987544259166669E-3</v>
      </c>
      <c r="M52" s="8">
        <f t="shared" si="3"/>
        <v>4</v>
      </c>
      <c r="N52" s="8">
        <f t="shared" si="4"/>
        <v>0</v>
      </c>
      <c r="O52" s="8">
        <f t="shared" si="5"/>
        <v>0</v>
      </c>
    </row>
    <row r="53" spans="1:15">
      <c r="A53" s="16" t="s">
        <v>44</v>
      </c>
      <c r="B53" s="16">
        <v>5300</v>
      </c>
      <c r="C53" s="18">
        <v>2.0981513E-2</v>
      </c>
      <c r="D53" s="17">
        <v>0.5</v>
      </c>
      <c r="E53" s="17">
        <v>48.29</v>
      </c>
      <c r="F53" s="17">
        <v>0.6</v>
      </c>
      <c r="G53" s="17">
        <v>0.13500000000000001</v>
      </c>
      <c r="H53" s="16">
        <v>1</v>
      </c>
      <c r="I53" s="19">
        <f t="shared" si="0"/>
        <v>0.6</v>
      </c>
      <c r="J53" s="19">
        <f t="shared" si="1"/>
        <v>0.13500000000000001</v>
      </c>
      <c r="K53" s="17">
        <v>41</v>
      </c>
      <c r="L53" s="16">
        <f t="shared" si="2"/>
        <v>4.221655261541666E-2</v>
      </c>
      <c r="M53" s="8">
        <f t="shared" si="3"/>
        <v>52</v>
      </c>
      <c r="N53" s="8">
        <f t="shared" si="4"/>
        <v>0</v>
      </c>
      <c r="O53" s="8">
        <f t="shared" si="5"/>
        <v>0</v>
      </c>
    </row>
    <row r="54" spans="1:15">
      <c r="A54" s="16" t="s">
        <v>44</v>
      </c>
      <c r="B54" s="16">
        <v>3100</v>
      </c>
      <c r="C54" s="18">
        <v>4.2380258099999998E-2</v>
      </c>
      <c r="D54" s="17">
        <v>0.41099999999999998</v>
      </c>
      <c r="E54" s="17">
        <v>48.29</v>
      </c>
      <c r="F54" s="17">
        <v>1.2</v>
      </c>
      <c r="G54" s="17">
        <v>6.4000000000000001E-2</v>
      </c>
      <c r="H54" s="16">
        <v>1</v>
      </c>
      <c r="I54" s="19">
        <f t="shared" si="0"/>
        <v>1.2</v>
      </c>
      <c r="J54" s="19">
        <f t="shared" si="1"/>
        <v>6.4000000000000001E-2</v>
      </c>
      <c r="K54" s="17">
        <v>68.099999999999994</v>
      </c>
      <c r="L54" s="16">
        <f t="shared" si="2"/>
        <v>7.0094086229978245E-2</v>
      </c>
      <c r="M54" s="8">
        <f t="shared" si="3"/>
        <v>86</v>
      </c>
      <c r="N54" s="8">
        <f t="shared" si="4"/>
        <v>0</v>
      </c>
      <c r="O54" s="8">
        <f t="shared" si="5"/>
        <v>0</v>
      </c>
    </row>
    <row r="55" spans="1:15">
      <c r="A55" s="16" t="s">
        <v>44</v>
      </c>
      <c r="B55" s="16">
        <v>3100</v>
      </c>
      <c r="C55" s="18">
        <v>0.46645318479999998</v>
      </c>
      <c r="D55" s="17">
        <v>0.41099999999999998</v>
      </c>
      <c r="E55" s="17">
        <v>48.29</v>
      </c>
      <c r="F55" s="17">
        <v>1.2</v>
      </c>
      <c r="G55" s="17">
        <v>6.4000000000000001E-2</v>
      </c>
      <c r="H55" s="16">
        <v>1</v>
      </c>
      <c r="I55" s="19">
        <f t="shared" si="0"/>
        <v>1.2</v>
      </c>
      <c r="J55" s="19">
        <f t="shared" si="1"/>
        <v>6.4000000000000001E-2</v>
      </c>
      <c r="K55" s="17">
        <v>870.1</v>
      </c>
      <c r="L55" s="16">
        <f t="shared" si="2"/>
        <v>0.77148208206922586</v>
      </c>
      <c r="M55" s="8">
        <f t="shared" si="3"/>
        <v>952</v>
      </c>
      <c r="N55" s="8">
        <f t="shared" si="4"/>
        <v>3</v>
      </c>
      <c r="O55" s="8">
        <f t="shared" si="5"/>
        <v>0.1</v>
      </c>
    </row>
    <row r="56" spans="1:15">
      <c r="A56" s="16" t="s">
        <v>44</v>
      </c>
      <c r="B56" s="16">
        <v>1400</v>
      </c>
      <c r="C56" s="18">
        <v>1.6331323599999999E-2</v>
      </c>
      <c r="D56" s="17">
        <v>0.88700000000000001</v>
      </c>
      <c r="E56" s="17">
        <v>48.29</v>
      </c>
      <c r="F56" s="17">
        <v>1.93</v>
      </c>
      <c r="G56" s="17">
        <v>0.497</v>
      </c>
      <c r="H56" s="16">
        <v>1</v>
      </c>
      <c r="I56" s="19">
        <f t="shared" si="0"/>
        <v>1.93</v>
      </c>
      <c r="J56" s="19">
        <f t="shared" si="1"/>
        <v>0.497</v>
      </c>
      <c r="K56" s="17">
        <v>56.6</v>
      </c>
      <c r="L56" s="16">
        <f t="shared" si="2"/>
        <v>5.8293611663602335E-2</v>
      </c>
      <c r="M56" s="8">
        <f t="shared" si="3"/>
        <v>72</v>
      </c>
      <c r="N56" s="8">
        <f t="shared" si="4"/>
        <v>0</v>
      </c>
      <c r="O56" s="8">
        <f t="shared" si="5"/>
        <v>0.1</v>
      </c>
    </row>
    <row r="57" spans="1:15">
      <c r="A57" s="16" t="s">
        <v>44</v>
      </c>
      <c r="B57" s="16">
        <v>1390</v>
      </c>
      <c r="C57" s="18">
        <v>0.14110603720000001</v>
      </c>
      <c r="D57" s="17">
        <v>0.223</v>
      </c>
      <c r="E57" s="17">
        <v>48.29</v>
      </c>
      <c r="F57" s="17">
        <v>1.38</v>
      </c>
      <c r="G57" s="17">
        <v>0.08</v>
      </c>
      <c r="H57" s="16">
        <v>1</v>
      </c>
      <c r="I57" s="19">
        <f t="shared" si="0"/>
        <v>1.38</v>
      </c>
      <c r="J57" s="19">
        <f t="shared" si="1"/>
        <v>0.08</v>
      </c>
      <c r="K57" s="17">
        <v>139.1</v>
      </c>
      <c r="L57" s="16">
        <f t="shared" si="2"/>
        <v>0.12662702913454368</v>
      </c>
      <c r="M57" s="8">
        <f t="shared" si="3"/>
        <v>156</v>
      </c>
      <c r="N57" s="8">
        <f t="shared" si="4"/>
        <v>0</v>
      </c>
      <c r="O57" s="8">
        <f t="shared" si="5"/>
        <v>0</v>
      </c>
    </row>
    <row r="58" spans="1:15">
      <c r="A58" s="16" t="s">
        <v>44</v>
      </c>
      <c r="B58" s="16">
        <v>3100</v>
      </c>
      <c r="C58" s="18">
        <v>1.0745624E-2</v>
      </c>
      <c r="D58" s="17">
        <v>0.41099999999999998</v>
      </c>
      <c r="E58" s="17">
        <v>48.29</v>
      </c>
      <c r="F58" s="17">
        <v>1.2</v>
      </c>
      <c r="G58" s="17">
        <v>6.4000000000000001E-2</v>
      </c>
      <c r="H58" s="16">
        <v>1</v>
      </c>
      <c r="I58" s="19">
        <f t="shared" si="0"/>
        <v>1.2</v>
      </c>
      <c r="J58" s="19">
        <f t="shared" si="1"/>
        <v>6.4000000000000001E-2</v>
      </c>
      <c r="K58" s="17">
        <v>25.2</v>
      </c>
      <c r="L58" s="16">
        <f t="shared" si="2"/>
        <v>1.777253676638E-2</v>
      </c>
      <c r="M58" s="8">
        <f t="shared" si="3"/>
        <v>22</v>
      </c>
      <c r="N58" s="8">
        <f t="shared" si="4"/>
        <v>0</v>
      </c>
      <c r="O58" s="8">
        <f t="shared" si="5"/>
        <v>0</v>
      </c>
    </row>
    <row r="59" spans="1:15">
      <c r="A59" s="16" t="s">
        <v>44</v>
      </c>
      <c r="B59" s="16">
        <v>3100</v>
      </c>
      <c r="C59" s="18">
        <v>6.2880842100000001E-2</v>
      </c>
      <c r="D59" s="17">
        <v>0.41099999999999998</v>
      </c>
      <c r="E59" s="17">
        <v>48.29</v>
      </c>
      <c r="F59" s="17">
        <v>1.2</v>
      </c>
      <c r="G59" s="17">
        <v>6.4000000000000001E-2</v>
      </c>
      <c r="H59" s="16">
        <v>1</v>
      </c>
      <c r="I59" s="19">
        <f t="shared" si="0"/>
        <v>1.2</v>
      </c>
      <c r="J59" s="19">
        <f t="shared" si="1"/>
        <v>6.4000000000000001E-2</v>
      </c>
      <c r="K59" s="17">
        <v>101</v>
      </c>
      <c r="L59" s="16">
        <f t="shared" si="2"/>
        <v>0.10400066837655825</v>
      </c>
      <c r="M59" s="8">
        <f t="shared" si="3"/>
        <v>128</v>
      </c>
      <c r="N59" s="8">
        <f t="shared" si="4"/>
        <v>0</v>
      </c>
      <c r="O59" s="8">
        <f t="shared" si="5"/>
        <v>0</v>
      </c>
    </row>
    <row r="60" spans="1:15">
      <c r="A60" s="16" t="s">
        <v>44</v>
      </c>
      <c r="B60" s="16">
        <v>3100</v>
      </c>
      <c r="C60" s="18">
        <v>1.1046892999999999E-3</v>
      </c>
      <c r="D60" s="17">
        <v>0.41099999999999998</v>
      </c>
      <c r="E60" s="17">
        <v>48.29</v>
      </c>
      <c r="F60" s="17">
        <v>1.2</v>
      </c>
      <c r="G60" s="17">
        <v>6.4000000000000001E-2</v>
      </c>
      <c r="H60" s="16">
        <v>1</v>
      </c>
      <c r="I60" s="19">
        <f t="shared" si="0"/>
        <v>1.2</v>
      </c>
      <c r="J60" s="19">
        <f t="shared" si="1"/>
        <v>6.4000000000000001E-2</v>
      </c>
      <c r="K60" s="17">
        <v>1.8</v>
      </c>
      <c r="L60" s="16">
        <f t="shared" si="2"/>
        <v>1.8270815356722498E-3</v>
      </c>
      <c r="M60" s="8">
        <f t="shared" si="3"/>
        <v>2</v>
      </c>
      <c r="N60" s="8">
        <f t="shared" si="4"/>
        <v>0</v>
      </c>
      <c r="O60" s="8">
        <f t="shared" si="5"/>
        <v>0</v>
      </c>
    </row>
    <row r="61" spans="1:15">
      <c r="A61" s="16" t="s">
        <v>44</v>
      </c>
      <c r="B61" s="16">
        <v>1390</v>
      </c>
      <c r="C61" s="18">
        <v>1.5954465800000001E-2</v>
      </c>
      <c r="D61" s="17">
        <v>0.223</v>
      </c>
      <c r="E61" s="17">
        <v>48.29</v>
      </c>
      <c r="F61" s="17">
        <v>1.38</v>
      </c>
      <c r="G61" s="17">
        <v>0.08</v>
      </c>
      <c r="H61" s="16">
        <v>1</v>
      </c>
      <c r="I61" s="19">
        <f t="shared" si="0"/>
        <v>1.38</v>
      </c>
      <c r="J61" s="19">
        <f t="shared" si="1"/>
        <v>0.08</v>
      </c>
      <c r="K61" s="17">
        <v>13.9</v>
      </c>
      <c r="L61" s="16">
        <f t="shared" si="2"/>
        <v>1.4317364768873833E-2</v>
      </c>
      <c r="M61" s="8">
        <f t="shared" si="3"/>
        <v>18</v>
      </c>
      <c r="N61" s="8">
        <f t="shared" si="4"/>
        <v>0</v>
      </c>
      <c r="O61" s="8">
        <f t="shared" si="5"/>
        <v>0</v>
      </c>
    </row>
    <row r="62" spans="1:15">
      <c r="A62" s="16" t="s">
        <v>44</v>
      </c>
      <c r="B62" s="16">
        <v>5300</v>
      </c>
      <c r="C62" s="18">
        <v>2.76007157E-2</v>
      </c>
      <c r="D62" s="17">
        <v>0.5</v>
      </c>
      <c r="E62" s="17">
        <v>48.29</v>
      </c>
      <c r="F62" s="17">
        <v>0.6</v>
      </c>
      <c r="G62" s="17">
        <v>0.13500000000000001</v>
      </c>
      <c r="H62" s="16">
        <v>1</v>
      </c>
      <c r="I62" s="19">
        <f t="shared" si="0"/>
        <v>0.6</v>
      </c>
      <c r="J62" s="19">
        <f t="shared" si="1"/>
        <v>0.13500000000000001</v>
      </c>
      <c r="K62" s="17">
        <v>53.9</v>
      </c>
      <c r="L62" s="16">
        <f t="shared" si="2"/>
        <v>5.5534940048041666E-2</v>
      </c>
      <c r="M62" s="8">
        <f t="shared" si="3"/>
        <v>69</v>
      </c>
      <c r="N62" s="8">
        <f t="shared" si="4"/>
        <v>0</v>
      </c>
      <c r="O62" s="8">
        <f t="shared" si="5"/>
        <v>0</v>
      </c>
    </row>
    <row r="63" spans="1:15">
      <c r="A63" s="16" t="s">
        <v>44</v>
      </c>
      <c r="B63" s="16">
        <v>3100</v>
      </c>
      <c r="C63" s="18">
        <v>0.1064164343</v>
      </c>
      <c r="D63" s="17">
        <v>0.41099999999999998</v>
      </c>
      <c r="E63" s="17">
        <v>48.29</v>
      </c>
      <c r="F63" s="17">
        <v>1.2</v>
      </c>
      <c r="G63" s="17">
        <v>6.4000000000000001E-2</v>
      </c>
      <c r="H63" s="16">
        <v>1</v>
      </c>
      <c r="I63" s="19">
        <f t="shared" si="0"/>
        <v>1.2</v>
      </c>
      <c r="J63" s="19">
        <f t="shared" si="1"/>
        <v>6.4000000000000001E-2</v>
      </c>
      <c r="K63" s="17">
        <v>170.9</v>
      </c>
      <c r="L63" s="16">
        <f t="shared" si="2"/>
        <v>0.17600559922288472</v>
      </c>
      <c r="M63" s="8">
        <f t="shared" si="3"/>
        <v>217</v>
      </c>
      <c r="N63" s="8">
        <f t="shared" si="4"/>
        <v>1</v>
      </c>
      <c r="O63" s="8">
        <f t="shared" si="5"/>
        <v>0</v>
      </c>
    </row>
    <row r="64" spans="1:15">
      <c r="A64" s="16" t="s">
        <v>44</v>
      </c>
      <c r="B64" s="16">
        <v>3100</v>
      </c>
      <c r="C64" s="18">
        <v>1.96715706E-2</v>
      </c>
      <c r="D64" s="17">
        <v>0.41099999999999998</v>
      </c>
      <c r="E64" s="17">
        <v>48.29</v>
      </c>
      <c r="F64" s="17">
        <v>1.2</v>
      </c>
      <c r="G64" s="17">
        <v>6.4000000000000001E-2</v>
      </c>
      <c r="H64" s="16">
        <v>1</v>
      </c>
      <c r="I64" s="19">
        <f t="shared" si="0"/>
        <v>1.2</v>
      </c>
      <c r="J64" s="19">
        <f t="shared" si="1"/>
        <v>6.4000000000000001E-2</v>
      </c>
      <c r="K64" s="17">
        <v>31.6</v>
      </c>
      <c r="L64" s="16">
        <f t="shared" si="2"/>
        <v>3.2535449941384499E-2</v>
      </c>
      <c r="M64" s="8">
        <f t="shared" si="3"/>
        <v>40</v>
      </c>
      <c r="N64" s="8">
        <f t="shared" si="4"/>
        <v>0</v>
      </c>
      <c r="O64" s="8">
        <f t="shared" si="5"/>
        <v>0</v>
      </c>
    </row>
    <row r="65" spans="1:15">
      <c r="A65" s="16" t="s">
        <v>44</v>
      </c>
      <c r="B65" s="16">
        <v>3100</v>
      </c>
      <c r="C65" s="18">
        <v>3.7944103813000001</v>
      </c>
      <c r="D65" s="17">
        <v>0.41099999999999998</v>
      </c>
      <c r="E65" s="17">
        <v>48.29</v>
      </c>
      <c r="F65" s="17">
        <v>1.2</v>
      </c>
      <c r="G65" s="17">
        <v>6.4000000000000001E-2</v>
      </c>
      <c r="H65" s="16">
        <v>1</v>
      </c>
      <c r="I65" s="19">
        <f t="shared" si="0"/>
        <v>1.2</v>
      </c>
      <c r="J65" s="19">
        <f t="shared" si="1"/>
        <v>6.4000000000000001E-2</v>
      </c>
      <c r="K65" s="17">
        <v>6381.4</v>
      </c>
      <c r="L65" s="16">
        <f t="shared" si="2"/>
        <v>6.2756986479694623</v>
      </c>
      <c r="M65" s="8">
        <f t="shared" si="3"/>
        <v>7741</v>
      </c>
      <c r="N65" s="8">
        <f t="shared" si="4"/>
        <v>20</v>
      </c>
      <c r="O65" s="8">
        <f t="shared" si="5"/>
        <v>1.1000000000000001</v>
      </c>
    </row>
    <row r="66" spans="1:15">
      <c r="A66" s="16" t="s">
        <v>44</v>
      </c>
      <c r="B66" s="16">
        <v>1300</v>
      </c>
      <c r="C66" s="18">
        <v>0.12394392999999999</v>
      </c>
      <c r="D66" s="17">
        <v>0.66200000000000003</v>
      </c>
      <c r="E66" s="17">
        <v>48.29</v>
      </c>
      <c r="F66" s="17">
        <v>2.1</v>
      </c>
      <c r="G66" s="17">
        <v>0.51600000000000001</v>
      </c>
      <c r="H66" s="16">
        <v>1</v>
      </c>
      <c r="I66" s="19">
        <f t="shared" si="0"/>
        <v>2.1</v>
      </c>
      <c r="J66" s="19">
        <f t="shared" si="1"/>
        <v>0.51600000000000001</v>
      </c>
      <c r="K66" s="17">
        <v>320.7</v>
      </c>
      <c r="L66" s="16">
        <f t="shared" si="2"/>
        <v>0.3301864229467833</v>
      </c>
      <c r="M66" s="8">
        <f t="shared" si="3"/>
        <v>407</v>
      </c>
      <c r="N66" s="8">
        <f t="shared" si="4"/>
        <v>2</v>
      </c>
      <c r="O66" s="8">
        <f t="shared" si="5"/>
        <v>0.5</v>
      </c>
    </row>
    <row r="67" spans="1:15">
      <c r="A67" s="16" t="s">
        <v>44</v>
      </c>
      <c r="B67" s="16">
        <v>5300</v>
      </c>
      <c r="C67" s="18">
        <v>3.2153334E-3</v>
      </c>
      <c r="D67" s="17">
        <v>0.5</v>
      </c>
      <c r="E67" s="17">
        <v>48.29</v>
      </c>
      <c r="F67" s="17">
        <v>0.6</v>
      </c>
      <c r="G67" s="17">
        <v>0.13500000000000001</v>
      </c>
      <c r="H67" s="16">
        <v>1</v>
      </c>
      <c r="I67" s="19">
        <f t="shared" ref="I67:I82" si="6">F67</f>
        <v>0.6</v>
      </c>
      <c r="J67" s="19">
        <f t="shared" ref="J67:J82" si="7">G67</f>
        <v>0.13500000000000001</v>
      </c>
      <c r="K67" s="17">
        <v>6.3</v>
      </c>
      <c r="L67" s="16">
        <f t="shared" ref="L67:L111" si="8">E67*D67*C67/12</f>
        <v>6.4695187452500002E-3</v>
      </c>
      <c r="M67" s="8">
        <f t="shared" ref="M67:M111" si="9">ROUND(E67*D67*C67*102.79,0)</f>
        <v>8</v>
      </c>
      <c r="N67" s="8">
        <f t="shared" ref="N67:N111" si="10">ROUND(I67*M67*0.002205,0)</f>
        <v>0</v>
      </c>
      <c r="O67" s="8">
        <f t="shared" ref="O67:O111" si="11">ROUND(J67*M67*0.002205,1)</f>
        <v>0</v>
      </c>
    </row>
    <row r="68" spans="1:15">
      <c r="A68" s="16" t="s">
        <v>44</v>
      </c>
      <c r="B68" s="16">
        <v>3100</v>
      </c>
      <c r="C68" s="18">
        <v>5.1073999999999999E-5</v>
      </c>
      <c r="D68" s="17">
        <v>0.41099999999999998</v>
      </c>
      <c r="E68" s="17">
        <v>48.29</v>
      </c>
      <c r="F68" s="17">
        <v>1.2</v>
      </c>
      <c r="G68" s="17">
        <v>6.4000000000000001E-2</v>
      </c>
      <c r="H68" s="16">
        <v>1</v>
      </c>
      <c r="I68" s="19">
        <f t="shared" si="6"/>
        <v>1.2</v>
      </c>
      <c r="J68" s="19">
        <f t="shared" si="7"/>
        <v>6.4000000000000001E-2</v>
      </c>
      <c r="K68" s="17">
        <v>0.1</v>
      </c>
      <c r="L68" s="16">
        <f t="shared" si="8"/>
        <v>8.4472948504999993E-5</v>
      </c>
      <c r="M68" s="8">
        <f t="shared" si="9"/>
        <v>0</v>
      </c>
      <c r="N68" s="8">
        <f t="shared" si="10"/>
        <v>0</v>
      </c>
      <c r="O68" s="8">
        <f t="shared" si="11"/>
        <v>0</v>
      </c>
    </row>
    <row r="69" spans="1:15">
      <c r="A69" s="16" t="s">
        <v>44</v>
      </c>
      <c r="B69" s="16">
        <v>1390</v>
      </c>
      <c r="C69" s="18">
        <v>1.9126527E-3</v>
      </c>
      <c r="D69" s="17">
        <v>0.223</v>
      </c>
      <c r="E69" s="17">
        <v>48.29</v>
      </c>
      <c r="F69" s="17">
        <v>1.38</v>
      </c>
      <c r="G69" s="17">
        <v>0.08</v>
      </c>
      <c r="H69" s="16">
        <v>1</v>
      </c>
      <c r="I69" s="19">
        <f t="shared" si="6"/>
        <v>1.38</v>
      </c>
      <c r="J69" s="19">
        <f t="shared" si="7"/>
        <v>0.08</v>
      </c>
      <c r="K69" s="17">
        <v>1.7</v>
      </c>
      <c r="L69" s="16">
        <f t="shared" si="8"/>
        <v>1.71639381257575E-3</v>
      </c>
      <c r="M69" s="8">
        <f t="shared" si="9"/>
        <v>2</v>
      </c>
      <c r="N69" s="8">
        <f t="shared" si="10"/>
        <v>0</v>
      </c>
      <c r="O69" s="8">
        <f t="shared" si="11"/>
        <v>0</v>
      </c>
    </row>
    <row r="70" spans="1:15">
      <c r="A70" s="16" t="s">
        <v>44</v>
      </c>
      <c r="B70" s="16">
        <v>1390</v>
      </c>
      <c r="C70" s="18">
        <v>6.2497593999999998E-3</v>
      </c>
      <c r="D70" s="17">
        <v>0.223</v>
      </c>
      <c r="E70" s="17">
        <v>48.29</v>
      </c>
      <c r="F70" s="17">
        <v>1.38</v>
      </c>
      <c r="G70" s="17">
        <v>0.08</v>
      </c>
      <c r="H70" s="16">
        <v>1</v>
      </c>
      <c r="I70" s="19">
        <f t="shared" si="6"/>
        <v>1.38</v>
      </c>
      <c r="J70" s="19">
        <f t="shared" si="7"/>
        <v>0.08</v>
      </c>
      <c r="K70" s="17">
        <v>5.4</v>
      </c>
      <c r="L70" s="16">
        <f t="shared" si="8"/>
        <v>5.608466379833167E-3</v>
      </c>
      <c r="M70" s="8">
        <f t="shared" si="9"/>
        <v>7</v>
      </c>
      <c r="N70" s="8">
        <f t="shared" si="10"/>
        <v>0</v>
      </c>
      <c r="O70" s="8">
        <f t="shared" si="11"/>
        <v>0</v>
      </c>
    </row>
    <row r="71" spans="1:15">
      <c r="A71" s="16" t="s">
        <v>44</v>
      </c>
      <c r="B71" s="16">
        <v>3100</v>
      </c>
      <c r="C71" s="18">
        <v>6.5408343699999996E-2</v>
      </c>
      <c r="D71" s="17">
        <v>0.41099999999999998</v>
      </c>
      <c r="E71" s="17">
        <v>48.29</v>
      </c>
      <c r="F71" s="17">
        <v>1.2</v>
      </c>
      <c r="G71" s="17">
        <v>6.4000000000000001E-2</v>
      </c>
      <c r="H71" s="16">
        <v>1</v>
      </c>
      <c r="I71" s="19">
        <f t="shared" si="6"/>
        <v>1.2</v>
      </c>
      <c r="J71" s="19">
        <f t="shared" si="7"/>
        <v>6.4000000000000001E-2</v>
      </c>
      <c r="K71" s="17">
        <v>105.1</v>
      </c>
      <c r="L71" s="16">
        <f t="shared" si="8"/>
        <v>0.10818098541660022</v>
      </c>
      <c r="M71" s="8">
        <f t="shared" si="9"/>
        <v>133</v>
      </c>
      <c r="N71" s="8">
        <f t="shared" si="10"/>
        <v>0</v>
      </c>
      <c r="O71" s="8">
        <f t="shared" si="11"/>
        <v>0</v>
      </c>
    </row>
    <row r="72" spans="1:15">
      <c r="A72" s="16" t="s">
        <v>44</v>
      </c>
      <c r="B72" s="16">
        <v>3100</v>
      </c>
      <c r="C72" s="18">
        <v>2.9452570500000001E-2</v>
      </c>
      <c r="D72" s="17">
        <v>0.41099999999999998</v>
      </c>
      <c r="E72" s="17">
        <v>48.29</v>
      </c>
      <c r="F72" s="17">
        <v>1.2</v>
      </c>
      <c r="G72" s="17">
        <v>6.4000000000000001E-2</v>
      </c>
      <c r="H72" s="16">
        <v>1</v>
      </c>
      <c r="I72" s="19">
        <f t="shared" si="6"/>
        <v>1.2</v>
      </c>
      <c r="J72" s="19">
        <f t="shared" si="7"/>
        <v>6.4000000000000001E-2</v>
      </c>
      <c r="K72" s="17">
        <v>47.3</v>
      </c>
      <c r="L72" s="16">
        <f t="shared" si="8"/>
        <v>4.8712563558491247E-2</v>
      </c>
      <c r="M72" s="8">
        <f t="shared" si="9"/>
        <v>60</v>
      </c>
      <c r="N72" s="8">
        <f t="shared" si="10"/>
        <v>0</v>
      </c>
      <c r="O72" s="8">
        <f t="shared" si="11"/>
        <v>0</v>
      </c>
    </row>
    <row r="73" spans="1:15">
      <c r="A73" s="16" t="s">
        <v>44</v>
      </c>
      <c r="B73" s="16">
        <v>6410</v>
      </c>
      <c r="C73" s="18">
        <v>0.64240337670000003</v>
      </c>
      <c r="D73" s="17">
        <v>0.30299999999999999</v>
      </c>
      <c r="E73" s="17">
        <v>48.29</v>
      </c>
      <c r="F73" s="17">
        <v>0</v>
      </c>
      <c r="G73" s="17">
        <v>0</v>
      </c>
      <c r="H73" s="16">
        <v>1</v>
      </c>
      <c r="I73" s="19">
        <f t="shared" si="6"/>
        <v>0</v>
      </c>
      <c r="J73" s="19">
        <f t="shared" si="7"/>
        <v>0</v>
      </c>
      <c r="K73" s="17">
        <v>760.8</v>
      </c>
      <c r="L73" s="16">
        <f t="shared" si="8"/>
        <v>0.78329689128628577</v>
      </c>
      <c r="M73" s="8">
        <f t="shared" si="9"/>
        <v>966</v>
      </c>
      <c r="N73" s="8">
        <f t="shared" si="10"/>
        <v>0</v>
      </c>
      <c r="O73" s="8">
        <f t="shared" si="11"/>
        <v>0</v>
      </c>
    </row>
    <row r="74" spans="1:15">
      <c r="A74" s="16" t="s">
        <v>44</v>
      </c>
      <c r="B74" s="16">
        <v>5300</v>
      </c>
      <c r="C74" s="18">
        <v>1.2256543199999999E-2</v>
      </c>
      <c r="D74" s="17">
        <v>0.5</v>
      </c>
      <c r="E74" s="17">
        <v>48.29</v>
      </c>
      <c r="F74" s="17">
        <v>0.6</v>
      </c>
      <c r="G74" s="17">
        <v>0.13500000000000001</v>
      </c>
      <c r="H74" s="16">
        <v>1</v>
      </c>
      <c r="I74" s="19">
        <f t="shared" si="6"/>
        <v>0.6</v>
      </c>
      <c r="J74" s="19">
        <f t="shared" si="7"/>
        <v>0.13500000000000001</v>
      </c>
      <c r="K74" s="17">
        <v>23.9</v>
      </c>
      <c r="L74" s="16">
        <f t="shared" si="8"/>
        <v>2.4661186296999996E-2</v>
      </c>
      <c r="M74" s="8">
        <f t="shared" si="9"/>
        <v>30</v>
      </c>
      <c r="N74" s="8">
        <f t="shared" si="10"/>
        <v>0</v>
      </c>
      <c r="O74" s="8">
        <f t="shared" si="11"/>
        <v>0</v>
      </c>
    </row>
    <row r="75" spans="1:15">
      <c r="A75" s="16" t="s">
        <v>44</v>
      </c>
      <c r="B75" s="16">
        <v>3100</v>
      </c>
      <c r="C75" s="18">
        <v>0.57299752100000001</v>
      </c>
      <c r="D75" s="17">
        <v>0.41099999999999998</v>
      </c>
      <c r="E75" s="17">
        <v>48.29</v>
      </c>
      <c r="F75" s="17">
        <v>1.2</v>
      </c>
      <c r="G75" s="17">
        <v>6.4000000000000001E-2</v>
      </c>
      <c r="H75" s="16">
        <v>1</v>
      </c>
      <c r="I75" s="19">
        <f t="shared" si="6"/>
        <v>1.2</v>
      </c>
      <c r="J75" s="19">
        <f t="shared" si="7"/>
        <v>6.4000000000000001E-2</v>
      </c>
      <c r="K75" s="17">
        <v>968.7</v>
      </c>
      <c r="L75" s="16">
        <f t="shared" si="8"/>
        <v>0.94769922240133242</v>
      </c>
      <c r="M75" s="8">
        <f t="shared" si="9"/>
        <v>1169</v>
      </c>
      <c r="N75" s="8">
        <f t="shared" si="10"/>
        <v>3</v>
      </c>
      <c r="O75" s="8">
        <f t="shared" si="11"/>
        <v>0.2</v>
      </c>
    </row>
    <row r="76" spans="1:15">
      <c r="A76" s="16" t="s">
        <v>44</v>
      </c>
      <c r="B76" s="16">
        <v>1390</v>
      </c>
      <c r="C76" s="18">
        <v>9.2236443500000001E-2</v>
      </c>
      <c r="D76" s="17">
        <v>0.223</v>
      </c>
      <c r="E76" s="17">
        <v>48.29</v>
      </c>
      <c r="F76" s="17">
        <v>1.38</v>
      </c>
      <c r="G76" s="17">
        <v>0.08</v>
      </c>
      <c r="H76" s="16">
        <v>1</v>
      </c>
      <c r="I76" s="19">
        <f t="shared" si="6"/>
        <v>1.38</v>
      </c>
      <c r="J76" s="19">
        <f t="shared" si="7"/>
        <v>0.08</v>
      </c>
      <c r="K76" s="17">
        <v>80.400000000000006</v>
      </c>
      <c r="L76" s="16">
        <f t="shared" si="8"/>
        <v>8.2771985168762094E-2</v>
      </c>
      <c r="M76" s="8">
        <f t="shared" si="9"/>
        <v>102</v>
      </c>
      <c r="N76" s="8">
        <f t="shared" si="10"/>
        <v>0</v>
      </c>
      <c r="O76" s="8">
        <f t="shared" si="11"/>
        <v>0</v>
      </c>
    </row>
    <row r="77" spans="1:15">
      <c r="A77" s="16" t="s">
        <v>44</v>
      </c>
      <c r="B77" s="16">
        <v>3100</v>
      </c>
      <c r="C77" s="18">
        <v>5.67528536E-2</v>
      </c>
      <c r="D77" s="17">
        <v>0.41099999999999998</v>
      </c>
      <c r="E77" s="17">
        <v>48.29</v>
      </c>
      <c r="F77" s="17">
        <v>1.2</v>
      </c>
      <c r="G77" s="17">
        <v>6.4000000000000001E-2</v>
      </c>
      <c r="H77" s="16">
        <v>1</v>
      </c>
      <c r="I77" s="19">
        <f t="shared" si="6"/>
        <v>1.2</v>
      </c>
      <c r="J77" s="19">
        <f t="shared" si="7"/>
        <v>6.4000000000000001E-2</v>
      </c>
      <c r="K77" s="17">
        <v>91.2</v>
      </c>
      <c r="L77" s="16">
        <f t="shared" si="8"/>
        <v>9.3865389036781988E-2</v>
      </c>
      <c r="M77" s="8">
        <f t="shared" si="9"/>
        <v>116</v>
      </c>
      <c r="N77" s="8">
        <f t="shared" si="10"/>
        <v>0</v>
      </c>
      <c r="O77" s="8">
        <f t="shared" si="11"/>
        <v>0</v>
      </c>
    </row>
    <row r="78" spans="1:15">
      <c r="A78" s="16" t="s">
        <v>44</v>
      </c>
      <c r="B78" s="16">
        <v>1390</v>
      </c>
      <c r="C78" s="18">
        <v>1.2606514799999999E-2</v>
      </c>
      <c r="D78" s="17">
        <v>0.223</v>
      </c>
      <c r="E78" s="17">
        <v>48.29</v>
      </c>
      <c r="F78" s="17">
        <v>1.38</v>
      </c>
      <c r="G78" s="17">
        <v>0.08</v>
      </c>
      <c r="H78" s="16">
        <v>1</v>
      </c>
      <c r="I78" s="19">
        <f t="shared" si="6"/>
        <v>1.38</v>
      </c>
      <c r="J78" s="19">
        <f t="shared" si="7"/>
        <v>0.08</v>
      </c>
      <c r="K78" s="17">
        <v>11</v>
      </c>
      <c r="L78" s="16">
        <f t="shared" si="8"/>
        <v>1.1312949810943001E-2</v>
      </c>
      <c r="M78" s="8">
        <f t="shared" si="9"/>
        <v>14</v>
      </c>
      <c r="N78" s="8">
        <f t="shared" si="10"/>
        <v>0</v>
      </c>
      <c r="O78" s="8">
        <f t="shared" si="11"/>
        <v>0</v>
      </c>
    </row>
    <row r="79" spans="1:15">
      <c r="A79" s="16" t="s">
        <v>44</v>
      </c>
      <c r="B79" s="16">
        <v>1400</v>
      </c>
      <c r="C79" s="18">
        <v>0.103495503</v>
      </c>
      <c r="D79" s="17">
        <v>0.88700000000000001</v>
      </c>
      <c r="E79" s="17">
        <v>48.29</v>
      </c>
      <c r="F79" s="17">
        <v>1.93</v>
      </c>
      <c r="G79" s="17">
        <v>0.497</v>
      </c>
      <c r="H79" s="16">
        <v>1</v>
      </c>
      <c r="I79" s="19">
        <f t="shared" si="6"/>
        <v>1.93</v>
      </c>
      <c r="J79" s="19">
        <f t="shared" si="7"/>
        <v>0.497</v>
      </c>
      <c r="K79" s="17">
        <v>503.2</v>
      </c>
      <c r="L79" s="16">
        <f t="shared" si="8"/>
        <v>0.3694205569970575</v>
      </c>
      <c r="M79" s="8">
        <f t="shared" si="9"/>
        <v>456</v>
      </c>
      <c r="N79" s="8">
        <f t="shared" si="10"/>
        <v>2</v>
      </c>
      <c r="O79" s="8">
        <f t="shared" si="11"/>
        <v>0.5</v>
      </c>
    </row>
    <row r="80" spans="1:15">
      <c r="A80" s="16" t="s">
        <v>44</v>
      </c>
      <c r="B80" s="16">
        <v>1300</v>
      </c>
      <c r="C80" s="18">
        <v>9.0472168000000006E-3</v>
      </c>
      <c r="D80" s="17">
        <v>0.69199999999999995</v>
      </c>
      <c r="E80" s="17">
        <v>48.29</v>
      </c>
      <c r="F80" s="17">
        <v>2.1</v>
      </c>
      <c r="G80" s="17">
        <v>0.51600000000000001</v>
      </c>
      <c r="H80" s="16">
        <v>1</v>
      </c>
      <c r="I80" s="19">
        <f t="shared" si="6"/>
        <v>2.1</v>
      </c>
      <c r="J80" s="19">
        <f t="shared" si="7"/>
        <v>0.51600000000000001</v>
      </c>
      <c r="K80" s="17">
        <v>513.29999999999995</v>
      </c>
      <c r="L80" s="16">
        <f t="shared" si="8"/>
        <v>2.5193995724685336E-2</v>
      </c>
      <c r="M80" s="8">
        <f t="shared" si="9"/>
        <v>31</v>
      </c>
      <c r="N80" s="8">
        <f t="shared" si="10"/>
        <v>0</v>
      </c>
      <c r="O80" s="8">
        <f t="shared" si="11"/>
        <v>0</v>
      </c>
    </row>
    <row r="81" spans="1:15">
      <c r="A81" s="16" t="s">
        <v>44</v>
      </c>
      <c r="B81" s="16">
        <v>1300</v>
      </c>
      <c r="C81" s="18">
        <v>5.43333914E-2</v>
      </c>
      <c r="D81" s="17">
        <v>0.66200000000000003</v>
      </c>
      <c r="E81" s="17">
        <v>48.29</v>
      </c>
      <c r="F81" s="17">
        <v>2.1</v>
      </c>
      <c r="G81" s="17">
        <v>0.51600000000000001</v>
      </c>
      <c r="H81" s="16">
        <v>1</v>
      </c>
      <c r="I81" s="19">
        <f t="shared" si="6"/>
        <v>2.1</v>
      </c>
      <c r="J81" s="19">
        <f t="shared" si="7"/>
        <v>0.51600000000000001</v>
      </c>
      <c r="K81" s="17">
        <v>696.3</v>
      </c>
      <c r="L81" s="16">
        <f t="shared" si="8"/>
        <v>0.14474406413394766</v>
      </c>
      <c r="M81" s="8">
        <f t="shared" si="9"/>
        <v>179</v>
      </c>
      <c r="N81" s="8">
        <f t="shared" si="10"/>
        <v>1</v>
      </c>
      <c r="O81" s="8">
        <f t="shared" si="11"/>
        <v>0.2</v>
      </c>
    </row>
    <row r="82" spans="1:15">
      <c r="A82" s="16" t="s">
        <v>44</v>
      </c>
      <c r="B82" s="16">
        <v>1400</v>
      </c>
      <c r="C82" s="18">
        <v>0.1051703183</v>
      </c>
      <c r="D82" s="17">
        <v>0.88700000000000001</v>
      </c>
      <c r="E82" s="17">
        <v>48.29</v>
      </c>
      <c r="F82" s="17">
        <v>1.93</v>
      </c>
      <c r="G82" s="17">
        <v>0.497</v>
      </c>
      <c r="H82" s="16">
        <v>1</v>
      </c>
      <c r="I82" s="19">
        <f t="shared" si="6"/>
        <v>1.93</v>
      </c>
      <c r="J82" s="19">
        <f t="shared" si="7"/>
        <v>0.497</v>
      </c>
      <c r="K82" s="17">
        <v>1006.2</v>
      </c>
      <c r="L82" s="16">
        <f t="shared" si="8"/>
        <v>0.37539870274309245</v>
      </c>
      <c r="M82" s="8">
        <f t="shared" si="9"/>
        <v>463</v>
      </c>
      <c r="N82" s="8">
        <f t="shared" si="10"/>
        <v>2</v>
      </c>
      <c r="O82" s="8">
        <f t="shared" si="11"/>
        <v>0.5</v>
      </c>
    </row>
    <row r="83" spans="1:15">
      <c r="A83" s="16" t="s">
        <v>44</v>
      </c>
      <c r="B83" s="16">
        <v>1390</v>
      </c>
      <c r="C83" s="18">
        <v>8.4325888739000003</v>
      </c>
      <c r="D83" s="17">
        <v>0.223</v>
      </c>
      <c r="E83" s="17">
        <v>48.29</v>
      </c>
      <c r="F83" s="17">
        <v>1.38</v>
      </c>
      <c r="G83" s="17">
        <v>0.08</v>
      </c>
      <c r="H83" s="16">
        <v>0</v>
      </c>
      <c r="I83" s="19">
        <f>F83*0.7</f>
        <v>0.96599999999999986</v>
      </c>
      <c r="J83" s="19">
        <f>G83*0.5</f>
        <v>0.04</v>
      </c>
      <c r="K83" s="17">
        <v>7481.3</v>
      </c>
      <c r="L83" s="16">
        <f t="shared" si="8"/>
        <v>7.5673139023917271</v>
      </c>
      <c r="M83" s="8">
        <f t="shared" si="9"/>
        <v>9334</v>
      </c>
      <c r="N83" s="8">
        <f t="shared" si="10"/>
        <v>20</v>
      </c>
      <c r="O83" s="8">
        <f t="shared" si="11"/>
        <v>0.8</v>
      </c>
    </row>
    <row r="84" spans="1:15">
      <c r="A84" s="16" t="s">
        <v>44</v>
      </c>
      <c r="B84" s="16">
        <v>1300</v>
      </c>
      <c r="C84" s="18">
        <v>2.4928472284000001</v>
      </c>
      <c r="D84" s="17">
        <v>0.66200000000000003</v>
      </c>
      <c r="E84" s="17">
        <v>48.29</v>
      </c>
      <c r="F84" s="17">
        <v>2.1</v>
      </c>
      <c r="G84" s="17">
        <v>0.51600000000000001</v>
      </c>
      <c r="H84" s="16">
        <v>0</v>
      </c>
      <c r="I84" s="19">
        <f t="shared" ref="I84:I111" si="12">F84*0.7</f>
        <v>1.47</v>
      </c>
      <c r="J84" s="19">
        <f t="shared" ref="J84:J111" si="13">G84*0.5</f>
        <v>0.25800000000000001</v>
      </c>
      <c r="K84" s="17">
        <v>6449.9</v>
      </c>
      <c r="L84" s="16">
        <f t="shared" si="8"/>
        <v>6.6409408617122194</v>
      </c>
      <c r="M84" s="8">
        <f t="shared" si="9"/>
        <v>8191</v>
      </c>
      <c r="N84" s="8">
        <f t="shared" si="10"/>
        <v>27</v>
      </c>
      <c r="O84" s="8">
        <f t="shared" si="11"/>
        <v>4.7</v>
      </c>
    </row>
    <row r="85" spans="1:15">
      <c r="A85" s="16" t="s">
        <v>44</v>
      </c>
      <c r="B85" s="16">
        <v>1390</v>
      </c>
      <c r="C85" s="18">
        <v>2.0358539403</v>
      </c>
      <c r="D85" s="17">
        <v>0.223</v>
      </c>
      <c r="E85" s="17">
        <v>48.29</v>
      </c>
      <c r="F85" s="17">
        <v>1.38</v>
      </c>
      <c r="G85" s="17">
        <v>0.08</v>
      </c>
      <c r="H85" s="16">
        <v>0</v>
      </c>
      <c r="I85" s="19">
        <f t="shared" si="12"/>
        <v>0.96599999999999986</v>
      </c>
      <c r="J85" s="19">
        <f t="shared" si="13"/>
        <v>0.04</v>
      </c>
      <c r="K85" s="17">
        <v>1774.4</v>
      </c>
      <c r="L85" s="16">
        <f t="shared" si="8"/>
        <v>1.8269532709408667</v>
      </c>
      <c r="M85" s="8">
        <f t="shared" si="9"/>
        <v>2254</v>
      </c>
      <c r="N85" s="8">
        <f t="shared" si="10"/>
        <v>5</v>
      </c>
      <c r="O85" s="8">
        <f t="shared" si="11"/>
        <v>0.2</v>
      </c>
    </row>
    <row r="86" spans="1:15">
      <c r="A86" s="16" t="s">
        <v>44</v>
      </c>
      <c r="B86" s="16">
        <v>1400</v>
      </c>
      <c r="C86" s="18">
        <v>0.43193605099999999</v>
      </c>
      <c r="D86" s="17">
        <v>0.88700000000000001</v>
      </c>
      <c r="E86" s="17">
        <v>48.29</v>
      </c>
      <c r="F86" s="17">
        <v>1.93</v>
      </c>
      <c r="G86" s="17">
        <v>0.497</v>
      </c>
      <c r="H86" s="16">
        <v>0</v>
      </c>
      <c r="I86" s="19">
        <f t="shared" si="12"/>
        <v>1.351</v>
      </c>
      <c r="J86" s="19">
        <f t="shared" si="13"/>
        <v>0.2485</v>
      </c>
      <c r="K86" s="17">
        <v>213537.1</v>
      </c>
      <c r="L86" s="16">
        <f t="shared" si="8"/>
        <v>1.5417680181478941</v>
      </c>
      <c r="M86" s="8">
        <f t="shared" si="9"/>
        <v>1902</v>
      </c>
      <c r="N86" s="8">
        <f t="shared" si="10"/>
        <v>6</v>
      </c>
      <c r="O86" s="8">
        <f t="shared" si="11"/>
        <v>1</v>
      </c>
    </row>
    <row r="87" spans="1:15">
      <c r="A87" s="16" t="s">
        <v>44</v>
      </c>
      <c r="B87" s="16">
        <v>1390</v>
      </c>
      <c r="C87" s="18">
        <v>50.301283720800001</v>
      </c>
      <c r="D87" s="17">
        <v>0.223</v>
      </c>
      <c r="E87" s="17">
        <v>48.29</v>
      </c>
      <c r="F87" s="17">
        <v>1.38</v>
      </c>
      <c r="G87" s="17">
        <v>0.08</v>
      </c>
      <c r="H87" s="16">
        <v>0</v>
      </c>
      <c r="I87" s="19">
        <f t="shared" si="12"/>
        <v>0.96599999999999986</v>
      </c>
      <c r="J87" s="19">
        <f t="shared" si="13"/>
        <v>0.04</v>
      </c>
      <c r="K87" s="17">
        <v>45247.199999999997</v>
      </c>
      <c r="L87" s="16">
        <f t="shared" si="8"/>
        <v>45.13982708047228</v>
      </c>
      <c r="M87" s="8">
        <f t="shared" si="9"/>
        <v>55679</v>
      </c>
      <c r="N87" s="8">
        <f t="shared" si="10"/>
        <v>119</v>
      </c>
      <c r="O87" s="8">
        <f t="shared" si="11"/>
        <v>4.9000000000000004</v>
      </c>
    </row>
    <row r="88" spans="1:15">
      <c r="A88" s="16" t="s">
        <v>44</v>
      </c>
      <c r="B88" s="16">
        <v>1300</v>
      </c>
      <c r="C88" s="18">
        <v>4.9773640077000003</v>
      </c>
      <c r="D88" s="17">
        <v>0.66200000000000003</v>
      </c>
      <c r="E88" s="17">
        <v>48.29</v>
      </c>
      <c r="F88" s="17">
        <v>2.1</v>
      </c>
      <c r="G88" s="17">
        <v>0.51600000000000001</v>
      </c>
      <c r="H88" s="16">
        <v>0</v>
      </c>
      <c r="I88" s="19">
        <f t="shared" si="12"/>
        <v>1.47</v>
      </c>
      <c r="J88" s="19">
        <f t="shared" si="13"/>
        <v>0.25800000000000001</v>
      </c>
      <c r="K88" s="17">
        <v>14141.3</v>
      </c>
      <c r="L88" s="16">
        <f t="shared" si="8"/>
        <v>13.25968942090612</v>
      </c>
      <c r="M88" s="8">
        <f t="shared" si="9"/>
        <v>16356</v>
      </c>
      <c r="N88" s="8">
        <f t="shared" si="10"/>
        <v>53</v>
      </c>
      <c r="O88" s="8">
        <f t="shared" si="11"/>
        <v>9.3000000000000007</v>
      </c>
    </row>
    <row r="89" spans="1:15">
      <c r="A89" s="16" t="s">
        <v>44</v>
      </c>
      <c r="B89" s="16">
        <v>1300</v>
      </c>
      <c r="C89" s="18">
        <v>2.6827960099999999E-2</v>
      </c>
      <c r="D89" s="17">
        <v>0.66200000000000003</v>
      </c>
      <c r="E89" s="17">
        <v>48.29</v>
      </c>
      <c r="F89" s="17">
        <v>2.1</v>
      </c>
      <c r="G89" s="17">
        <v>0.51600000000000001</v>
      </c>
      <c r="H89" s="16">
        <v>0</v>
      </c>
      <c r="I89" s="19">
        <f t="shared" si="12"/>
        <v>1.47</v>
      </c>
      <c r="J89" s="19">
        <f t="shared" si="13"/>
        <v>0.25800000000000001</v>
      </c>
      <c r="K89" s="17">
        <v>325.39999999999998</v>
      </c>
      <c r="L89" s="16">
        <f t="shared" si="8"/>
        <v>7.1469640993133174E-2</v>
      </c>
      <c r="M89" s="8">
        <f t="shared" si="9"/>
        <v>88</v>
      </c>
      <c r="N89" s="8">
        <f t="shared" si="10"/>
        <v>0</v>
      </c>
      <c r="O89" s="8">
        <f t="shared" si="11"/>
        <v>0.1</v>
      </c>
    </row>
    <row r="90" spans="1:15">
      <c r="A90" s="16" t="s">
        <v>44</v>
      </c>
      <c r="B90" s="16">
        <v>1390</v>
      </c>
      <c r="C90" s="18">
        <v>9.3971027037999999</v>
      </c>
      <c r="D90" s="17">
        <v>0.223</v>
      </c>
      <c r="E90" s="17">
        <v>48.29</v>
      </c>
      <c r="F90" s="17">
        <v>1.38</v>
      </c>
      <c r="G90" s="17">
        <v>0.08</v>
      </c>
      <c r="H90" s="16">
        <v>0</v>
      </c>
      <c r="I90" s="19">
        <f t="shared" si="12"/>
        <v>0.96599999999999986</v>
      </c>
      <c r="J90" s="19">
        <f t="shared" si="13"/>
        <v>0.04</v>
      </c>
      <c r="K90" s="17">
        <v>8190.3</v>
      </c>
      <c r="L90" s="16">
        <f t="shared" si="8"/>
        <v>8.4328581644441627</v>
      </c>
      <c r="M90" s="8">
        <f t="shared" si="9"/>
        <v>10402</v>
      </c>
      <c r="N90" s="8">
        <f t="shared" si="10"/>
        <v>22</v>
      </c>
      <c r="O90" s="8">
        <f t="shared" si="11"/>
        <v>0.9</v>
      </c>
    </row>
    <row r="91" spans="1:15">
      <c r="A91" s="16" t="s">
        <v>44</v>
      </c>
      <c r="B91" s="16">
        <v>1300</v>
      </c>
      <c r="C91" s="18">
        <v>1.0887731093999999</v>
      </c>
      <c r="D91" s="17">
        <v>0.73299999999999998</v>
      </c>
      <c r="E91" s="17">
        <v>48.29</v>
      </c>
      <c r="F91" s="17">
        <v>2.1</v>
      </c>
      <c r="G91" s="17">
        <v>0.51600000000000001</v>
      </c>
      <c r="H91" s="16">
        <v>0</v>
      </c>
      <c r="I91" s="19">
        <f t="shared" si="12"/>
        <v>1.47</v>
      </c>
      <c r="J91" s="19">
        <f t="shared" si="13"/>
        <v>0.25800000000000001</v>
      </c>
      <c r="K91" s="17">
        <v>3119.2</v>
      </c>
      <c r="L91" s="16">
        <f t="shared" si="8"/>
        <v>3.2115694650828961</v>
      </c>
      <c r="M91" s="8">
        <f t="shared" si="9"/>
        <v>3961</v>
      </c>
      <c r="N91" s="8">
        <f t="shared" si="10"/>
        <v>13</v>
      </c>
      <c r="O91" s="8">
        <f t="shared" si="11"/>
        <v>2.2999999999999998</v>
      </c>
    </row>
    <row r="92" spans="1:15">
      <c r="A92" s="16" t="s">
        <v>44</v>
      </c>
      <c r="B92" s="16">
        <v>1390</v>
      </c>
      <c r="C92" s="18">
        <v>0.58798479930000003</v>
      </c>
      <c r="D92" s="17">
        <v>0.223</v>
      </c>
      <c r="E92" s="17">
        <v>48.29</v>
      </c>
      <c r="F92" s="17">
        <v>1.38</v>
      </c>
      <c r="G92" s="17">
        <v>0.08</v>
      </c>
      <c r="H92" s="16">
        <v>0</v>
      </c>
      <c r="I92" s="19">
        <f t="shared" si="12"/>
        <v>0.96599999999999986</v>
      </c>
      <c r="J92" s="19">
        <f t="shared" si="13"/>
        <v>0.04</v>
      </c>
      <c r="K92" s="17">
        <v>512.5</v>
      </c>
      <c r="L92" s="16">
        <f t="shared" si="8"/>
        <v>0.52765118905649422</v>
      </c>
      <c r="M92" s="8">
        <f t="shared" si="9"/>
        <v>651</v>
      </c>
      <c r="N92" s="8">
        <f t="shared" si="10"/>
        <v>1</v>
      </c>
      <c r="O92" s="8">
        <f t="shared" si="11"/>
        <v>0.1</v>
      </c>
    </row>
    <row r="93" spans="1:15">
      <c r="A93" s="16" t="s">
        <v>44</v>
      </c>
      <c r="B93" s="16">
        <v>5300</v>
      </c>
      <c r="C93" s="18">
        <v>1.1924193771</v>
      </c>
      <c r="D93" s="17">
        <v>0.5</v>
      </c>
      <c r="E93" s="17">
        <v>48.29</v>
      </c>
      <c r="F93" s="17">
        <v>0.6</v>
      </c>
      <c r="G93" s="17">
        <v>0.13500000000000001</v>
      </c>
      <c r="H93" s="16">
        <v>0</v>
      </c>
      <c r="I93" s="19">
        <f t="shared" si="12"/>
        <v>0.42</v>
      </c>
      <c r="J93" s="19">
        <f t="shared" si="13"/>
        <v>6.7500000000000004E-2</v>
      </c>
      <c r="K93" s="17">
        <v>2330.1999999999998</v>
      </c>
      <c r="L93" s="16">
        <f t="shared" si="8"/>
        <v>2.3992471550066248</v>
      </c>
      <c r="M93" s="8">
        <f t="shared" si="9"/>
        <v>2959</v>
      </c>
      <c r="N93" s="8">
        <f t="shared" si="10"/>
        <v>3</v>
      </c>
      <c r="O93" s="8">
        <f t="shared" si="11"/>
        <v>0.4</v>
      </c>
    </row>
    <row r="94" spans="1:15">
      <c r="A94" s="16" t="s">
        <v>44</v>
      </c>
      <c r="B94" s="16">
        <v>5300</v>
      </c>
      <c r="C94" s="18">
        <v>1.0114118564000001</v>
      </c>
      <c r="D94" s="17">
        <v>0.5</v>
      </c>
      <c r="E94" s="17">
        <v>48.29</v>
      </c>
      <c r="F94" s="17">
        <v>0.6</v>
      </c>
      <c r="G94" s="17">
        <v>0.13500000000000001</v>
      </c>
      <c r="H94" s="16">
        <v>0</v>
      </c>
      <c r="I94" s="19">
        <f t="shared" si="12"/>
        <v>0.42</v>
      </c>
      <c r="J94" s="19">
        <f t="shared" si="13"/>
        <v>6.7500000000000004E-2</v>
      </c>
      <c r="K94" s="17">
        <v>1976.5</v>
      </c>
      <c r="L94" s="16">
        <f t="shared" si="8"/>
        <v>2.0350449393981669</v>
      </c>
      <c r="M94" s="8">
        <f t="shared" si="9"/>
        <v>2510</v>
      </c>
      <c r="N94" s="8">
        <f t="shared" si="10"/>
        <v>2</v>
      </c>
      <c r="O94" s="8">
        <f t="shared" si="11"/>
        <v>0.4</v>
      </c>
    </row>
    <row r="95" spans="1:15">
      <c r="A95" s="16" t="s">
        <v>44</v>
      </c>
      <c r="B95" s="16">
        <v>1400</v>
      </c>
      <c r="C95" s="18">
        <v>6.6177702300000002E-2</v>
      </c>
      <c r="D95" s="17">
        <v>0.9</v>
      </c>
      <c r="E95" s="17">
        <v>48.29</v>
      </c>
      <c r="F95" s="17">
        <v>1.93</v>
      </c>
      <c r="G95" s="17">
        <v>0.497</v>
      </c>
      <c r="H95" s="16">
        <v>0</v>
      </c>
      <c r="I95" s="19">
        <f t="shared" si="12"/>
        <v>1.351</v>
      </c>
      <c r="J95" s="19">
        <f t="shared" si="13"/>
        <v>0.2485</v>
      </c>
      <c r="K95" s="17">
        <v>6954.5</v>
      </c>
      <c r="L95" s="16">
        <f t="shared" si="8"/>
        <v>0.23967909330502501</v>
      </c>
      <c r="M95" s="8">
        <f t="shared" si="9"/>
        <v>296</v>
      </c>
      <c r="N95" s="8">
        <f t="shared" si="10"/>
        <v>1</v>
      </c>
      <c r="O95" s="8">
        <f t="shared" si="11"/>
        <v>0.2</v>
      </c>
    </row>
    <row r="96" spans="1:15">
      <c r="A96" s="16" t="s">
        <v>44</v>
      </c>
      <c r="B96" s="16">
        <v>1300</v>
      </c>
      <c r="C96" s="18">
        <v>1.0475584112</v>
      </c>
      <c r="D96" s="17">
        <v>0.66200000000000003</v>
      </c>
      <c r="E96" s="17">
        <v>48.29</v>
      </c>
      <c r="F96" s="17">
        <v>2.1</v>
      </c>
      <c r="G96" s="17">
        <v>0.51600000000000001</v>
      </c>
      <c r="H96" s="16">
        <v>0</v>
      </c>
      <c r="I96" s="19">
        <f t="shared" si="12"/>
        <v>1.47</v>
      </c>
      <c r="J96" s="19">
        <f t="shared" si="13"/>
        <v>0.25800000000000001</v>
      </c>
      <c r="K96" s="17">
        <v>2710.4</v>
      </c>
      <c r="L96" s="16">
        <f t="shared" si="8"/>
        <v>2.790693861506115</v>
      </c>
      <c r="M96" s="8">
        <f t="shared" si="9"/>
        <v>3442</v>
      </c>
      <c r="N96" s="8">
        <f t="shared" si="10"/>
        <v>11</v>
      </c>
      <c r="O96" s="8">
        <f t="shared" si="11"/>
        <v>2</v>
      </c>
    </row>
    <row r="97" spans="1:15">
      <c r="A97" s="16" t="s">
        <v>44</v>
      </c>
      <c r="B97" s="16">
        <v>1390</v>
      </c>
      <c r="C97" s="18">
        <v>9.0475056999999998E-3</v>
      </c>
      <c r="D97" s="17">
        <v>0.223</v>
      </c>
      <c r="E97" s="17">
        <v>48.29</v>
      </c>
      <c r="F97" s="17">
        <v>1.38</v>
      </c>
      <c r="G97" s="17">
        <v>0.08</v>
      </c>
      <c r="H97" s="16">
        <v>0</v>
      </c>
      <c r="I97" s="19">
        <f t="shared" si="12"/>
        <v>0.96599999999999986</v>
      </c>
      <c r="J97" s="19">
        <f t="shared" si="13"/>
        <v>0.04</v>
      </c>
      <c r="K97" s="17">
        <v>14.3</v>
      </c>
      <c r="L97" s="16">
        <f t="shared" si="8"/>
        <v>8.1191336005349158E-3</v>
      </c>
      <c r="M97" s="8">
        <f t="shared" si="9"/>
        <v>10</v>
      </c>
      <c r="N97" s="8">
        <f t="shared" si="10"/>
        <v>0</v>
      </c>
      <c r="O97" s="8">
        <f t="shared" si="11"/>
        <v>0</v>
      </c>
    </row>
    <row r="98" spans="1:15">
      <c r="A98" s="16" t="s">
        <v>44</v>
      </c>
      <c r="B98" s="16">
        <v>1400</v>
      </c>
      <c r="C98" s="18">
        <v>3.2468759000000001E-3</v>
      </c>
      <c r="D98" s="17">
        <v>0.88700000000000001</v>
      </c>
      <c r="E98" s="17">
        <v>48.29</v>
      </c>
      <c r="F98" s="17">
        <v>1.93</v>
      </c>
      <c r="G98" s="17">
        <v>0.497</v>
      </c>
      <c r="H98" s="16">
        <v>0</v>
      </c>
      <c r="I98" s="19">
        <f t="shared" si="12"/>
        <v>1.351</v>
      </c>
      <c r="J98" s="19">
        <f t="shared" si="13"/>
        <v>0.2485</v>
      </c>
      <c r="K98" s="17">
        <v>68.400000000000006</v>
      </c>
      <c r="L98" s="16">
        <f t="shared" si="8"/>
        <v>1.1589515183846417E-2</v>
      </c>
      <c r="M98" s="8">
        <f t="shared" si="9"/>
        <v>14</v>
      </c>
      <c r="N98" s="8">
        <f t="shared" si="10"/>
        <v>0</v>
      </c>
      <c r="O98" s="8">
        <f t="shared" si="11"/>
        <v>0</v>
      </c>
    </row>
    <row r="99" spans="1:15">
      <c r="A99" s="16" t="s">
        <v>44</v>
      </c>
      <c r="B99" s="16">
        <v>1300</v>
      </c>
      <c r="C99" s="18">
        <v>15.8995668595</v>
      </c>
      <c r="D99" s="17">
        <v>0.69199999999999995</v>
      </c>
      <c r="E99" s="17">
        <v>48.29</v>
      </c>
      <c r="F99" s="17">
        <v>2.1</v>
      </c>
      <c r="G99" s="17">
        <v>0.51600000000000001</v>
      </c>
      <c r="H99" s="16">
        <v>0</v>
      </c>
      <c r="I99" s="19">
        <f t="shared" si="12"/>
        <v>1.47</v>
      </c>
      <c r="J99" s="19">
        <f t="shared" si="13"/>
        <v>0.25800000000000001</v>
      </c>
      <c r="K99" s="17">
        <v>43299.199999999997</v>
      </c>
      <c r="L99" s="16">
        <f t="shared" si="8"/>
        <v>44.275894823543041</v>
      </c>
      <c r="M99" s="8">
        <f t="shared" si="9"/>
        <v>54613</v>
      </c>
      <c r="N99" s="8">
        <f t="shared" si="10"/>
        <v>177</v>
      </c>
      <c r="O99" s="8">
        <f t="shared" si="11"/>
        <v>31.1</v>
      </c>
    </row>
    <row r="100" spans="1:15">
      <c r="A100" s="16" t="s">
        <v>44</v>
      </c>
      <c r="B100" s="16">
        <v>1300</v>
      </c>
      <c r="C100" s="18">
        <v>14.9757893778</v>
      </c>
      <c r="D100" s="17">
        <v>0.66200000000000003</v>
      </c>
      <c r="E100" s="17">
        <v>48.29</v>
      </c>
      <c r="F100" s="17">
        <v>2.1</v>
      </c>
      <c r="G100" s="17">
        <v>0.51600000000000001</v>
      </c>
      <c r="H100" s="16">
        <v>0</v>
      </c>
      <c r="I100" s="19">
        <f t="shared" si="12"/>
        <v>1.47</v>
      </c>
      <c r="J100" s="19">
        <f t="shared" si="13"/>
        <v>0.25800000000000001</v>
      </c>
      <c r="K100" s="17">
        <v>38813.199999999997</v>
      </c>
      <c r="L100" s="16">
        <f t="shared" si="8"/>
        <v>39.895477942810238</v>
      </c>
      <c r="M100" s="8">
        <f t="shared" si="9"/>
        <v>49210</v>
      </c>
      <c r="N100" s="8">
        <f t="shared" si="10"/>
        <v>160</v>
      </c>
      <c r="O100" s="8">
        <f t="shared" si="11"/>
        <v>28</v>
      </c>
    </row>
    <row r="101" spans="1:15">
      <c r="A101" s="16" t="s">
        <v>44</v>
      </c>
      <c r="B101" s="16">
        <v>5300</v>
      </c>
      <c r="C101" s="18">
        <v>1.2128230162</v>
      </c>
      <c r="D101" s="17">
        <v>0.5</v>
      </c>
      <c r="E101" s="17">
        <v>48.29</v>
      </c>
      <c r="F101" s="17">
        <v>0.6</v>
      </c>
      <c r="G101" s="17">
        <v>0.13500000000000001</v>
      </c>
      <c r="H101" s="16">
        <v>0</v>
      </c>
      <c r="I101" s="19">
        <f t="shared" si="12"/>
        <v>0.42</v>
      </c>
      <c r="J101" s="19">
        <f t="shared" si="13"/>
        <v>6.7500000000000004E-2</v>
      </c>
      <c r="K101" s="17">
        <v>2370.1</v>
      </c>
      <c r="L101" s="16">
        <f t="shared" si="8"/>
        <v>2.4403009771790836</v>
      </c>
      <c r="M101" s="8">
        <f t="shared" si="9"/>
        <v>3010</v>
      </c>
      <c r="N101" s="8">
        <f t="shared" si="10"/>
        <v>3</v>
      </c>
      <c r="O101" s="8">
        <f t="shared" si="11"/>
        <v>0.4</v>
      </c>
    </row>
    <row r="102" spans="1:15">
      <c r="A102" s="16" t="s">
        <v>44</v>
      </c>
      <c r="B102" s="16">
        <v>1390</v>
      </c>
      <c r="C102" s="18">
        <v>3.8233917468</v>
      </c>
      <c r="D102" s="17">
        <v>0.223</v>
      </c>
      <c r="E102" s="17">
        <v>48.29</v>
      </c>
      <c r="F102" s="17">
        <v>1.38</v>
      </c>
      <c r="G102" s="17">
        <v>0.08</v>
      </c>
      <c r="H102" s="16">
        <v>0</v>
      </c>
      <c r="I102" s="19">
        <f t="shared" si="12"/>
        <v>0.96599999999999986</v>
      </c>
      <c r="J102" s="19">
        <f t="shared" si="13"/>
        <v>0.04</v>
      </c>
      <c r="K102" s="17">
        <v>3366.4</v>
      </c>
      <c r="L102" s="16">
        <f t="shared" si="8"/>
        <v>3.4310703335010633</v>
      </c>
      <c r="M102" s="8">
        <f t="shared" si="9"/>
        <v>4232</v>
      </c>
      <c r="N102" s="8">
        <f t="shared" si="10"/>
        <v>9</v>
      </c>
      <c r="O102" s="8">
        <f t="shared" si="11"/>
        <v>0.4</v>
      </c>
    </row>
    <row r="103" spans="1:15">
      <c r="A103" s="16" t="s">
        <v>44</v>
      </c>
      <c r="B103" s="16">
        <v>5300</v>
      </c>
      <c r="C103" s="18">
        <v>0.30996948590000001</v>
      </c>
      <c r="D103" s="17">
        <v>0.5</v>
      </c>
      <c r="E103" s="17">
        <v>48.29</v>
      </c>
      <c r="F103" s="17">
        <v>0.6</v>
      </c>
      <c r="G103" s="17">
        <v>0.13500000000000001</v>
      </c>
      <c r="H103" s="16">
        <v>0</v>
      </c>
      <c r="I103" s="19">
        <f t="shared" si="12"/>
        <v>0.42</v>
      </c>
      <c r="J103" s="19">
        <f t="shared" si="13"/>
        <v>6.7500000000000004E-2</v>
      </c>
      <c r="K103" s="17">
        <v>605.70000000000005</v>
      </c>
      <c r="L103" s="16">
        <f t="shared" si="8"/>
        <v>0.62368443642129168</v>
      </c>
      <c r="M103" s="8">
        <f t="shared" si="9"/>
        <v>769</v>
      </c>
      <c r="N103" s="8">
        <f t="shared" si="10"/>
        <v>1</v>
      </c>
      <c r="O103" s="8">
        <f t="shared" si="11"/>
        <v>0.1</v>
      </c>
    </row>
    <row r="104" spans="1:15">
      <c r="A104" s="16" t="s">
        <v>44</v>
      </c>
      <c r="B104" s="16">
        <v>1300</v>
      </c>
      <c r="C104" s="18">
        <v>2.25278431E-2</v>
      </c>
      <c r="D104" s="17">
        <v>0.66200000000000003</v>
      </c>
      <c r="E104" s="17">
        <v>48.29</v>
      </c>
      <c r="F104" s="17">
        <v>2.1</v>
      </c>
      <c r="G104" s="17">
        <v>0.51600000000000001</v>
      </c>
      <c r="H104" s="16">
        <v>0</v>
      </c>
      <c r="I104" s="19">
        <f t="shared" si="12"/>
        <v>1.47</v>
      </c>
      <c r="J104" s="19">
        <f t="shared" si="13"/>
        <v>0.25800000000000001</v>
      </c>
      <c r="K104" s="17">
        <v>58.3</v>
      </c>
      <c r="L104" s="16">
        <f t="shared" si="8"/>
        <v>6.0014136471994835E-2</v>
      </c>
      <c r="M104" s="8">
        <f t="shared" si="9"/>
        <v>74</v>
      </c>
      <c r="N104" s="8">
        <f t="shared" si="10"/>
        <v>0</v>
      </c>
      <c r="O104" s="8">
        <f t="shared" si="11"/>
        <v>0</v>
      </c>
    </row>
    <row r="105" spans="1:15">
      <c r="A105" s="16" t="s">
        <v>44</v>
      </c>
      <c r="B105" s="16">
        <v>1400</v>
      </c>
      <c r="C105" s="18">
        <v>1.2415391952999999</v>
      </c>
      <c r="D105" s="17">
        <v>0.88700000000000001</v>
      </c>
      <c r="E105" s="17">
        <v>48.29</v>
      </c>
      <c r="F105" s="17">
        <v>1.93</v>
      </c>
      <c r="G105" s="17">
        <v>0.497</v>
      </c>
      <c r="H105" s="16">
        <v>0</v>
      </c>
      <c r="I105" s="19">
        <f t="shared" si="12"/>
        <v>1.351</v>
      </c>
      <c r="J105" s="19">
        <f t="shared" si="13"/>
        <v>0.2485</v>
      </c>
      <c r="K105" s="17">
        <v>4451.2</v>
      </c>
      <c r="L105" s="16">
        <f t="shared" si="8"/>
        <v>4.4315944921916515</v>
      </c>
      <c r="M105" s="8">
        <f t="shared" si="9"/>
        <v>5466</v>
      </c>
      <c r="N105" s="8">
        <f t="shared" si="10"/>
        <v>16</v>
      </c>
      <c r="O105" s="8">
        <f t="shared" si="11"/>
        <v>3</v>
      </c>
    </row>
    <row r="106" spans="1:15">
      <c r="A106" s="16" t="s">
        <v>44</v>
      </c>
      <c r="B106" s="16">
        <v>1300</v>
      </c>
      <c r="C106" s="18">
        <v>1.7095386347999999</v>
      </c>
      <c r="D106" s="17">
        <v>0.66200000000000003</v>
      </c>
      <c r="E106" s="17">
        <v>48.29</v>
      </c>
      <c r="F106" s="17">
        <v>2.1</v>
      </c>
      <c r="G106" s="17">
        <v>0.51600000000000001</v>
      </c>
      <c r="H106" s="16">
        <v>0</v>
      </c>
      <c r="I106" s="19">
        <f t="shared" si="12"/>
        <v>1.47</v>
      </c>
      <c r="J106" s="19">
        <f t="shared" si="13"/>
        <v>0.25800000000000001</v>
      </c>
      <c r="K106" s="17">
        <v>4423.2</v>
      </c>
      <c r="L106" s="16">
        <f t="shared" si="8"/>
        <v>4.5542080738761417</v>
      </c>
      <c r="M106" s="8">
        <f t="shared" si="9"/>
        <v>5618</v>
      </c>
      <c r="N106" s="8">
        <f t="shared" si="10"/>
        <v>18</v>
      </c>
      <c r="O106" s="8">
        <f t="shared" si="11"/>
        <v>3.2</v>
      </c>
    </row>
    <row r="107" spans="1:15">
      <c r="A107" s="16" t="s">
        <v>44</v>
      </c>
      <c r="B107" s="16">
        <v>1390</v>
      </c>
      <c r="C107" s="18">
        <v>0.33358250340000001</v>
      </c>
      <c r="D107" s="17">
        <v>0.223</v>
      </c>
      <c r="E107" s="17">
        <v>48.29</v>
      </c>
      <c r="F107" s="17">
        <v>1.38</v>
      </c>
      <c r="G107" s="17">
        <v>0.08</v>
      </c>
      <c r="H107" s="16">
        <v>0</v>
      </c>
      <c r="I107" s="19">
        <f t="shared" si="12"/>
        <v>0.96599999999999986</v>
      </c>
      <c r="J107" s="19">
        <f t="shared" si="13"/>
        <v>0.04</v>
      </c>
      <c r="K107" s="17">
        <v>290.7</v>
      </c>
      <c r="L107" s="16">
        <f t="shared" si="8"/>
        <v>0.29935332474070653</v>
      </c>
      <c r="M107" s="8">
        <f t="shared" si="9"/>
        <v>369</v>
      </c>
      <c r="N107" s="8">
        <f t="shared" si="10"/>
        <v>1</v>
      </c>
      <c r="O107" s="8">
        <f t="shared" si="11"/>
        <v>0</v>
      </c>
    </row>
    <row r="108" spans="1:15">
      <c r="A108" s="16" t="s">
        <v>44</v>
      </c>
      <c r="B108" s="16">
        <v>1300</v>
      </c>
      <c r="C108" s="18">
        <v>2.8958860433</v>
      </c>
      <c r="D108" s="17">
        <v>0.69199999999999995</v>
      </c>
      <c r="E108" s="17">
        <v>48.29</v>
      </c>
      <c r="F108" s="17">
        <v>2.1</v>
      </c>
      <c r="G108" s="17">
        <v>0.51600000000000001</v>
      </c>
      <c r="H108" s="16">
        <v>0</v>
      </c>
      <c r="I108" s="19">
        <f t="shared" si="12"/>
        <v>1.47</v>
      </c>
      <c r="J108" s="19">
        <f t="shared" si="13"/>
        <v>0.25800000000000001</v>
      </c>
      <c r="K108" s="17">
        <v>7837.6</v>
      </c>
      <c r="L108" s="16">
        <f t="shared" si="8"/>
        <v>8.0642414354518532</v>
      </c>
      <c r="M108" s="8">
        <f t="shared" si="9"/>
        <v>9947</v>
      </c>
      <c r="N108" s="8">
        <f t="shared" si="10"/>
        <v>32</v>
      </c>
      <c r="O108" s="8">
        <f t="shared" si="11"/>
        <v>5.7</v>
      </c>
    </row>
    <row r="109" spans="1:15">
      <c r="A109" s="16" t="s">
        <v>44</v>
      </c>
      <c r="B109" s="16">
        <v>5300</v>
      </c>
      <c r="C109" s="18">
        <v>0.71335597910000004</v>
      </c>
      <c r="D109" s="17">
        <v>0.5</v>
      </c>
      <c r="E109" s="17">
        <v>48.29</v>
      </c>
      <c r="F109" s="17">
        <v>0.6</v>
      </c>
      <c r="G109" s="17">
        <v>0.13500000000000001</v>
      </c>
      <c r="H109" s="16">
        <v>0</v>
      </c>
      <c r="I109" s="19">
        <f t="shared" si="12"/>
        <v>0.42</v>
      </c>
      <c r="J109" s="19">
        <f t="shared" si="13"/>
        <v>6.7500000000000004E-2</v>
      </c>
      <c r="K109" s="17">
        <v>1394</v>
      </c>
      <c r="L109" s="16">
        <f t="shared" si="8"/>
        <v>1.4353316762807917</v>
      </c>
      <c r="M109" s="8">
        <f t="shared" si="9"/>
        <v>1770</v>
      </c>
      <c r="N109" s="8">
        <f t="shared" si="10"/>
        <v>2</v>
      </c>
      <c r="O109" s="8">
        <f t="shared" si="11"/>
        <v>0.3</v>
      </c>
    </row>
    <row r="110" spans="1:15">
      <c r="A110" s="16" t="s">
        <v>44</v>
      </c>
      <c r="B110" s="16">
        <v>1390</v>
      </c>
      <c r="C110" s="18">
        <v>0.25379921389999999</v>
      </c>
      <c r="D110" s="17">
        <v>0.223</v>
      </c>
      <c r="E110" s="17">
        <v>48.29</v>
      </c>
      <c r="F110" s="17">
        <v>1.38</v>
      </c>
      <c r="G110" s="17">
        <v>0.08</v>
      </c>
      <c r="H110" s="16">
        <v>0</v>
      </c>
      <c r="I110" s="19">
        <f t="shared" si="12"/>
        <v>0.96599999999999986</v>
      </c>
      <c r="J110" s="19">
        <f t="shared" si="13"/>
        <v>0.04</v>
      </c>
      <c r="K110" s="17">
        <v>251.3</v>
      </c>
      <c r="L110" s="16">
        <f t="shared" si="8"/>
        <v>0.2277566650623761</v>
      </c>
      <c r="M110" s="8">
        <f t="shared" si="9"/>
        <v>281</v>
      </c>
      <c r="N110" s="8">
        <f t="shared" si="10"/>
        <v>1</v>
      </c>
      <c r="O110" s="8">
        <f t="shared" si="11"/>
        <v>0</v>
      </c>
    </row>
    <row r="111" spans="1:15">
      <c r="A111" s="16" t="s">
        <v>44</v>
      </c>
      <c r="B111" s="16">
        <v>1400</v>
      </c>
      <c r="C111" s="18">
        <v>1.4878869100000001E-2</v>
      </c>
      <c r="D111" s="17">
        <v>0.88700000000000001</v>
      </c>
      <c r="E111" s="17">
        <v>48.29</v>
      </c>
      <c r="F111" s="17">
        <v>1.93</v>
      </c>
      <c r="G111" s="17">
        <v>0.497</v>
      </c>
      <c r="H111" s="16">
        <v>0</v>
      </c>
      <c r="I111" s="19">
        <f t="shared" si="12"/>
        <v>1.351</v>
      </c>
      <c r="J111" s="19">
        <f t="shared" si="13"/>
        <v>0.2485</v>
      </c>
      <c r="K111" s="17">
        <v>128.4</v>
      </c>
      <c r="L111" s="16">
        <f t="shared" si="8"/>
        <v>5.3109168525016091E-2</v>
      </c>
      <c r="M111" s="8">
        <f t="shared" si="9"/>
        <v>66</v>
      </c>
      <c r="N111" s="8">
        <f t="shared" si="10"/>
        <v>0</v>
      </c>
      <c r="O111" s="8">
        <f t="shared" si="11"/>
        <v>0</v>
      </c>
    </row>
    <row r="112" spans="1:15">
      <c r="C112" s="8">
        <f>SUM(C2:C111)</f>
        <v>168.96878618919999</v>
      </c>
      <c r="N112" s="8">
        <f>SUM(N2:N111)</f>
        <v>927</v>
      </c>
      <c r="O112" s="8">
        <f>SUM(O2:O111)</f>
        <v>115.9</v>
      </c>
    </row>
  </sheetData>
  <sortState ref="A2:I111">
    <sortCondition descending="1" ref="H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6"/>
  <sheetViews>
    <sheetView workbookViewId="0">
      <selection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1.140625" style="16" customWidth="1"/>
    <col min="11" max="11" width="19.7109375" style="17" customWidth="1"/>
    <col min="12" max="12" width="15.5703125" customWidth="1"/>
    <col min="13" max="13" width="15.14062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6" t="s">
        <v>45</v>
      </c>
      <c r="J1" s="16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2110</v>
      </c>
      <c r="C2" s="18">
        <v>7.0599701400000006E-2</v>
      </c>
      <c r="D2" s="17">
        <v>0.40500000000000003</v>
      </c>
      <c r="E2" s="17">
        <v>48.29</v>
      </c>
      <c r="F2" s="17">
        <v>2.7</v>
      </c>
      <c r="G2" s="17">
        <v>0.57599999999999996</v>
      </c>
      <c r="H2" s="16">
        <v>1</v>
      </c>
      <c r="I2" s="19">
        <f>F2</f>
        <v>2.7</v>
      </c>
      <c r="J2" s="19">
        <f>G2</f>
        <v>0.57599999999999996</v>
      </c>
      <c r="K2" s="17">
        <v>2575.6999999999998</v>
      </c>
      <c r="L2" s="16">
        <f>E2*D2*C2/12</f>
        <v>0.11506251084545251</v>
      </c>
      <c r="M2" s="8">
        <f>ROUND(E2*D2*C2*102.79,0)</f>
        <v>142</v>
      </c>
      <c r="N2" s="8">
        <f>ROUND(I2*M2*0.002205,0)</f>
        <v>1</v>
      </c>
      <c r="O2" s="8">
        <f>ROUND(J2*M2*0.002205,1)</f>
        <v>0.2</v>
      </c>
    </row>
    <row r="3" spans="1:15">
      <c r="A3" s="16" t="s">
        <v>44</v>
      </c>
      <c r="B3" s="16">
        <v>2110</v>
      </c>
      <c r="C3" s="18">
        <v>0.10794081780000001</v>
      </c>
      <c r="D3" s="17">
        <v>0.40500000000000003</v>
      </c>
      <c r="E3" s="17">
        <v>48.29</v>
      </c>
      <c r="F3" s="17">
        <v>2.7</v>
      </c>
      <c r="G3" s="17">
        <v>0.57599999999999996</v>
      </c>
      <c r="H3" s="16">
        <v>1</v>
      </c>
      <c r="I3" s="19">
        <f t="shared" ref="I3:I28" si="0">F3</f>
        <v>2.7</v>
      </c>
      <c r="J3" s="19">
        <f t="shared" ref="J3:J28" si="1">G3</f>
        <v>0.57599999999999996</v>
      </c>
      <c r="K3" s="17">
        <v>444.2</v>
      </c>
      <c r="L3" s="16">
        <f t="shared" ref="L3:L35" si="2">E3*D3*C3/12</f>
        <v>0.17592059559021753</v>
      </c>
      <c r="M3" s="8">
        <f t="shared" ref="M3:M35" si="3">ROUND(E3*D3*C3*102.79,0)</f>
        <v>217</v>
      </c>
      <c r="N3" s="8">
        <f t="shared" ref="N3:N35" si="4">ROUND(I3*M3*0.002205,0)</f>
        <v>1</v>
      </c>
      <c r="O3" s="8">
        <f t="shared" ref="O3:O35" si="5">ROUND(J3*M3*0.002205,1)</f>
        <v>0.3</v>
      </c>
    </row>
    <row r="4" spans="1:15">
      <c r="A4" s="16" t="s">
        <v>44</v>
      </c>
      <c r="B4" s="16">
        <v>2110</v>
      </c>
      <c r="C4" s="18">
        <v>9.2033936799999994E-2</v>
      </c>
      <c r="D4" s="17">
        <v>0.40500000000000003</v>
      </c>
      <c r="E4" s="17">
        <v>48.29</v>
      </c>
      <c r="F4" s="17">
        <v>2.7</v>
      </c>
      <c r="G4" s="17">
        <v>0.57599999999999996</v>
      </c>
      <c r="H4" s="16">
        <v>1</v>
      </c>
      <c r="I4" s="19">
        <f t="shared" si="0"/>
        <v>2.7</v>
      </c>
      <c r="J4" s="19">
        <f t="shared" si="1"/>
        <v>0.57599999999999996</v>
      </c>
      <c r="K4" s="17">
        <v>257.2</v>
      </c>
      <c r="L4" s="16">
        <f t="shared" si="2"/>
        <v>0.14999575977242999</v>
      </c>
      <c r="M4" s="8">
        <f t="shared" si="3"/>
        <v>185</v>
      </c>
      <c r="N4" s="8">
        <f t="shared" si="4"/>
        <v>1</v>
      </c>
      <c r="O4" s="8">
        <f t="shared" si="5"/>
        <v>0.2</v>
      </c>
    </row>
    <row r="5" spans="1:15">
      <c r="A5" s="16" t="s">
        <v>44</v>
      </c>
      <c r="B5" s="16">
        <v>2110</v>
      </c>
      <c r="C5" s="18">
        <v>28.735260561600001</v>
      </c>
      <c r="D5" s="17">
        <v>0.40500000000000003</v>
      </c>
      <c r="E5" s="17">
        <v>48.29</v>
      </c>
      <c r="F5" s="17">
        <v>2.7</v>
      </c>
      <c r="G5" s="17">
        <v>0.57599999999999996</v>
      </c>
      <c r="H5" s="16">
        <v>1</v>
      </c>
      <c r="I5" s="19">
        <f t="shared" si="0"/>
        <v>2.7</v>
      </c>
      <c r="J5" s="19">
        <f t="shared" si="1"/>
        <v>0.57599999999999996</v>
      </c>
      <c r="K5" s="17">
        <v>47088.4</v>
      </c>
      <c r="L5" s="16">
        <f t="shared" si="2"/>
        <v>46.832368472538661</v>
      </c>
      <c r="M5" s="8">
        <f t="shared" si="3"/>
        <v>57767</v>
      </c>
      <c r="N5" s="8">
        <f t="shared" si="4"/>
        <v>344</v>
      </c>
      <c r="O5" s="8">
        <f t="shared" si="5"/>
        <v>73.400000000000006</v>
      </c>
    </row>
    <row r="6" spans="1:15">
      <c r="A6" s="16" t="s">
        <v>44</v>
      </c>
      <c r="B6" s="16">
        <v>1100</v>
      </c>
      <c r="C6" s="18">
        <v>0.85035566070000002</v>
      </c>
      <c r="D6" s="17">
        <v>0.34200000000000003</v>
      </c>
      <c r="E6" s="17">
        <v>48.29</v>
      </c>
      <c r="F6" s="17">
        <v>1.85</v>
      </c>
      <c r="G6" s="17">
        <v>0.22</v>
      </c>
      <c r="H6" s="16">
        <v>1</v>
      </c>
      <c r="I6" s="19">
        <f t="shared" si="0"/>
        <v>1.85</v>
      </c>
      <c r="J6" s="19">
        <f t="shared" si="1"/>
        <v>0.22</v>
      </c>
      <c r="K6" s="17">
        <v>1167.8</v>
      </c>
      <c r="L6" s="16">
        <f t="shared" si="2"/>
        <v>1.1703147333732855</v>
      </c>
      <c r="M6" s="8">
        <f t="shared" si="3"/>
        <v>1444</v>
      </c>
      <c r="N6" s="8">
        <f t="shared" si="4"/>
        <v>6</v>
      </c>
      <c r="O6" s="8">
        <f t="shared" si="5"/>
        <v>0.7</v>
      </c>
    </row>
    <row r="7" spans="1:15">
      <c r="A7" s="16" t="s">
        <v>44</v>
      </c>
      <c r="B7" s="16">
        <v>1100</v>
      </c>
      <c r="C7" s="18">
        <v>0.30201278710000001</v>
      </c>
      <c r="D7" s="17">
        <v>0.34200000000000003</v>
      </c>
      <c r="E7" s="17">
        <v>48.29</v>
      </c>
      <c r="F7" s="17">
        <v>1.85</v>
      </c>
      <c r="G7" s="17">
        <v>0.22</v>
      </c>
      <c r="H7" s="16">
        <v>1</v>
      </c>
      <c r="I7" s="19">
        <f t="shared" si="0"/>
        <v>1.85</v>
      </c>
      <c r="J7" s="19">
        <f t="shared" si="1"/>
        <v>0.22</v>
      </c>
      <c r="K7" s="17">
        <v>504.8</v>
      </c>
      <c r="L7" s="16">
        <f t="shared" si="2"/>
        <v>0.41564962843818148</v>
      </c>
      <c r="M7" s="8">
        <f t="shared" si="3"/>
        <v>513</v>
      </c>
      <c r="N7" s="8">
        <f t="shared" si="4"/>
        <v>2</v>
      </c>
      <c r="O7" s="8">
        <f t="shared" si="5"/>
        <v>0.2</v>
      </c>
    </row>
    <row r="8" spans="1:15">
      <c r="A8" s="16" t="s">
        <v>44</v>
      </c>
      <c r="B8" s="16">
        <v>2110</v>
      </c>
      <c r="C8" s="18">
        <v>2.8344799599999999</v>
      </c>
      <c r="D8" s="17">
        <v>0.40500000000000003</v>
      </c>
      <c r="E8" s="17">
        <v>48.29</v>
      </c>
      <c r="F8" s="17">
        <v>2.7</v>
      </c>
      <c r="G8" s="17">
        <v>0.57599999999999996</v>
      </c>
      <c r="H8" s="16">
        <v>1</v>
      </c>
      <c r="I8" s="19">
        <f t="shared" si="0"/>
        <v>2.7</v>
      </c>
      <c r="J8" s="19">
        <f t="shared" si="1"/>
        <v>0.57599999999999996</v>
      </c>
      <c r="K8" s="17">
        <v>9857.2999999999993</v>
      </c>
      <c r="L8" s="16">
        <f t="shared" si="2"/>
        <v>4.6196000078084998</v>
      </c>
      <c r="M8" s="8">
        <f t="shared" si="3"/>
        <v>5698</v>
      </c>
      <c r="N8" s="8">
        <f t="shared" si="4"/>
        <v>34</v>
      </c>
      <c r="O8" s="8">
        <f t="shared" si="5"/>
        <v>7.2</v>
      </c>
    </row>
    <row r="9" spans="1:15">
      <c r="A9" s="16" t="s">
        <v>44</v>
      </c>
      <c r="B9" s="16">
        <v>2110</v>
      </c>
      <c r="C9" s="18">
        <v>5.6844557300000001E-2</v>
      </c>
      <c r="D9" s="17">
        <v>0.40500000000000003</v>
      </c>
      <c r="E9" s="17">
        <v>48.29</v>
      </c>
      <c r="F9" s="17">
        <v>2.7</v>
      </c>
      <c r="G9" s="17">
        <v>0.57599999999999996</v>
      </c>
      <c r="H9" s="16">
        <v>1</v>
      </c>
      <c r="I9" s="19">
        <f t="shared" si="0"/>
        <v>2.7</v>
      </c>
      <c r="J9" s="19">
        <f t="shared" si="1"/>
        <v>0.57599999999999996</v>
      </c>
      <c r="K9" s="17">
        <v>2840.9</v>
      </c>
      <c r="L9" s="16">
        <f t="shared" si="2"/>
        <v>9.2644548930573736E-2</v>
      </c>
      <c r="M9" s="8">
        <f t="shared" si="3"/>
        <v>114</v>
      </c>
      <c r="N9" s="8">
        <f t="shared" si="4"/>
        <v>1</v>
      </c>
      <c r="O9" s="8">
        <f t="shared" si="5"/>
        <v>0.1</v>
      </c>
    </row>
    <row r="10" spans="1:15">
      <c r="A10" s="16" t="s">
        <v>44</v>
      </c>
      <c r="B10" s="16">
        <v>2110</v>
      </c>
      <c r="C10" s="18">
        <v>3.0821664E-3</v>
      </c>
      <c r="D10" s="17">
        <v>0.40500000000000003</v>
      </c>
      <c r="E10" s="17">
        <v>48.29</v>
      </c>
      <c r="F10" s="17">
        <v>2.7</v>
      </c>
      <c r="G10" s="17">
        <v>0.57599999999999996</v>
      </c>
      <c r="H10" s="16">
        <v>1</v>
      </c>
      <c r="I10" s="19">
        <f t="shared" si="0"/>
        <v>2.7</v>
      </c>
      <c r="J10" s="19">
        <f t="shared" si="1"/>
        <v>0.57599999999999996</v>
      </c>
      <c r="K10" s="17">
        <v>4.9000000000000004</v>
      </c>
      <c r="L10" s="16">
        <f t="shared" si="2"/>
        <v>5.0232762716399997E-3</v>
      </c>
      <c r="M10" s="8">
        <f t="shared" si="3"/>
        <v>6</v>
      </c>
      <c r="N10" s="8">
        <f t="shared" si="4"/>
        <v>0</v>
      </c>
      <c r="O10" s="8">
        <f t="shared" si="5"/>
        <v>0</v>
      </c>
    </row>
    <row r="11" spans="1:15">
      <c r="A11" s="16" t="s">
        <v>44</v>
      </c>
      <c r="B11" s="16">
        <v>2110</v>
      </c>
      <c r="C11" s="18">
        <v>0.33432569740000001</v>
      </c>
      <c r="D11" s="17">
        <v>0.40500000000000003</v>
      </c>
      <c r="E11" s="17">
        <v>48.29</v>
      </c>
      <c r="F11" s="17">
        <v>2.7</v>
      </c>
      <c r="G11" s="17">
        <v>0.57599999999999996</v>
      </c>
      <c r="H11" s="16">
        <v>1</v>
      </c>
      <c r="I11" s="19">
        <f t="shared" si="0"/>
        <v>2.7</v>
      </c>
      <c r="J11" s="19">
        <f t="shared" si="1"/>
        <v>0.57599999999999996</v>
      </c>
      <c r="K11" s="17">
        <v>529.20000000000005</v>
      </c>
      <c r="L11" s="16">
        <f t="shared" si="2"/>
        <v>0.54487984255130251</v>
      </c>
      <c r="M11" s="8">
        <f t="shared" si="3"/>
        <v>672</v>
      </c>
      <c r="N11" s="8">
        <f t="shared" si="4"/>
        <v>4</v>
      </c>
      <c r="O11" s="8">
        <f t="shared" si="5"/>
        <v>0.9</v>
      </c>
    </row>
    <row r="12" spans="1:15">
      <c r="A12" s="16" t="s">
        <v>44</v>
      </c>
      <c r="B12" s="16">
        <v>2110</v>
      </c>
      <c r="C12" s="18">
        <v>0.1094325924</v>
      </c>
      <c r="D12" s="17">
        <v>0.40500000000000003</v>
      </c>
      <c r="E12" s="17">
        <v>48.29</v>
      </c>
      <c r="F12" s="17">
        <v>2.7</v>
      </c>
      <c r="G12" s="17">
        <v>0.57599999999999996</v>
      </c>
      <c r="H12" s="16">
        <v>1</v>
      </c>
      <c r="I12" s="19">
        <f t="shared" si="0"/>
        <v>2.7</v>
      </c>
      <c r="J12" s="19">
        <f t="shared" si="1"/>
        <v>0.57599999999999996</v>
      </c>
      <c r="K12" s="17">
        <v>173.2</v>
      </c>
      <c r="L12" s="16">
        <f t="shared" si="2"/>
        <v>0.17835187118611498</v>
      </c>
      <c r="M12" s="8">
        <f t="shared" si="3"/>
        <v>220</v>
      </c>
      <c r="N12" s="8">
        <f t="shared" si="4"/>
        <v>1</v>
      </c>
      <c r="O12" s="8">
        <f t="shared" si="5"/>
        <v>0.3</v>
      </c>
    </row>
    <row r="13" spans="1:15">
      <c r="A13" s="16" t="s">
        <v>44</v>
      </c>
      <c r="B13" s="16">
        <v>2110</v>
      </c>
      <c r="C13" s="18">
        <v>0.26979127180000001</v>
      </c>
      <c r="D13" s="17">
        <v>0.40500000000000003</v>
      </c>
      <c r="E13" s="17">
        <v>48.29</v>
      </c>
      <c r="F13" s="17">
        <v>2.7</v>
      </c>
      <c r="G13" s="17">
        <v>0.57599999999999996</v>
      </c>
      <c r="H13" s="16">
        <v>1</v>
      </c>
      <c r="I13" s="19">
        <f t="shared" si="0"/>
        <v>2.7</v>
      </c>
      <c r="J13" s="19">
        <f t="shared" si="1"/>
        <v>0.57599999999999996</v>
      </c>
      <c r="K13" s="17">
        <v>427</v>
      </c>
      <c r="L13" s="16">
        <f t="shared" si="2"/>
        <v>0.43970244238874251</v>
      </c>
      <c r="M13" s="8">
        <f t="shared" si="3"/>
        <v>542</v>
      </c>
      <c r="N13" s="8">
        <f t="shared" si="4"/>
        <v>3</v>
      </c>
      <c r="O13" s="8">
        <f t="shared" si="5"/>
        <v>0.7</v>
      </c>
    </row>
    <row r="14" spans="1:15">
      <c r="A14" s="16" t="s">
        <v>44</v>
      </c>
      <c r="B14" s="16">
        <v>1300</v>
      </c>
      <c r="C14" s="18">
        <v>0.26424859969999998</v>
      </c>
      <c r="D14" s="17">
        <v>0.66200000000000003</v>
      </c>
      <c r="E14" s="17">
        <v>48.29</v>
      </c>
      <c r="F14" s="17">
        <v>2.1</v>
      </c>
      <c r="G14" s="17">
        <v>0.51600000000000001</v>
      </c>
      <c r="H14" s="16">
        <v>1</v>
      </c>
      <c r="I14" s="19">
        <f t="shared" si="0"/>
        <v>2.1</v>
      </c>
      <c r="J14" s="19">
        <f t="shared" si="1"/>
        <v>0.51600000000000001</v>
      </c>
      <c r="K14" s="17">
        <v>738.1</v>
      </c>
      <c r="L14" s="16">
        <f t="shared" si="2"/>
        <v>0.7039578291864671</v>
      </c>
      <c r="M14" s="8">
        <f t="shared" si="3"/>
        <v>868</v>
      </c>
      <c r="N14" s="8">
        <f t="shared" si="4"/>
        <v>4</v>
      </c>
      <c r="O14" s="8">
        <f t="shared" si="5"/>
        <v>1</v>
      </c>
    </row>
    <row r="15" spans="1:15">
      <c r="A15" s="16" t="s">
        <v>44</v>
      </c>
      <c r="B15" s="16">
        <v>2110</v>
      </c>
      <c r="C15" s="18">
        <v>0.66965381629999998</v>
      </c>
      <c r="D15" s="17">
        <v>0.40500000000000003</v>
      </c>
      <c r="E15" s="17">
        <v>48.29</v>
      </c>
      <c r="F15" s="17">
        <v>2.7</v>
      </c>
      <c r="G15" s="17">
        <v>0.57599999999999996</v>
      </c>
      <c r="H15" s="16">
        <v>1</v>
      </c>
      <c r="I15" s="19">
        <f t="shared" si="0"/>
        <v>2.7</v>
      </c>
      <c r="J15" s="19">
        <f t="shared" si="1"/>
        <v>0.57599999999999996</v>
      </c>
      <c r="K15" s="17">
        <v>1060</v>
      </c>
      <c r="L15" s="16">
        <f t="shared" si="2"/>
        <v>1.0913934191330361</v>
      </c>
      <c r="M15" s="8">
        <f t="shared" si="3"/>
        <v>1346</v>
      </c>
      <c r="N15" s="8">
        <f t="shared" si="4"/>
        <v>8</v>
      </c>
      <c r="O15" s="8">
        <f t="shared" si="5"/>
        <v>1.7</v>
      </c>
    </row>
    <row r="16" spans="1:15">
      <c r="A16" s="16" t="s">
        <v>44</v>
      </c>
      <c r="B16" s="16">
        <v>1390</v>
      </c>
      <c r="C16" s="18">
        <v>0.27667776220000001</v>
      </c>
      <c r="D16" s="17">
        <v>0.223</v>
      </c>
      <c r="E16" s="17">
        <v>48.29</v>
      </c>
      <c r="F16" s="17">
        <v>1.38</v>
      </c>
      <c r="G16" s="17">
        <v>0.08</v>
      </c>
      <c r="H16" s="16">
        <v>1</v>
      </c>
      <c r="I16" s="19">
        <f t="shared" si="0"/>
        <v>1.38</v>
      </c>
      <c r="J16" s="19">
        <f t="shared" si="1"/>
        <v>0.08</v>
      </c>
      <c r="K16" s="17">
        <v>247.3</v>
      </c>
      <c r="L16" s="16">
        <f t="shared" si="2"/>
        <v>0.2482876264558562</v>
      </c>
      <c r="M16" s="8">
        <f t="shared" si="3"/>
        <v>306</v>
      </c>
      <c r="N16" s="8">
        <f t="shared" si="4"/>
        <v>1</v>
      </c>
      <c r="O16" s="8">
        <f t="shared" si="5"/>
        <v>0.1</v>
      </c>
    </row>
    <row r="17" spans="1:15">
      <c r="A17" s="16" t="s">
        <v>44</v>
      </c>
      <c r="B17" s="16">
        <v>2110</v>
      </c>
      <c r="C17" s="18">
        <v>0.4903087458</v>
      </c>
      <c r="D17" s="17">
        <v>0.40500000000000003</v>
      </c>
      <c r="E17" s="17">
        <v>48.29</v>
      </c>
      <c r="F17" s="17">
        <v>2.7</v>
      </c>
      <c r="G17" s="17">
        <v>0.57599999999999996</v>
      </c>
      <c r="H17" s="16">
        <v>1</v>
      </c>
      <c r="I17" s="19">
        <f t="shared" si="0"/>
        <v>2.7</v>
      </c>
      <c r="J17" s="19">
        <f t="shared" si="1"/>
        <v>0.57599999999999996</v>
      </c>
      <c r="K17" s="17">
        <v>776.1</v>
      </c>
      <c r="L17" s="16">
        <f t="shared" si="2"/>
        <v>0.79909906504551742</v>
      </c>
      <c r="M17" s="8">
        <f t="shared" si="3"/>
        <v>986</v>
      </c>
      <c r="N17" s="8">
        <f t="shared" si="4"/>
        <v>6</v>
      </c>
      <c r="O17" s="8">
        <f t="shared" si="5"/>
        <v>1.3</v>
      </c>
    </row>
    <row r="18" spans="1:15">
      <c r="A18" s="16" t="s">
        <v>44</v>
      </c>
      <c r="B18" s="16">
        <v>2110</v>
      </c>
      <c r="C18" s="18">
        <v>0.87025960040000006</v>
      </c>
      <c r="D18" s="17">
        <v>0.40500000000000003</v>
      </c>
      <c r="E18" s="17">
        <v>48.29</v>
      </c>
      <c r="F18" s="17">
        <v>2.7</v>
      </c>
      <c r="G18" s="17">
        <v>0.57599999999999996</v>
      </c>
      <c r="H18" s="16">
        <v>1</v>
      </c>
      <c r="I18" s="19">
        <f t="shared" si="0"/>
        <v>2.7</v>
      </c>
      <c r="J18" s="19">
        <f t="shared" si="1"/>
        <v>0.57599999999999996</v>
      </c>
      <c r="K18" s="17">
        <v>1634.5</v>
      </c>
      <c r="L18" s="16">
        <f t="shared" si="2"/>
        <v>1.4183382184869151</v>
      </c>
      <c r="M18" s="8">
        <f t="shared" si="3"/>
        <v>1749</v>
      </c>
      <c r="N18" s="8">
        <f t="shared" si="4"/>
        <v>10</v>
      </c>
      <c r="O18" s="8">
        <f t="shared" si="5"/>
        <v>2.2000000000000002</v>
      </c>
    </row>
    <row r="19" spans="1:15">
      <c r="A19" s="16" t="s">
        <v>44</v>
      </c>
      <c r="B19" s="16">
        <v>5300</v>
      </c>
      <c r="C19" s="18">
        <v>8.0051437500000003E-2</v>
      </c>
      <c r="D19" s="17">
        <v>0.5</v>
      </c>
      <c r="E19" s="17">
        <v>48.29</v>
      </c>
      <c r="F19" s="17">
        <v>0.6</v>
      </c>
      <c r="G19" s="17">
        <v>0.13500000000000001</v>
      </c>
      <c r="H19" s="16">
        <v>1</v>
      </c>
      <c r="I19" s="19">
        <f t="shared" si="0"/>
        <v>0.6</v>
      </c>
      <c r="J19" s="19">
        <f t="shared" si="1"/>
        <v>0.13500000000000001</v>
      </c>
      <c r="K19" s="17">
        <v>156.4</v>
      </c>
      <c r="L19" s="16">
        <f t="shared" si="2"/>
        <v>0.16107016320312501</v>
      </c>
      <c r="M19" s="8">
        <f t="shared" si="3"/>
        <v>199</v>
      </c>
      <c r="N19" s="8">
        <f t="shared" si="4"/>
        <v>0</v>
      </c>
      <c r="O19" s="8">
        <f t="shared" si="5"/>
        <v>0.1</v>
      </c>
    </row>
    <row r="20" spans="1:15">
      <c r="A20" s="16" t="s">
        <v>44</v>
      </c>
      <c r="B20" s="16">
        <v>5300</v>
      </c>
      <c r="C20" s="18">
        <v>0.1546529801</v>
      </c>
      <c r="D20" s="17">
        <v>0.5</v>
      </c>
      <c r="E20" s="17">
        <v>48.29</v>
      </c>
      <c r="F20" s="17">
        <v>0.6</v>
      </c>
      <c r="G20" s="17">
        <v>0.13500000000000001</v>
      </c>
      <c r="H20" s="16">
        <v>1</v>
      </c>
      <c r="I20" s="19">
        <f t="shared" si="0"/>
        <v>0.6</v>
      </c>
      <c r="J20" s="19">
        <f t="shared" si="1"/>
        <v>0.13500000000000001</v>
      </c>
      <c r="K20" s="17">
        <v>302.2</v>
      </c>
      <c r="L20" s="16">
        <f t="shared" si="2"/>
        <v>0.31117468370954166</v>
      </c>
      <c r="M20" s="8">
        <f t="shared" si="3"/>
        <v>384</v>
      </c>
      <c r="N20" s="8">
        <f t="shared" si="4"/>
        <v>1</v>
      </c>
      <c r="O20" s="8">
        <f t="shared" si="5"/>
        <v>0.1</v>
      </c>
    </row>
    <row r="21" spans="1:15">
      <c r="A21" s="16" t="s">
        <v>44</v>
      </c>
      <c r="B21" s="16">
        <v>2110</v>
      </c>
      <c r="C21" s="18">
        <v>7.6495987200000004E-2</v>
      </c>
      <c r="D21" s="17">
        <v>0.40500000000000003</v>
      </c>
      <c r="E21" s="17">
        <v>48.29</v>
      </c>
      <c r="F21" s="17">
        <v>2.7</v>
      </c>
      <c r="G21" s="17">
        <v>0.57599999999999996</v>
      </c>
      <c r="H21" s="16">
        <v>1</v>
      </c>
      <c r="I21" s="19">
        <f t="shared" si="0"/>
        <v>2.7</v>
      </c>
      <c r="J21" s="19">
        <f t="shared" si="1"/>
        <v>0.57599999999999996</v>
      </c>
      <c r="K21" s="17">
        <v>121.1</v>
      </c>
      <c r="L21" s="16">
        <f t="shared" si="2"/>
        <v>0.12467220373872001</v>
      </c>
      <c r="M21" s="8">
        <f t="shared" si="3"/>
        <v>154</v>
      </c>
      <c r="N21" s="8">
        <f t="shared" si="4"/>
        <v>1</v>
      </c>
      <c r="O21" s="8">
        <f t="shared" si="5"/>
        <v>0.2</v>
      </c>
    </row>
    <row r="22" spans="1:15">
      <c r="A22" s="16" t="s">
        <v>44</v>
      </c>
      <c r="B22" s="16">
        <v>2110</v>
      </c>
      <c r="C22" s="18">
        <v>8.4723343999999999E-3</v>
      </c>
      <c r="D22" s="17">
        <v>0.40500000000000003</v>
      </c>
      <c r="E22" s="17">
        <v>48.29</v>
      </c>
      <c r="F22" s="17">
        <v>2.7</v>
      </c>
      <c r="G22" s="17">
        <v>0.57599999999999996</v>
      </c>
      <c r="H22" s="16">
        <v>1</v>
      </c>
      <c r="I22" s="19">
        <f t="shared" si="0"/>
        <v>2.7</v>
      </c>
      <c r="J22" s="19">
        <f t="shared" si="1"/>
        <v>0.57599999999999996</v>
      </c>
      <c r="K22" s="17">
        <v>13.4</v>
      </c>
      <c r="L22" s="16">
        <f t="shared" si="2"/>
        <v>1.380810470094E-2</v>
      </c>
      <c r="M22" s="8">
        <f t="shared" si="3"/>
        <v>17</v>
      </c>
      <c r="N22" s="8">
        <f t="shared" si="4"/>
        <v>0</v>
      </c>
      <c r="O22" s="8">
        <f t="shared" si="5"/>
        <v>0</v>
      </c>
    </row>
    <row r="23" spans="1:15">
      <c r="A23" s="16" t="s">
        <v>44</v>
      </c>
      <c r="B23" s="16">
        <v>2110</v>
      </c>
      <c r="C23" s="18">
        <v>9.1713275600000005E-2</v>
      </c>
      <c r="D23" s="17">
        <v>0.40500000000000003</v>
      </c>
      <c r="E23" s="17">
        <v>48.29</v>
      </c>
      <c r="F23" s="17">
        <v>2.7</v>
      </c>
      <c r="G23" s="17">
        <v>0.57599999999999996</v>
      </c>
      <c r="H23" s="16">
        <v>1</v>
      </c>
      <c r="I23" s="19">
        <f t="shared" si="0"/>
        <v>2.7</v>
      </c>
      <c r="J23" s="19">
        <f t="shared" si="1"/>
        <v>0.57599999999999996</v>
      </c>
      <c r="K23" s="17">
        <v>291.10000000000002</v>
      </c>
      <c r="L23" s="16">
        <f t="shared" si="2"/>
        <v>0.14947315015693499</v>
      </c>
      <c r="M23" s="8">
        <f t="shared" si="3"/>
        <v>184</v>
      </c>
      <c r="N23" s="8">
        <f t="shared" si="4"/>
        <v>1</v>
      </c>
      <c r="O23" s="8">
        <f t="shared" si="5"/>
        <v>0.2</v>
      </c>
    </row>
    <row r="24" spans="1:15">
      <c r="A24" s="16" t="s">
        <v>44</v>
      </c>
      <c r="B24" s="16">
        <v>2110</v>
      </c>
      <c r="C24" s="18">
        <v>0.3469528469</v>
      </c>
      <c r="D24" s="17">
        <v>0.40500000000000003</v>
      </c>
      <c r="E24" s="17">
        <v>48.29</v>
      </c>
      <c r="F24" s="17">
        <v>2.7</v>
      </c>
      <c r="G24" s="17">
        <v>0.57599999999999996</v>
      </c>
      <c r="H24" s="16">
        <v>1</v>
      </c>
      <c r="I24" s="19">
        <f t="shared" si="0"/>
        <v>2.7</v>
      </c>
      <c r="J24" s="19">
        <f t="shared" si="1"/>
        <v>0.57599999999999996</v>
      </c>
      <c r="K24" s="17">
        <v>578.79999999999995</v>
      </c>
      <c r="L24" s="16">
        <f t="shared" si="2"/>
        <v>0.56545941296703373</v>
      </c>
      <c r="M24" s="8">
        <f t="shared" si="3"/>
        <v>697</v>
      </c>
      <c r="N24" s="8">
        <f t="shared" si="4"/>
        <v>4</v>
      </c>
      <c r="O24" s="8">
        <f t="shared" si="5"/>
        <v>0.9</v>
      </c>
    </row>
    <row r="25" spans="1:15">
      <c r="A25" s="16" t="s">
        <v>44</v>
      </c>
      <c r="B25" s="16">
        <v>2110</v>
      </c>
      <c r="C25" s="18">
        <v>1.48691385E-2</v>
      </c>
      <c r="D25" s="17">
        <v>0.40500000000000003</v>
      </c>
      <c r="E25" s="17">
        <v>48.29</v>
      </c>
      <c r="F25" s="17">
        <v>2.7</v>
      </c>
      <c r="G25" s="17">
        <v>0.57599999999999996</v>
      </c>
      <c r="H25" s="16">
        <v>1</v>
      </c>
      <c r="I25" s="19">
        <f t="shared" si="0"/>
        <v>2.7</v>
      </c>
      <c r="J25" s="19">
        <f t="shared" si="1"/>
        <v>0.57599999999999996</v>
      </c>
      <c r="K25" s="17">
        <v>23.5</v>
      </c>
      <c r="L25" s="16">
        <f t="shared" si="2"/>
        <v>2.4233536063068748E-2</v>
      </c>
      <c r="M25" s="8">
        <f t="shared" si="3"/>
        <v>30</v>
      </c>
      <c r="N25" s="8">
        <f t="shared" si="4"/>
        <v>0</v>
      </c>
      <c r="O25" s="8">
        <f t="shared" si="5"/>
        <v>0</v>
      </c>
    </row>
    <row r="26" spans="1:15">
      <c r="A26" s="16" t="s">
        <v>44</v>
      </c>
      <c r="B26" s="16">
        <v>2110</v>
      </c>
      <c r="C26" s="18">
        <v>0.1270257166</v>
      </c>
      <c r="D26" s="17">
        <v>0.40500000000000003</v>
      </c>
      <c r="E26" s="17">
        <v>48.29</v>
      </c>
      <c r="F26" s="17">
        <v>2.7</v>
      </c>
      <c r="G26" s="17">
        <v>0.57599999999999996</v>
      </c>
      <c r="H26" s="16">
        <v>1</v>
      </c>
      <c r="I26" s="19">
        <f t="shared" si="0"/>
        <v>2.7</v>
      </c>
      <c r="J26" s="19">
        <f t="shared" si="1"/>
        <v>0.57599999999999996</v>
      </c>
      <c r="K26" s="17">
        <v>244.9</v>
      </c>
      <c r="L26" s="16">
        <f t="shared" si="2"/>
        <v>0.20702492509322248</v>
      </c>
      <c r="M26" s="8">
        <f t="shared" si="3"/>
        <v>255</v>
      </c>
      <c r="N26" s="8">
        <f t="shared" si="4"/>
        <v>2</v>
      </c>
      <c r="O26" s="8">
        <f t="shared" si="5"/>
        <v>0.3</v>
      </c>
    </row>
    <row r="27" spans="1:15">
      <c r="A27" s="16" t="s">
        <v>44</v>
      </c>
      <c r="B27" s="16">
        <v>5300</v>
      </c>
      <c r="C27" s="18">
        <v>7.9323363399999999E-2</v>
      </c>
      <c r="D27" s="17">
        <v>0.5</v>
      </c>
      <c r="E27" s="17">
        <v>48.29</v>
      </c>
      <c r="F27" s="17">
        <v>0.6</v>
      </c>
      <c r="G27" s="17">
        <v>0.13500000000000001</v>
      </c>
      <c r="H27" s="16">
        <v>1</v>
      </c>
      <c r="I27" s="19">
        <f t="shared" si="0"/>
        <v>0.6</v>
      </c>
      <c r="J27" s="19">
        <f t="shared" si="1"/>
        <v>0.13500000000000001</v>
      </c>
      <c r="K27" s="17">
        <v>155</v>
      </c>
      <c r="L27" s="16">
        <f t="shared" si="2"/>
        <v>0.15960521744108333</v>
      </c>
      <c r="M27" s="8">
        <f t="shared" si="3"/>
        <v>197</v>
      </c>
      <c r="N27" s="8">
        <f t="shared" si="4"/>
        <v>0</v>
      </c>
      <c r="O27" s="8">
        <f t="shared" si="5"/>
        <v>0.1</v>
      </c>
    </row>
    <row r="28" spans="1:15">
      <c r="A28" s="16" t="s">
        <v>44</v>
      </c>
      <c r="B28" s="16">
        <v>2110</v>
      </c>
      <c r="C28" s="18">
        <v>2.7687377999999999E-2</v>
      </c>
      <c r="D28" s="17">
        <v>0.40500000000000003</v>
      </c>
      <c r="E28" s="17">
        <v>48.29</v>
      </c>
      <c r="F28" s="17">
        <v>2.7</v>
      </c>
      <c r="G28" s="17">
        <v>0.57599999999999996</v>
      </c>
      <c r="H28" s="16">
        <v>1</v>
      </c>
      <c r="I28" s="19">
        <f t="shared" si="0"/>
        <v>2.7</v>
      </c>
      <c r="J28" s="19">
        <f t="shared" si="1"/>
        <v>0.57599999999999996</v>
      </c>
      <c r="K28" s="17">
        <v>46.4</v>
      </c>
      <c r="L28" s="16">
        <f t="shared" si="2"/>
        <v>4.5124542572174998E-2</v>
      </c>
      <c r="M28" s="8">
        <f t="shared" si="3"/>
        <v>56</v>
      </c>
      <c r="N28" s="8">
        <f t="shared" si="4"/>
        <v>0</v>
      </c>
      <c r="O28" s="8">
        <f t="shared" si="5"/>
        <v>0.1</v>
      </c>
    </row>
    <row r="29" spans="1:15">
      <c r="A29" s="16" t="s">
        <v>44</v>
      </c>
      <c r="B29" s="16">
        <v>1100</v>
      </c>
      <c r="C29" s="18">
        <v>0.97586768000000002</v>
      </c>
      <c r="D29" s="17">
        <v>0.34200000000000003</v>
      </c>
      <c r="E29" s="17">
        <v>48.29</v>
      </c>
      <c r="F29" s="17">
        <v>1.85</v>
      </c>
      <c r="G29" s="17">
        <v>0.22</v>
      </c>
      <c r="H29" s="16">
        <v>0</v>
      </c>
      <c r="I29" s="19">
        <f>F29*0.7</f>
        <v>1.2949999999999999</v>
      </c>
      <c r="J29" s="19">
        <f>G29*0.5</f>
        <v>0.11</v>
      </c>
      <c r="K29" s="17">
        <v>1376.3</v>
      </c>
      <c r="L29" s="16">
        <f t="shared" si="2"/>
        <v>1.3430525326152001</v>
      </c>
      <c r="M29" s="8">
        <f t="shared" si="3"/>
        <v>1657</v>
      </c>
      <c r="N29" s="8">
        <f t="shared" si="4"/>
        <v>5</v>
      </c>
      <c r="O29" s="8">
        <f t="shared" si="5"/>
        <v>0.4</v>
      </c>
    </row>
    <row r="30" spans="1:15">
      <c r="A30" s="16" t="s">
        <v>44</v>
      </c>
      <c r="B30" s="16">
        <v>1390</v>
      </c>
      <c r="C30" s="18">
        <v>0.65664585119999996</v>
      </c>
      <c r="D30" s="17">
        <v>0.223</v>
      </c>
      <c r="E30" s="17">
        <v>48.29</v>
      </c>
      <c r="F30" s="17">
        <v>1.38</v>
      </c>
      <c r="G30" s="17">
        <v>0.08</v>
      </c>
      <c r="H30" s="16">
        <v>0</v>
      </c>
      <c r="I30" s="19">
        <f t="shared" ref="I30:I35" si="6">F30*0.7</f>
        <v>0.96599999999999986</v>
      </c>
      <c r="J30" s="19">
        <f t="shared" ref="J30:J35" si="7">G30*0.5</f>
        <v>0.04</v>
      </c>
      <c r="K30" s="17">
        <v>45247.199999999997</v>
      </c>
      <c r="L30" s="16">
        <f t="shared" si="2"/>
        <v>0.58926687320349191</v>
      </c>
      <c r="M30" s="8">
        <f t="shared" si="3"/>
        <v>727</v>
      </c>
      <c r="N30" s="8">
        <f t="shared" si="4"/>
        <v>2</v>
      </c>
      <c r="O30" s="8">
        <f t="shared" si="5"/>
        <v>0.1</v>
      </c>
    </row>
    <row r="31" spans="1:15">
      <c r="A31" s="16" t="s">
        <v>44</v>
      </c>
      <c r="B31" s="16">
        <v>1300</v>
      </c>
      <c r="C31" s="18">
        <v>0.14443821339999999</v>
      </c>
      <c r="D31" s="17">
        <v>0.66200000000000003</v>
      </c>
      <c r="E31" s="17">
        <v>48.29</v>
      </c>
      <c r="F31" s="17">
        <v>2.1</v>
      </c>
      <c r="G31" s="17">
        <v>0.51600000000000001</v>
      </c>
      <c r="H31" s="16">
        <v>0</v>
      </c>
      <c r="I31" s="19">
        <f t="shared" si="6"/>
        <v>1.47</v>
      </c>
      <c r="J31" s="19">
        <f t="shared" si="7"/>
        <v>0.25800000000000001</v>
      </c>
      <c r="K31" s="17">
        <v>14141.3</v>
      </c>
      <c r="L31" s="16">
        <f t="shared" si="2"/>
        <v>0.38478315976724425</v>
      </c>
      <c r="M31" s="8">
        <f t="shared" si="3"/>
        <v>475</v>
      </c>
      <c r="N31" s="8">
        <f t="shared" si="4"/>
        <v>2</v>
      </c>
      <c r="O31" s="8">
        <f t="shared" si="5"/>
        <v>0.3</v>
      </c>
    </row>
    <row r="32" spans="1:15">
      <c r="A32" s="16" t="s">
        <v>44</v>
      </c>
      <c r="B32" s="16">
        <v>5300</v>
      </c>
      <c r="C32" s="18">
        <v>0.83020658189999996</v>
      </c>
      <c r="D32" s="17">
        <v>0.5</v>
      </c>
      <c r="E32" s="17">
        <v>48.29</v>
      </c>
      <c r="F32" s="17">
        <v>0.6</v>
      </c>
      <c r="G32" s="17">
        <v>0.13500000000000001</v>
      </c>
      <c r="H32" s="16">
        <v>0</v>
      </c>
      <c r="I32" s="19">
        <f t="shared" si="6"/>
        <v>0.42</v>
      </c>
      <c r="J32" s="19">
        <f t="shared" si="7"/>
        <v>6.7500000000000004E-2</v>
      </c>
      <c r="K32" s="17">
        <v>1622.4</v>
      </c>
      <c r="L32" s="16">
        <f t="shared" si="2"/>
        <v>1.6704448266646248</v>
      </c>
      <c r="M32" s="8">
        <f t="shared" si="3"/>
        <v>2060</v>
      </c>
      <c r="N32" s="8">
        <f t="shared" si="4"/>
        <v>2</v>
      </c>
      <c r="O32" s="8">
        <f t="shared" si="5"/>
        <v>0.3</v>
      </c>
    </row>
    <row r="33" spans="1:15">
      <c r="A33" s="16" t="s">
        <v>44</v>
      </c>
      <c r="B33" s="16">
        <v>5300</v>
      </c>
      <c r="C33" s="18">
        <v>0.17348275069999999</v>
      </c>
      <c r="D33" s="17">
        <v>0.5</v>
      </c>
      <c r="E33" s="17">
        <v>48.29</v>
      </c>
      <c r="F33" s="17">
        <v>0.6</v>
      </c>
      <c r="G33" s="17">
        <v>0.13500000000000001</v>
      </c>
      <c r="H33" s="16">
        <v>0</v>
      </c>
      <c r="I33" s="19">
        <f t="shared" si="6"/>
        <v>0.42</v>
      </c>
      <c r="J33" s="19">
        <f t="shared" si="7"/>
        <v>6.7500000000000004E-2</v>
      </c>
      <c r="K33" s="17">
        <v>339</v>
      </c>
      <c r="L33" s="16">
        <f t="shared" si="2"/>
        <v>0.34906175130429168</v>
      </c>
      <c r="M33" s="8">
        <f t="shared" si="3"/>
        <v>431</v>
      </c>
      <c r="N33" s="8">
        <f t="shared" si="4"/>
        <v>0</v>
      </c>
      <c r="O33" s="8">
        <f t="shared" si="5"/>
        <v>0.1</v>
      </c>
    </row>
    <row r="34" spans="1:15">
      <c r="A34" s="16" t="s">
        <v>44</v>
      </c>
      <c r="B34" s="16">
        <v>5300</v>
      </c>
      <c r="C34" s="18">
        <v>8.0377371500000003E-2</v>
      </c>
      <c r="D34" s="17">
        <v>0.5</v>
      </c>
      <c r="E34" s="17">
        <v>48.29</v>
      </c>
      <c r="F34" s="17">
        <v>0.6</v>
      </c>
      <c r="G34" s="17">
        <v>0.13500000000000001</v>
      </c>
      <c r="H34" s="16">
        <v>0</v>
      </c>
      <c r="I34" s="19">
        <f t="shared" si="6"/>
        <v>0.42</v>
      </c>
      <c r="J34" s="19">
        <f t="shared" si="7"/>
        <v>6.7500000000000004E-2</v>
      </c>
      <c r="K34" s="17">
        <v>157.1</v>
      </c>
      <c r="L34" s="16">
        <f t="shared" si="2"/>
        <v>0.16172596957229166</v>
      </c>
      <c r="M34" s="8">
        <f t="shared" si="3"/>
        <v>199</v>
      </c>
      <c r="N34" s="8">
        <f t="shared" si="4"/>
        <v>0</v>
      </c>
      <c r="O34" s="8">
        <f t="shared" si="5"/>
        <v>0</v>
      </c>
    </row>
    <row r="35" spans="1:15">
      <c r="A35" s="16" t="s">
        <v>44</v>
      </c>
      <c r="B35" s="16">
        <v>1390</v>
      </c>
      <c r="C35" s="18">
        <v>7.3155579000000002E-3</v>
      </c>
      <c r="D35" s="17">
        <v>0.223</v>
      </c>
      <c r="E35" s="17">
        <v>48.29</v>
      </c>
      <c r="F35" s="17">
        <v>1.38</v>
      </c>
      <c r="G35" s="17">
        <v>0.08</v>
      </c>
      <c r="H35" s="16">
        <v>0</v>
      </c>
      <c r="I35" s="19">
        <f t="shared" si="6"/>
        <v>0.96599999999999986</v>
      </c>
      <c r="J35" s="19">
        <f t="shared" si="7"/>
        <v>0.04</v>
      </c>
      <c r="K35" s="17">
        <v>14.3</v>
      </c>
      <c r="L35" s="16">
        <f t="shared" si="2"/>
        <v>6.5649024075827497E-3</v>
      </c>
      <c r="M35" s="8">
        <f t="shared" si="3"/>
        <v>8</v>
      </c>
      <c r="N35" s="8">
        <f t="shared" si="4"/>
        <v>0</v>
      </c>
      <c r="O35" s="8">
        <f t="shared" si="5"/>
        <v>0</v>
      </c>
    </row>
    <row r="36" spans="1:15">
      <c r="C36" s="18">
        <f>SUM(C2:C35)</f>
        <v>40.212886699900011</v>
      </c>
      <c r="N36" s="8">
        <f>SUM(N2:N35)</f>
        <v>447</v>
      </c>
      <c r="O36" s="8">
        <f>SUM(O2:O35)</f>
        <v>93.699999999999989</v>
      </c>
    </row>
  </sheetData>
  <sortState ref="A2:I35">
    <sortCondition descending="1" ref="H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9.7109375" style="17" customWidth="1"/>
    <col min="12" max="12" width="15.140625" customWidth="1"/>
    <col min="13" max="13" width="14" style="16" customWidth="1"/>
    <col min="14" max="14" width="9.7109375" style="16" customWidth="1"/>
    <col min="16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3200</v>
      </c>
      <c r="C2" s="18">
        <v>8.0288636134000004</v>
      </c>
      <c r="D2" s="17">
        <v>0.4</v>
      </c>
      <c r="E2" s="17">
        <v>48.29</v>
      </c>
      <c r="F2" s="17">
        <v>1.2</v>
      </c>
      <c r="G2" s="17">
        <v>6.4000000000000001E-2</v>
      </c>
      <c r="H2" s="16">
        <v>1</v>
      </c>
      <c r="I2" s="17">
        <f>F2</f>
        <v>1.2</v>
      </c>
      <c r="J2" s="17">
        <f>G2</f>
        <v>6.4000000000000001E-2</v>
      </c>
      <c r="K2" s="17">
        <v>31070.5</v>
      </c>
      <c r="L2" s="16">
        <f>E2*D2*C2/12</f>
        <v>12.92379412970287</v>
      </c>
      <c r="M2" s="8">
        <f>ROUND(E2*D2*C2*102.79,0)</f>
        <v>15941</v>
      </c>
      <c r="N2" s="8">
        <f>ROUND(I2*M2*0.002205,0)</f>
        <v>42</v>
      </c>
      <c r="O2" s="8">
        <f>ROUND(J2*M2*0.002205,1)</f>
        <v>2.2000000000000002</v>
      </c>
    </row>
    <row r="3" spans="1:15">
      <c r="A3" s="16" t="s">
        <v>44</v>
      </c>
      <c r="B3" s="16">
        <v>3200</v>
      </c>
      <c r="C3" s="18">
        <v>3.5112551108000001</v>
      </c>
      <c r="D3" s="17">
        <v>0.4</v>
      </c>
      <c r="E3" s="17">
        <v>48.29</v>
      </c>
      <c r="F3" s="17">
        <v>1.2</v>
      </c>
      <c r="G3" s="17">
        <v>6.4000000000000001E-2</v>
      </c>
      <c r="H3" s="16">
        <v>1</v>
      </c>
      <c r="I3" s="17">
        <f t="shared" ref="I3:I29" si="0">F3</f>
        <v>1.2</v>
      </c>
      <c r="J3" s="17">
        <f t="shared" ref="J3:J29" si="1">G3</f>
        <v>6.4000000000000001E-2</v>
      </c>
      <c r="K3" s="17">
        <v>5917.3</v>
      </c>
      <c r="L3" s="16">
        <f t="shared" ref="L3:L29" si="2">E3*D3*C3/12</f>
        <v>5.6519503100177344</v>
      </c>
      <c r="M3" s="8">
        <f t="shared" ref="M3:M29" si="3">ROUND(E3*D3*C3*102.79,0)</f>
        <v>6972</v>
      </c>
      <c r="N3" s="8">
        <f t="shared" ref="N3:N29" si="4">ROUND(I3*M3*0.002205,0)</f>
        <v>18</v>
      </c>
      <c r="O3" s="8">
        <f t="shared" ref="O3:O29" si="5">ROUND(J3*M3*0.002205,1)</f>
        <v>1</v>
      </c>
    </row>
    <row r="4" spans="1:15">
      <c r="A4" s="16" t="s">
        <v>44</v>
      </c>
      <c r="B4" s="16">
        <v>3200</v>
      </c>
      <c r="C4" s="18">
        <v>3.4948079709000002</v>
      </c>
      <c r="D4" s="17">
        <v>0.4</v>
      </c>
      <c r="E4" s="17">
        <v>48.29</v>
      </c>
      <c r="F4" s="17">
        <v>1.2</v>
      </c>
      <c r="G4" s="17">
        <v>6.4000000000000001E-2</v>
      </c>
      <c r="H4" s="16">
        <v>1</v>
      </c>
      <c r="I4" s="17">
        <f t="shared" si="0"/>
        <v>1.2</v>
      </c>
      <c r="J4" s="17">
        <f t="shared" si="1"/>
        <v>6.4000000000000001E-2</v>
      </c>
      <c r="K4" s="17">
        <v>5676.6</v>
      </c>
      <c r="L4" s="16">
        <f t="shared" si="2"/>
        <v>5.6254758971587009</v>
      </c>
      <c r="M4" s="8">
        <f t="shared" si="3"/>
        <v>6939</v>
      </c>
      <c r="N4" s="8">
        <f t="shared" si="4"/>
        <v>18</v>
      </c>
      <c r="O4" s="8">
        <f t="shared" si="5"/>
        <v>1</v>
      </c>
    </row>
    <row r="5" spans="1:15">
      <c r="A5" s="16" t="s">
        <v>44</v>
      </c>
      <c r="B5" s="16">
        <v>3200</v>
      </c>
      <c r="C5" s="18">
        <v>0.27282219320000001</v>
      </c>
      <c r="D5" s="17">
        <v>0.4</v>
      </c>
      <c r="E5" s="17">
        <v>48.29</v>
      </c>
      <c r="F5" s="17">
        <v>1.2</v>
      </c>
      <c r="G5" s="17">
        <v>6.4000000000000001E-2</v>
      </c>
      <c r="H5" s="16">
        <v>1</v>
      </c>
      <c r="I5" s="17">
        <f t="shared" si="0"/>
        <v>1.2</v>
      </c>
      <c r="J5" s="17">
        <f t="shared" si="1"/>
        <v>6.4000000000000001E-2</v>
      </c>
      <c r="K5" s="17">
        <v>564.1</v>
      </c>
      <c r="L5" s="16">
        <f t="shared" si="2"/>
        <v>0.43915279032093341</v>
      </c>
      <c r="M5" s="8">
        <f t="shared" si="3"/>
        <v>542</v>
      </c>
      <c r="N5" s="8">
        <f t="shared" si="4"/>
        <v>1</v>
      </c>
      <c r="O5" s="8">
        <f t="shared" si="5"/>
        <v>0.1</v>
      </c>
    </row>
    <row r="6" spans="1:15">
      <c r="A6" s="16" t="s">
        <v>44</v>
      </c>
      <c r="B6" s="16">
        <v>4340</v>
      </c>
      <c r="C6" s="18">
        <v>0.62557476599999995</v>
      </c>
      <c r="D6" s="17">
        <v>0.41299999999999998</v>
      </c>
      <c r="E6" s="17">
        <v>48.29</v>
      </c>
      <c r="F6" s="17">
        <v>0.7</v>
      </c>
      <c r="G6" s="17">
        <v>0.09</v>
      </c>
      <c r="H6" s="16">
        <v>1</v>
      </c>
      <c r="I6" s="17">
        <f t="shared" si="0"/>
        <v>0.7</v>
      </c>
      <c r="J6" s="17">
        <f t="shared" si="1"/>
        <v>0.09</v>
      </c>
      <c r="K6" s="17">
        <v>3678.5</v>
      </c>
      <c r="L6" s="16">
        <f t="shared" si="2"/>
        <v>1.0396932709089848</v>
      </c>
      <c r="M6" s="8">
        <f t="shared" si="3"/>
        <v>1282</v>
      </c>
      <c r="N6" s="8">
        <f t="shared" si="4"/>
        <v>2</v>
      </c>
      <c r="O6" s="8">
        <f t="shared" si="5"/>
        <v>0.3</v>
      </c>
    </row>
    <row r="7" spans="1:15">
      <c r="A7" s="16" t="s">
        <v>44</v>
      </c>
      <c r="B7" s="16">
        <v>3200</v>
      </c>
      <c r="C7" s="18">
        <v>1.1501045174</v>
      </c>
      <c r="D7" s="17">
        <v>0.4</v>
      </c>
      <c r="E7" s="17">
        <v>48.29</v>
      </c>
      <c r="F7" s="17">
        <v>1.2</v>
      </c>
      <c r="G7" s="17">
        <v>6.4000000000000001E-2</v>
      </c>
      <c r="H7" s="16">
        <v>1</v>
      </c>
      <c r="I7" s="17">
        <f t="shared" si="0"/>
        <v>1.2</v>
      </c>
      <c r="J7" s="17">
        <f t="shared" si="1"/>
        <v>6.4000000000000001E-2</v>
      </c>
      <c r="K7" s="17">
        <v>13481.3</v>
      </c>
      <c r="L7" s="16">
        <f t="shared" si="2"/>
        <v>1.8512849048415336</v>
      </c>
      <c r="M7" s="8">
        <f t="shared" si="3"/>
        <v>2284</v>
      </c>
      <c r="N7" s="8">
        <f t="shared" si="4"/>
        <v>6</v>
      </c>
      <c r="O7" s="8">
        <f t="shared" si="5"/>
        <v>0.3</v>
      </c>
    </row>
    <row r="8" spans="1:15">
      <c r="A8" s="16" t="s">
        <v>44</v>
      </c>
      <c r="B8" s="16">
        <v>3200</v>
      </c>
      <c r="C8" s="18">
        <v>30.304592511999999</v>
      </c>
      <c r="D8" s="17">
        <v>0.4</v>
      </c>
      <c r="E8" s="17">
        <v>48.29</v>
      </c>
      <c r="F8" s="17">
        <v>1.2</v>
      </c>
      <c r="G8" s="17">
        <v>6.4000000000000001E-2</v>
      </c>
      <c r="H8" s="16">
        <v>1</v>
      </c>
      <c r="I8" s="17">
        <f t="shared" si="0"/>
        <v>1.2</v>
      </c>
      <c r="J8" s="17">
        <f t="shared" si="1"/>
        <v>6.4000000000000001E-2</v>
      </c>
      <c r="K8" s="17">
        <v>76208.800000000003</v>
      </c>
      <c r="L8" s="16">
        <f t="shared" si="2"/>
        <v>48.78029241348267</v>
      </c>
      <c r="M8" s="8">
        <f t="shared" si="3"/>
        <v>60170</v>
      </c>
      <c r="N8" s="8">
        <f t="shared" si="4"/>
        <v>159</v>
      </c>
      <c r="O8" s="8">
        <f t="shared" si="5"/>
        <v>8.5</v>
      </c>
    </row>
    <row r="9" spans="1:15">
      <c r="A9" s="16" t="s">
        <v>44</v>
      </c>
      <c r="B9" s="16">
        <v>4340</v>
      </c>
      <c r="C9" s="18">
        <v>0.6987230432</v>
      </c>
      <c r="D9" s="17">
        <v>0.41299999999999998</v>
      </c>
      <c r="E9" s="17">
        <v>48.29</v>
      </c>
      <c r="F9" s="17">
        <v>0.7</v>
      </c>
      <c r="G9" s="17">
        <v>0.09</v>
      </c>
      <c r="H9" s="16">
        <v>1</v>
      </c>
      <c r="I9" s="17">
        <f t="shared" si="0"/>
        <v>0.7</v>
      </c>
      <c r="J9" s="17">
        <f t="shared" si="1"/>
        <v>0.09</v>
      </c>
      <c r="K9" s="17">
        <v>1127.9000000000001</v>
      </c>
      <c r="L9" s="16">
        <f t="shared" si="2"/>
        <v>1.1612643056067384</v>
      </c>
      <c r="M9" s="8">
        <f t="shared" si="3"/>
        <v>1432</v>
      </c>
      <c r="N9" s="8">
        <f t="shared" si="4"/>
        <v>2</v>
      </c>
      <c r="O9" s="8">
        <f t="shared" si="5"/>
        <v>0.3</v>
      </c>
    </row>
    <row r="10" spans="1:15">
      <c r="A10" s="16" t="s">
        <v>44</v>
      </c>
      <c r="B10" s="16">
        <v>4340</v>
      </c>
      <c r="C10" s="18">
        <v>1.0305895134</v>
      </c>
      <c r="D10" s="17">
        <v>0.41299999999999998</v>
      </c>
      <c r="E10" s="17">
        <v>48.29</v>
      </c>
      <c r="F10" s="17">
        <v>0.7</v>
      </c>
      <c r="G10" s="17">
        <v>0.09</v>
      </c>
      <c r="H10" s="16">
        <v>1</v>
      </c>
      <c r="I10" s="17">
        <f t="shared" si="0"/>
        <v>0.7</v>
      </c>
      <c r="J10" s="17">
        <f t="shared" si="1"/>
        <v>0.09</v>
      </c>
      <c r="K10" s="17">
        <v>9576.1</v>
      </c>
      <c r="L10" s="16">
        <f t="shared" si="2"/>
        <v>1.7128200183051263</v>
      </c>
      <c r="M10" s="8">
        <f t="shared" si="3"/>
        <v>2113</v>
      </c>
      <c r="N10" s="8">
        <f t="shared" si="4"/>
        <v>3</v>
      </c>
      <c r="O10" s="8">
        <f t="shared" si="5"/>
        <v>0.4</v>
      </c>
    </row>
    <row r="11" spans="1:15">
      <c r="A11" s="16" t="s">
        <v>44</v>
      </c>
      <c r="B11" s="16">
        <v>3200</v>
      </c>
      <c r="C11" s="18">
        <v>0.1420506108</v>
      </c>
      <c r="D11" s="17">
        <v>0.4</v>
      </c>
      <c r="E11" s="17">
        <v>48.29</v>
      </c>
      <c r="F11" s="17">
        <v>1.2</v>
      </c>
      <c r="G11" s="17">
        <v>6.4000000000000001E-2</v>
      </c>
      <c r="H11" s="16">
        <v>1</v>
      </c>
      <c r="I11" s="17">
        <f t="shared" si="0"/>
        <v>1.2</v>
      </c>
      <c r="J11" s="17">
        <f t="shared" si="1"/>
        <v>6.4000000000000001E-2</v>
      </c>
      <c r="K11" s="17">
        <v>9150.5</v>
      </c>
      <c r="L11" s="16">
        <f t="shared" si="2"/>
        <v>0.22865413318440006</v>
      </c>
      <c r="M11" s="8">
        <f t="shared" si="3"/>
        <v>282</v>
      </c>
      <c r="N11" s="8">
        <f t="shared" si="4"/>
        <v>1</v>
      </c>
      <c r="O11" s="8">
        <f t="shared" si="5"/>
        <v>0</v>
      </c>
    </row>
    <row r="12" spans="1:15">
      <c r="A12" s="16" t="s">
        <v>44</v>
      </c>
      <c r="B12" s="16">
        <v>3200</v>
      </c>
      <c r="C12" s="18">
        <v>0.11893609920000001</v>
      </c>
      <c r="D12" s="17">
        <v>0.4</v>
      </c>
      <c r="E12" s="17">
        <v>48.29</v>
      </c>
      <c r="F12" s="17">
        <v>1.2</v>
      </c>
      <c r="G12" s="17">
        <v>6.4000000000000001E-2</v>
      </c>
      <c r="H12" s="16">
        <v>1</v>
      </c>
      <c r="I12" s="17">
        <f t="shared" si="0"/>
        <v>1.2</v>
      </c>
      <c r="J12" s="17">
        <f t="shared" si="1"/>
        <v>6.4000000000000001E-2</v>
      </c>
      <c r="K12" s="17">
        <v>1148.5</v>
      </c>
      <c r="L12" s="16">
        <f t="shared" si="2"/>
        <v>0.19144747434560003</v>
      </c>
      <c r="M12" s="8">
        <f t="shared" si="3"/>
        <v>236</v>
      </c>
      <c r="N12" s="8">
        <f t="shared" si="4"/>
        <v>1</v>
      </c>
      <c r="O12" s="8">
        <f t="shared" si="5"/>
        <v>0</v>
      </c>
    </row>
    <row r="13" spans="1:15">
      <c r="A13" s="16" t="s">
        <v>44</v>
      </c>
      <c r="B13" s="16">
        <v>4110</v>
      </c>
      <c r="C13" s="18">
        <v>5.7509802651999999</v>
      </c>
      <c r="D13" s="17">
        <v>0.41299999999999998</v>
      </c>
      <c r="E13" s="17">
        <v>48.29</v>
      </c>
      <c r="F13" s="17">
        <v>0.7</v>
      </c>
      <c r="G13" s="17">
        <v>0.09</v>
      </c>
      <c r="H13" s="16">
        <v>1</v>
      </c>
      <c r="I13" s="17">
        <f t="shared" si="0"/>
        <v>0.7</v>
      </c>
      <c r="J13" s="17">
        <f t="shared" si="1"/>
        <v>0.09</v>
      </c>
      <c r="K13" s="17">
        <v>11858.9</v>
      </c>
      <c r="L13" s="16">
        <f t="shared" si="2"/>
        <v>9.5580189736406478</v>
      </c>
      <c r="M13" s="8">
        <f t="shared" si="3"/>
        <v>11790</v>
      </c>
      <c r="N13" s="8">
        <f t="shared" si="4"/>
        <v>18</v>
      </c>
      <c r="O13" s="8">
        <f t="shared" si="5"/>
        <v>2.2999999999999998</v>
      </c>
    </row>
    <row r="14" spans="1:15">
      <c r="A14" s="16" t="s">
        <v>44</v>
      </c>
      <c r="B14" s="16">
        <v>6410</v>
      </c>
      <c r="C14" s="18">
        <v>0.2337952002</v>
      </c>
      <c r="D14" s="17">
        <v>0.30299999999999999</v>
      </c>
      <c r="E14" s="17">
        <v>48.29</v>
      </c>
      <c r="F14" s="17">
        <v>0</v>
      </c>
      <c r="G14" s="17">
        <v>0</v>
      </c>
      <c r="H14" s="16">
        <v>1</v>
      </c>
      <c r="I14" s="17">
        <f t="shared" si="0"/>
        <v>0</v>
      </c>
      <c r="J14" s="17">
        <f t="shared" si="1"/>
        <v>0</v>
      </c>
      <c r="K14" s="17">
        <v>581.5</v>
      </c>
      <c r="L14" s="16">
        <f t="shared" si="2"/>
        <v>0.28507174799586449</v>
      </c>
      <c r="M14" s="8">
        <f t="shared" si="3"/>
        <v>352</v>
      </c>
      <c r="N14" s="8">
        <f t="shared" si="4"/>
        <v>0</v>
      </c>
      <c r="O14" s="8">
        <f t="shared" si="5"/>
        <v>0</v>
      </c>
    </row>
    <row r="15" spans="1:15">
      <c r="A15" s="16" t="s">
        <v>44</v>
      </c>
      <c r="B15" s="16">
        <v>6410</v>
      </c>
      <c r="C15" s="18">
        <v>0.79164968270000002</v>
      </c>
      <c r="D15" s="17">
        <v>0.30299999999999999</v>
      </c>
      <c r="E15" s="17">
        <v>48.29</v>
      </c>
      <c r="F15" s="17">
        <v>0</v>
      </c>
      <c r="G15" s="17">
        <v>0</v>
      </c>
      <c r="H15" s="16">
        <v>1</v>
      </c>
      <c r="I15" s="17">
        <f t="shared" si="0"/>
        <v>0</v>
      </c>
      <c r="J15" s="17">
        <f t="shared" si="1"/>
        <v>0</v>
      </c>
      <c r="K15" s="17">
        <v>1379</v>
      </c>
      <c r="L15" s="16">
        <f t="shared" si="2"/>
        <v>0.96527627023397067</v>
      </c>
      <c r="M15" s="8">
        <f t="shared" si="3"/>
        <v>1191</v>
      </c>
      <c r="N15" s="8">
        <f t="shared" si="4"/>
        <v>0</v>
      </c>
      <c r="O15" s="8">
        <f t="shared" si="5"/>
        <v>0</v>
      </c>
    </row>
    <row r="16" spans="1:15">
      <c r="A16" s="16" t="s">
        <v>44</v>
      </c>
      <c r="B16" s="16">
        <v>3100</v>
      </c>
      <c r="C16" s="18">
        <v>1.0944658745</v>
      </c>
      <c r="D16" s="17">
        <v>0.41099999999999998</v>
      </c>
      <c r="E16" s="17">
        <v>48.29</v>
      </c>
      <c r="F16" s="17">
        <v>1.2</v>
      </c>
      <c r="G16" s="17">
        <v>6.4000000000000001E-2</v>
      </c>
      <c r="H16" s="16">
        <v>1</v>
      </c>
      <c r="I16" s="17">
        <f t="shared" si="0"/>
        <v>1.2</v>
      </c>
      <c r="J16" s="17">
        <f t="shared" si="1"/>
        <v>6.4000000000000001E-2</v>
      </c>
      <c r="K16" s="17">
        <v>1758.1</v>
      </c>
      <c r="L16" s="16">
        <f t="shared" si="2"/>
        <v>1.810172679976471</v>
      </c>
      <c r="M16" s="8">
        <f t="shared" si="3"/>
        <v>2233</v>
      </c>
      <c r="N16" s="8">
        <f t="shared" si="4"/>
        <v>6</v>
      </c>
      <c r="O16" s="8">
        <f t="shared" si="5"/>
        <v>0.3</v>
      </c>
    </row>
    <row r="17" spans="1:15">
      <c r="A17" s="16" t="s">
        <v>44</v>
      </c>
      <c r="B17" s="16">
        <v>3100</v>
      </c>
      <c r="C17" s="18">
        <v>13.3050164901</v>
      </c>
      <c r="D17" s="17">
        <v>0.41099999999999998</v>
      </c>
      <c r="E17" s="17">
        <v>48.29</v>
      </c>
      <c r="F17" s="17">
        <v>1.2</v>
      </c>
      <c r="G17" s="17">
        <v>6.4000000000000001E-2</v>
      </c>
      <c r="H17" s="16">
        <v>1</v>
      </c>
      <c r="I17" s="17">
        <f t="shared" si="0"/>
        <v>1.2</v>
      </c>
      <c r="J17" s="17">
        <f t="shared" si="1"/>
        <v>6.4000000000000001E-2</v>
      </c>
      <c r="K17" s="17">
        <v>21479.4</v>
      </c>
      <c r="L17" s="16">
        <f t="shared" si="2"/>
        <v>22.005599186012315</v>
      </c>
      <c r="M17" s="8">
        <f t="shared" si="3"/>
        <v>27143</v>
      </c>
      <c r="N17" s="8">
        <f t="shared" si="4"/>
        <v>72</v>
      </c>
      <c r="O17" s="8">
        <f t="shared" si="5"/>
        <v>3.8</v>
      </c>
    </row>
    <row r="18" spans="1:15">
      <c r="A18" s="16" t="s">
        <v>44</v>
      </c>
      <c r="B18" s="16">
        <v>3100</v>
      </c>
      <c r="C18" s="18">
        <v>4.4276143936999999</v>
      </c>
      <c r="D18" s="17">
        <v>0.41099999999999998</v>
      </c>
      <c r="E18" s="17">
        <v>48.29</v>
      </c>
      <c r="F18" s="17">
        <v>1.2</v>
      </c>
      <c r="G18" s="17">
        <v>6.4000000000000001E-2</v>
      </c>
      <c r="H18" s="16">
        <v>1</v>
      </c>
      <c r="I18" s="17">
        <f t="shared" si="0"/>
        <v>1.2</v>
      </c>
      <c r="J18" s="17">
        <f t="shared" si="1"/>
        <v>6.4000000000000001E-2</v>
      </c>
      <c r="K18" s="17">
        <v>7135.7</v>
      </c>
      <c r="L18" s="16">
        <f t="shared" si="2"/>
        <v>7.3229753432082241</v>
      </c>
      <c r="M18" s="8">
        <f t="shared" si="3"/>
        <v>9033</v>
      </c>
      <c r="N18" s="8">
        <f t="shared" si="4"/>
        <v>24</v>
      </c>
      <c r="O18" s="8">
        <f t="shared" si="5"/>
        <v>1.3</v>
      </c>
    </row>
    <row r="19" spans="1:15">
      <c r="A19" s="16" t="s">
        <v>44</v>
      </c>
      <c r="B19" s="16">
        <v>6410</v>
      </c>
      <c r="C19" s="18">
        <v>1.7905148000000001E-3</v>
      </c>
      <c r="D19" s="17">
        <v>0.30299999999999999</v>
      </c>
      <c r="E19" s="17">
        <v>48.29</v>
      </c>
      <c r="F19" s="17">
        <v>0</v>
      </c>
      <c r="G19" s="17">
        <v>0</v>
      </c>
      <c r="H19" s="16">
        <v>1</v>
      </c>
      <c r="I19" s="17">
        <f t="shared" si="0"/>
        <v>0</v>
      </c>
      <c r="J19" s="17">
        <f t="shared" si="1"/>
        <v>0</v>
      </c>
      <c r="K19" s="17">
        <v>5688.7</v>
      </c>
      <c r="L19" s="16">
        <f t="shared" si="2"/>
        <v>2.1832149822229997E-3</v>
      </c>
      <c r="M19" s="8">
        <f t="shared" si="3"/>
        <v>3</v>
      </c>
      <c r="N19" s="8">
        <f t="shared" si="4"/>
        <v>0</v>
      </c>
      <c r="O19" s="8">
        <f t="shared" si="5"/>
        <v>0</v>
      </c>
    </row>
    <row r="20" spans="1:15">
      <c r="A20" s="16" t="s">
        <v>44</v>
      </c>
      <c r="B20" s="16">
        <v>3200</v>
      </c>
      <c r="C20" s="18">
        <v>2.9143976999999998E-3</v>
      </c>
      <c r="D20" s="17">
        <v>0.4</v>
      </c>
      <c r="E20" s="17">
        <v>48.29</v>
      </c>
      <c r="F20" s="17">
        <v>1.2</v>
      </c>
      <c r="G20" s="17">
        <v>6.4000000000000001E-2</v>
      </c>
      <c r="H20" s="16">
        <v>1</v>
      </c>
      <c r="I20" s="17">
        <f t="shared" si="0"/>
        <v>1.2</v>
      </c>
      <c r="J20" s="17">
        <f t="shared" si="1"/>
        <v>6.4000000000000001E-2</v>
      </c>
      <c r="K20" s="17">
        <v>7</v>
      </c>
      <c r="L20" s="16">
        <f t="shared" si="2"/>
        <v>4.6912088311000001E-3</v>
      </c>
      <c r="M20" s="8">
        <f t="shared" si="3"/>
        <v>6</v>
      </c>
      <c r="N20" s="8">
        <f t="shared" si="4"/>
        <v>0</v>
      </c>
      <c r="O20" s="8">
        <f t="shared" si="5"/>
        <v>0</v>
      </c>
    </row>
    <row r="21" spans="1:15">
      <c r="A21" s="16" t="s">
        <v>44</v>
      </c>
      <c r="B21" s="16">
        <v>3200</v>
      </c>
      <c r="C21" s="18">
        <v>2.1137833362</v>
      </c>
      <c r="D21" s="17">
        <v>0.4</v>
      </c>
      <c r="E21" s="17">
        <v>48.29</v>
      </c>
      <c r="F21" s="17">
        <v>1.2</v>
      </c>
      <c r="G21" s="17">
        <v>6.4000000000000001E-2</v>
      </c>
      <c r="H21" s="16">
        <v>1</v>
      </c>
      <c r="I21" s="17">
        <f t="shared" si="0"/>
        <v>1.2</v>
      </c>
      <c r="J21" s="17">
        <f t="shared" si="1"/>
        <v>6.4000000000000001E-2</v>
      </c>
      <c r="K21" s="17">
        <v>10913.7</v>
      </c>
      <c r="L21" s="16">
        <f t="shared" si="2"/>
        <v>3.4024865768366008</v>
      </c>
      <c r="M21" s="8">
        <f t="shared" si="3"/>
        <v>4197</v>
      </c>
      <c r="N21" s="8">
        <f t="shared" si="4"/>
        <v>11</v>
      </c>
      <c r="O21" s="8">
        <f t="shared" si="5"/>
        <v>0.6</v>
      </c>
    </row>
    <row r="22" spans="1:15">
      <c r="A22" s="16" t="s">
        <v>44</v>
      </c>
      <c r="B22" s="16">
        <v>4340</v>
      </c>
      <c r="C22" s="18">
        <v>6.2152695600000002E-2</v>
      </c>
      <c r="D22" s="17">
        <v>0.41299999999999998</v>
      </c>
      <c r="E22" s="17">
        <v>48.29</v>
      </c>
      <c r="F22" s="17">
        <v>0.7</v>
      </c>
      <c r="G22" s="17">
        <v>0.09</v>
      </c>
      <c r="H22" s="16">
        <v>1</v>
      </c>
      <c r="I22" s="17">
        <f t="shared" si="0"/>
        <v>0.7</v>
      </c>
      <c r="J22" s="17">
        <f t="shared" si="1"/>
        <v>0.09</v>
      </c>
      <c r="K22" s="17">
        <v>33577.5</v>
      </c>
      <c r="L22" s="16">
        <f t="shared" si="2"/>
        <v>0.103296588827201</v>
      </c>
      <c r="M22" s="8">
        <f t="shared" si="3"/>
        <v>127</v>
      </c>
      <c r="N22" s="8">
        <f t="shared" si="4"/>
        <v>0</v>
      </c>
      <c r="O22" s="8">
        <f t="shared" si="5"/>
        <v>0</v>
      </c>
    </row>
    <row r="23" spans="1:15">
      <c r="A23" s="16" t="s">
        <v>44</v>
      </c>
      <c r="B23" s="16">
        <v>3100</v>
      </c>
      <c r="C23" s="18">
        <v>4.5969155623000004</v>
      </c>
      <c r="D23" s="17">
        <v>0.41099999999999998</v>
      </c>
      <c r="E23" s="17">
        <v>48.29</v>
      </c>
      <c r="F23" s="17">
        <v>1.2</v>
      </c>
      <c r="G23" s="17">
        <v>6.4000000000000001E-2</v>
      </c>
      <c r="H23" s="16">
        <v>1</v>
      </c>
      <c r="I23" s="17">
        <f t="shared" si="0"/>
        <v>1.2</v>
      </c>
      <c r="J23" s="17">
        <f t="shared" si="1"/>
        <v>6.4000000000000001E-2</v>
      </c>
      <c r="K23" s="17">
        <v>7384.2</v>
      </c>
      <c r="L23" s="16">
        <f t="shared" si="2"/>
        <v>7.6029880482437449</v>
      </c>
      <c r="M23" s="8">
        <f t="shared" si="3"/>
        <v>9378</v>
      </c>
      <c r="N23" s="8">
        <f t="shared" si="4"/>
        <v>25</v>
      </c>
      <c r="O23" s="8">
        <f t="shared" si="5"/>
        <v>1.3</v>
      </c>
    </row>
    <row r="24" spans="1:15">
      <c r="A24" s="16" t="s">
        <v>44</v>
      </c>
      <c r="B24" s="16">
        <v>3200</v>
      </c>
      <c r="C24" s="18">
        <v>0.79210073660000002</v>
      </c>
      <c r="D24" s="17">
        <v>0.4</v>
      </c>
      <c r="E24" s="17">
        <v>48.29</v>
      </c>
      <c r="F24" s="17">
        <v>1.2</v>
      </c>
      <c r="G24" s="17">
        <v>6.4000000000000001E-2</v>
      </c>
      <c r="H24" s="16">
        <v>1</v>
      </c>
      <c r="I24" s="17">
        <f t="shared" si="0"/>
        <v>1.2</v>
      </c>
      <c r="J24" s="17">
        <f t="shared" si="1"/>
        <v>6.4000000000000001E-2</v>
      </c>
      <c r="K24" s="17">
        <v>1238.3</v>
      </c>
      <c r="L24" s="16">
        <f t="shared" si="2"/>
        <v>1.2750181523471336</v>
      </c>
      <c r="M24" s="8">
        <f t="shared" si="3"/>
        <v>1573</v>
      </c>
      <c r="N24" s="8">
        <f t="shared" si="4"/>
        <v>4</v>
      </c>
      <c r="O24" s="8">
        <f t="shared" si="5"/>
        <v>0.2</v>
      </c>
    </row>
    <row r="25" spans="1:15">
      <c r="A25" s="16" t="s">
        <v>44</v>
      </c>
      <c r="B25" s="16">
        <v>3100</v>
      </c>
      <c r="C25" s="18">
        <v>6.9989287100000006E-2</v>
      </c>
      <c r="D25" s="17">
        <v>0.41099999999999998</v>
      </c>
      <c r="E25" s="17">
        <v>48.29</v>
      </c>
      <c r="F25" s="17">
        <v>1.2</v>
      </c>
      <c r="G25" s="17">
        <v>6.4000000000000001E-2</v>
      </c>
      <c r="H25" s="16">
        <v>1</v>
      </c>
      <c r="I25" s="17">
        <f t="shared" si="0"/>
        <v>1.2</v>
      </c>
      <c r="J25" s="17">
        <f t="shared" si="1"/>
        <v>6.4000000000000001E-2</v>
      </c>
      <c r="K25" s="17">
        <v>112.4</v>
      </c>
      <c r="L25" s="16">
        <f t="shared" si="2"/>
        <v>0.11575755658652075</v>
      </c>
      <c r="M25" s="8">
        <f t="shared" si="3"/>
        <v>143</v>
      </c>
      <c r="N25" s="8">
        <f t="shared" si="4"/>
        <v>0</v>
      </c>
      <c r="O25" s="8">
        <f t="shared" si="5"/>
        <v>0</v>
      </c>
    </row>
    <row r="26" spans="1:15">
      <c r="A26" s="16" t="s">
        <v>44</v>
      </c>
      <c r="B26" s="16">
        <v>7430</v>
      </c>
      <c r="C26" s="18">
        <v>5.9202509200000003E-2</v>
      </c>
      <c r="D26" s="17">
        <v>0.16900000000000001</v>
      </c>
      <c r="E26" s="17">
        <v>48.29</v>
      </c>
      <c r="F26" s="17">
        <v>1.25</v>
      </c>
      <c r="G26" s="17">
        <v>0.20200000000000001</v>
      </c>
      <c r="H26" s="16">
        <v>1</v>
      </c>
      <c r="I26" s="17">
        <f t="shared" si="0"/>
        <v>1.25</v>
      </c>
      <c r="J26" s="17">
        <f t="shared" si="1"/>
        <v>0.20200000000000001</v>
      </c>
      <c r="K26" s="17">
        <v>2202.8000000000002</v>
      </c>
      <c r="L26" s="16">
        <f t="shared" si="2"/>
        <v>4.0262689133857672E-2</v>
      </c>
      <c r="M26" s="8">
        <f t="shared" si="3"/>
        <v>50</v>
      </c>
      <c r="N26" s="8">
        <f t="shared" si="4"/>
        <v>0</v>
      </c>
      <c r="O26" s="8">
        <f t="shared" si="5"/>
        <v>0</v>
      </c>
    </row>
    <row r="27" spans="1:15">
      <c r="A27" s="16" t="s">
        <v>44</v>
      </c>
      <c r="B27" s="16">
        <v>7430</v>
      </c>
      <c r="C27" s="18">
        <v>0.60292818250000002</v>
      </c>
      <c r="D27" s="17">
        <v>0.16900000000000001</v>
      </c>
      <c r="E27" s="17">
        <v>48.29</v>
      </c>
      <c r="F27" s="17">
        <v>1.25</v>
      </c>
      <c r="G27" s="17">
        <v>0.20200000000000001</v>
      </c>
      <c r="H27" s="16">
        <v>1</v>
      </c>
      <c r="I27" s="17">
        <f t="shared" si="0"/>
        <v>1.25</v>
      </c>
      <c r="J27" s="17">
        <f t="shared" si="1"/>
        <v>0.20200000000000001</v>
      </c>
      <c r="K27" s="17">
        <v>2091.6</v>
      </c>
      <c r="L27" s="16">
        <f t="shared" si="2"/>
        <v>0.41004191055536049</v>
      </c>
      <c r="M27" s="8">
        <f t="shared" si="3"/>
        <v>506</v>
      </c>
      <c r="N27" s="8">
        <f t="shared" si="4"/>
        <v>1</v>
      </c>
      <c r="O27" s="8">
        <f t="shared" si="5"/>
        <v>0.2</v>
      </c>
    </row>
    <row r="28" spans="1:15">
      <c r="A28" s="16" t="s">
        <v>44</v>
      </c>
      <c r="B28" s="16">
        <v>7430</v>
      </c>
      <c r="C28" s="18">
        <v>0.28417087419999998</v>
      </c>
      <c r="D28" s="17">
        <v>0.16900000000000001</v>
      </c>
      <c r="E28" s="17">
        <v>48.29</v>
      </c>
      <c r="F28" s="17">
        <v>1.25</v>
      </c>
      <c r="G28" s="17">
        <v>0.20200000000000001</v>
      </c>
      <c r="H28" s="16">
        <v>1</v>
      </c>
      <c r="I28" s="17">
        <f t="shared" si="0"/>
        <v>1.25</v>
      </c>
      <c r="J28" s="17">
        <f t="shared" si="1"/>
        <v>0.20200000000000001</v>
      </c>
      <c r="K28" s="17">
        <v>873.8</v>
      </c>
      <c r="L28" s="16">
        <f t="shared" si="2"/>
        <v>0.19326011217124517</v>
      </c>
      <c r="M28" s="8">
        <f t="shared" si="3"/>
        <v>238</v>
      </c>
      <c r="N28" s="8">
        <f t="shared" si="4"/>
        <v>1</v>
      </c>
      <c r="O28" s="8">
        <f t="shared" si="5"/>
        <v>0.1</v>
      </c>
    </row>
    <row r="29" spans="1:15">
      <c r="A29" s="16" t="s">
        <v>44</v>
      </c>
      <c r="B29" s="16">
        <v>7430</v>
      </c>
      <c r="C29" s="18">
        <v>9.7050724399999996E-2</v>
      </c>
      <c r="D29" s="17">
        <v>0.16900000000000001</v>
      </c>
      <c r="E29" s="17">
        <v>48.29</v>
      </c>
      <c r="F29" s="17">
        <v>1.25</v>
      </c>
      <c r="G29" s="17">
        <v>0.20200000000000001</v>
      </c>
      <c r="H29" s="16">
        <v>1</v>
      </c>
      <c r="I29" s="17">
        <f t="shared" si="0"/>
        <v>1.25</v>
      </c>
      <c r="J29" s="17">
        <f t="shared" si="1"/>
        <v>0.20200000000000001</v>
      </c>
      <c r="K29" s="17">
        <v>2603.1</v>
      </c>
      <c r="L29" s="16">
        <f t="shared" si="2"/>
        <v>6.6002661027970339E-2</v>
      </c>
      <c r="M29" s="8">
        <f t="shared" si="3"/>
        <v>81</v>
      </c>
      <c r="N29" s="8">
        <f t="shared" si="4"/>
        <v>0</v>
      </c>
      <c r="O29" s="8">
        <f t="shared" si="5"/>
        <v>0</v>
      </c>
    </row>
    <row r="30" spans="1:15">
      <c r="C30" s="18">
        <f>SUM(C2:C29)</f>
        <v>83.664840677300006</v>
      </c>
      <c r="N30" s="16">
        <f>SUM(N2:N29)</f>
        <v>415</v>
      </c>
      <c r="O30">
        <f>SUM(O2:O29)</f>
        <v>24.200000000000003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selection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9.7109375" style="17" customWidth="1"/>
    <col min="12" max="12" width="14.42578125" customWidth="1"/>
    <col min="13" max="13" width="13.85546875" customWidth="1"/>
    <col min="14" max="14" width="10.42578125" style="8" customWidth="1"/>
    <col min="15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3200</v>
      </c>
      <c r="C2" s="18">
        <v>2.3793365977000001</v>
      </c>
      <c r="D2" s="17">
        <v>0.4</v>
      </c>
      <c r="E2" s="17">
        <v>48.29</v>
      </c>
      <c r="F2" s="17">
        <v>1.2</v>
      </c>
      <c r="G2" s="17">
        <v>6.4000000000000001E-2</v>
      </c>
      <c r="H2" s="16">
        <v>1</v>
      </c>
      <c r="I2" s="17">
        <f>F2</f>
        <v>1.2</v>
      </c>
      <c r="J2" s="17">
        <f>G2</f>
        <v>6.4000000000000001E-2</v>
      </c>
      <c r="K2" s="17">
        <v>25062.6</v>
      </c>
      <c r="L2" s="16">
        <f>E2*D2*C2/12</f>
        <v>3.8299388100977674</v>
      </c>
      <c r="M2" s="8">
        <f>ROUND(E2*D2*C2*102.79,0)</f>
        <v>4724</v>
      </c>
      <c r="N2" s="8">
        <f>ROUND(I2*M2*0.002205,0)</f>
        <v>12</v>
      </c>
      <c r="O2" s="8">
        <f>ROUND(J2*M2*0.002205,1)</f>
        <v>0.7</v>
      </c>
    </row>
    <row r="3" spans="1:15">
      <c r="A3" s="16" t="s">
        <v>44</v>
      </c>
      <c r="B3" s="16">
        <v>3200</v>
      </c>
      <c r="C3" s="18">
        <v>13.1127539676</v>
      </c>
      <c r="D3" s="17">
        <v>0.4</v>
      </c>
      <c r="E3" s="17">
        <v>48.29</v>
      </c>
      <c r="F3" s="17">
        <v>1.2</v>
      </c>
      <c r="G3" s="17">
        <v>6.4000000000000001E-2</v>
      </c>
      <c r="H3" s="16">
        <v>1</v>
      </c>
      <c r="I3" s="17">
        <f t="shared" ref="I3:I32" si="0">F3</f>
        <v>1.2</v>
      </c>
      <c r="J3" s="17">
        <f t="shared" ref="J3:J32" si="1">G3</f>
        <v>6.4000000000000001E-2</v>
      </c>
      <c r="K3" s="17">
        <v>41062.300000000003</v>
      </c>
      <c r="L3" s="16">
        <f t="shared" ref="L3:L32" si="2">E3*D3*C3/12</f>
        <v>21.107162969846801</v>
      </c>
      <c r="M3" s="8">
        <f t="shared" ref="M3:M32" si="3">ROUND(E3*D3*C3*102.79,0)</f>
        <v>26035</v>
      </c>
      <c r="N3" s="8">
        <f t="shared" ref="N3:N32" si="4">ROUND(I3*M3*0.002205,0)</f>
        <v>69</v>
      </c>
      <c r="O3" s="8">
        <f t="shared" ref="O3:O32" si="5">ROUND(J3*M3*0.002205,1)</f>
        <v>3.7</v>
      </c>
    </row>
    <row r="4" spans="1:15">
      <c r="A4" s="16" t="s">
        <v>44</v>
      </c>
      <c r="B4" s="16">
        <v>3200</v>
      </c>
      <c r="C4" s="18">
        <v>28.6490211982</v>
      </c>
      <c r="D4" s="17">
        <v>0.4</v>
      </c>
      <c r="E4" s="17">
        <v>48.29</v>
      </c>
      <c r="F4" s="17">
        <v>1.2</v>
      </c>
      <c r="G4" s="17">
        <v>6.4000000000000001E-2</v>
      </c>
      <c r="H4" s="16">
        <v>1</v>
      </c>
      <c r="I4" s="17">
        <f t="shared" si="0"/>
        <v>1.2</v>
      </c>
      <c r="J4" s="17">
        <f t="shared" si="1"/>
        <v>6.4000000000000001E-2</v>
      </c>
      <c r="K4" s="17">
        <v>73647.399999999994</v>
      </c>
      <c r="L4" s="16">
        <f t="shared" si="2"/>
        <v>46.11537445536927</v>
      </c>
      <c r="M4" s="8">
        <f t="shared" si="3"/>
        <v>56882</v>
      </c>
      <c r="N4" s="8">
        <f t="shared" si="4"/>
        <v>151</v>
      </c>
      <c r="O4" s="8">
        <f t="shared" si="5"/>
        <v>8</v>
      </c>
    </row>
    <row r="5" spans="1:15">
      <c r="A5" s="16" t="s">
        <v>44</v>
      </c>
      <c r="B5" s="16">
        <v>3200</v>
      </c>
      <c r="C5" s="18">
        <v>2.2244862678000001</v>
      </c>
      <c r="D5" s="17">
        <v>0.4</v>
      </c>
      <c r="E5" s="17">
        <v>48.29</v>
      </c>
      <c r="F5" s="17">
        <v>1.2</v>
      </c>
      <c r="G5" s="17">
        <v>6.4000000000000001E-2</v>
      </c>
      <c r="H5" s="16">
        <v>1</v>
      </c>
      <c r="I5" s="17">
        <f t="shared" si="0"/>
        <v>1.2</v>
      </c>
      <c r="J5" s="17">
        <f t="shared" si="1"/>
        <v>6.4000000000000001E-2</v>
      </c>
      <c r="K5" s="17">
        <v>13481.3</v>
      </c>
      <c r="L5" s="16">
        <f t="shared" si="2"/>
        <v>3.5806813957354007</v>
      </c>
      <c r="M5" s="8">
        <f t="shared" si="3"/>
        <v>4417</v>
      </c>
      <c r="N5" s="8">
        <f t="shared" si="4"/>
        <v>12</v>
      </c>
      <c r="O5" s="8">
        <f t="shared" si="5"/>
        <v>0.6</v>
      </c>
    </row>
    <row r="6" spans="1:15">
      <c r="A6" s="16" t="s">
        <v>44</v>
      </c>
      <c r="B6" s="16">
        <v>3100</v>
      </c>
      <c r="C6" s="18">
        <v>0.14129484589999999</v>
      </c>
      <c r="D6" s="17">
        <v>0.41099999999999998</v>
      </c>
      <c r="E6" s="17">
        <v>48.29</v>
      </c>
      <c r="F6" s="17">
        <v>1.2</v>
      </c>
      <c r="G6" s="17">
        <v>6.4000000000000001E-2</v>
      </c>
      <c r="H6" s="16">
        <v>1</v>
      </c>
      <c r="I6" s="17">
        <f t="shared" si="0"/>
        <v>1.2</v>
      </c>
      <c r="J6" s="17">
        <f t="shared" si="1"/>
        <v>6.4000000000000001E-2</v>
      </c>
      <c r="K6" s="17">
        <v>261.39999999999998</v>
      </c>
      <c r="L6" s="16">
        <f t="shared" si="2"/>
        <v>0.23369213771650169</v>
      </c>
      <c r="M6" s="8">
        <f t="shared" si="3"/>
        <v>288</v>
      </c>
      <c r="N6" s="8">
        <f t="shared" si="4"/>
        <v>1</v>
      </c>
      <c r="O6" s="8">
        <f t="shared" si="5"/>
        <v>0</v>
      </c>
    </row>
    <row r="7" spans="1:15">
      <c r="A7" s="16" t="s">
        <v>44</v>
      </c>
      <c r="B7" s="16">
        <v>3100</v>
      </c>
      <c r="C7" s="18">
        <v>5.8403847289000002</v>
      </c>
      <c r="D7" s="17">
        <v>0.41099999999999998</v>
      </c>
      <c r="E7" s="17">
        <v>48.29</v>
      </c>
      <c r="F7" s="17">
        <v>1.2</v>
      </c>
      <c r="G7" s="17">
        <v>6.4000000000000001E-2</v>
      </c>
      <c r="H7" s="16">
        <v>1</v>
      </c>
      <c r="I7" s="17">
        <f t="shared" si="0"/>
        <v>1.2</v>
      </c>
      <c r="J7" s="17">
        <f t="shared" si="1"/>
        <v>6.4000000000000001E-2</v>
      </c>
      <c r="K7" s="17">
        <v>16308.8</v>
      </c>
      <c r="L7" s="16">
        <f t="shared" si="2"/>
        <v>9.6596021156313991</v>
      </c>
      <c r="M7" s="8">
        <f t="shared" si="3"/>
        <v>11915</v>
      </c>
      <c r="N7" s="8">
        <f t="shared" si="4"/>
        <v>32</v>
      </c>
      <c r="O7" s="8">
        <f t="shared" si="5"/>
        <v>1.7</v>
      </c>
    </row>
    <row r="8" spans="1:15">
      <c r="A8" s="16" t="s">
        <v>44</v>
      </c>
      <c r="B8" s="16">
        <v>3100</v>
      </c>
      <c r="C8" s="18">
        <v>7.4383992632</v>
      </c>
      <c r="D8" s="17">
        <v>0.41099999999999998</v>
      </c>
      <c r="E8" s="17">
        <v>48.29</v>
      </c>
      <c r="F8" s="17">
        <v>1.2</v>
      </c>
      <c r="G8" s="17">
        <v>6.4000000000000001E-2</v>
      </c>
      <c r="H8" s="16">
        <v>1</v>
      </c>
      <c r="I8" s="17">
        <f t="shared" si="0"/>
        <v>1.2</v>
      </c>
      <c r="J8" s="17">
        <f t="shared" si="1"/>
        <v>6.4000000000000001E-2</v>
      </c>
      <c r="K8" s="17">
        <v>16411.8</v>
      </c>
      <c r="L8" s="16">
        <f t="shared" si="2"/>
        <v>12.302610289382534</v>
      </c>
      <c r="M8" s="8">
        <f t="shared" si="3"/>
        <v>15175</v>
      </c>
      <c r="N8" s="8">
        <f t="shared" si="4"/>
        <v>40</v>
      </c>
      <c r="O8" s="8">
        <f t="shared" si="5"/>
        <v>2.1</v>
      </c>
    </row>
    <row r="9" spans="1:15">
      <c r="A9" s="16" t="s">
        <v>44</v>
      </c>
      <c r="B9" s="16">
        <v>6430</v>
      </c>
      <c r="C9" s="18">
        <v>0.40792265979999998</v>
      </c>
      <c r="D9" s="17">
        <v>0.30299999999999999</v>
      </c>
      <c r="E9" s="17">
        <v>48.29</v>
      </c>
      <c r="F9" s="17">
        <v>0</v>
      </c>
      <c r="G9" s="17">
        <v>0</v>
      </c>
      <c r="H9" s="16">
        <v>1</v>
      </c>
      <c r="I9" s="17">
        <f t="shared" si="0"/>
        <v>0</v>
      </c>
      <c r="J9" s="17">
        <f t="shared" si="1"/>
        <v>0</v>
      </c>
      <c r="K9" s="17">
        <v>483.1</v>
      </c>
      <c r="L9" s="16">
        <f t="shared" si="2"/>
        <v>0.49738927735398542</v>
      </c>
      <c r="M9" s="8">
        <f t="shared" si="3"/>
        <v>614</v>
      </c>
      <c r="N9" s="8">
        <f t="shared" si="4"/>
        <v>0</v>
      </c>
      <c r="O9" s="8">
        <f t="shared" si="5"/>
        <v>0</v>
      </c>
    </row>
    <row r="10" spans="1:15">
      <c r="A10" s="16" t="s">
        <v>44</v>
      </c>
      <c r="B10" s="16">
        <v>6430</v>
      </c>
      <c r="C10" s="18">
        <v>1.5944370641000001</v>
      </c>
      <c r="D10" s="17">
        <v>0.30299999999999999</v>
      </c>
      <c r="E10" s="17">
        <v>48.29</v>
      </c>
      <c r="F10" s="17">
        <v>0</v>
      </c>
      <c r="G10" s="17">
        <v>0</v>
      </c>
      <c r="H10" s="16">
        <v>1</v>
      </c>
      <c r="I10" s="17">
        <f t="shared" si="0"/>
        <v>0</v>
      </c>
      <c r="J10" s="17">
        <f t="shared" si="1"/>
        <v>0</v>
      </c>
      <c r="K10" s="17">
        <v>1888.2</v>
      </c>
      <c r="L10" s="16">
        <f t="shared" si="2"/>
        <v>1.9441329870910724</v>
      </c>
      <c r="M10" s="8">
        <f t="shared" si="3"/>
        <v>2398</v>
      </c>
      <c r="N10" s="8">
        <f t="shared" si="4"/>
        <v>0</v>
      </c>
      <c r="O10" s="8">
        <f t="shared" si="5"/>
        <v>0</v>
      </c>
    </row>
    <row r="11" spans="1:15">
      <c r="A11" s="16" t="s">
        <v>44</v>
      </c>
      <c r="B11" s="16">
        <v>3200</v>
      </c>
      <c r="C11" s="18">
        <v>17.096765492599999</v>
      </c>
      <c r="D11" s="17">
        <v>0.28699999999999998</v>
      </c>
      <c r="E11" s="17">
        <v>48.29</v>
      </c>
      <c r="F11" s="17">
        <v>1.2</v>
      </c>
      <c r="G11" s="17">
        <v>6.4000000000000001E-2</v>
      </c>
      <c r="H11" s="16">
        <v>1</v>
      </c>
      <c r="I11" s="17">
        <f t="shared" si="0"/>
        <v>1.2</v>
      </c>
      <c r="J11" s="17">
        <f t="shared" si="1"/>
        <v>6.4000000000000001E-2</v>
      </c>
      <c r="K11" s="17">
        <v>27143.200000000001</v>
      </c>
      <c r="L11" s="16">
        <f t="shared" si="2"/>
        <v>19.745667101500555</v>
      </c>
      <c r="M11" s="8">
        <f t="shared" si="3"/>
        <v>24356</v>
      </c>
      <c r="N11" s="8">
        <f t="shared" si="4"/>
        <v>64</v>
      </c>
      <c r="O11" s="8">
        <f t="shared" si="5"/>
        <v>3.4</v>
      </c>
    </row>
    <row r="12" spans="1:15">
      <c r="A12" s="16" t="s">
        <v>44</v>
      </c>
      <c r="B12" s="16">
        <v>3200</v>
      </c>
      <c r="C12" s="18">
        <v>1.6175067568999999</v>
      </c>
      <c r="D12" s="17">
        <v>0.4</v>
      </c>
      <c r="E12" s="17">
        <v>48.29</v>
      </c>
      <c r="F12" s="17">
        <v>1.2</v>
      </c>
      <c r="G12" s="17">
        <v>6.4000000000000001E-2</v>
      </c>
      <c r="H12" s="16">
        <v>1</v>
      </c>
      <c r="I12" s="17">
        <f t="shared" si="0"/>
        <v>1.2</v>
      </c>
      <c r="J12" s="17">
        <f t="shared" si="1"/>
        <v>6.4000000000000001E-2</v>
      </c>
      <c r="K12" s="17">
        <v>9150.5</v>
      </c>
      <c r="L12" s="16">
        <f t="shared" si="2"/>
        <v>2.6036467096900338</v>
      </c>
      <c r="M12" s="8">
        <f t="shared" si="3"/>
        <v>3212</v>
      </c>
      <c r="N12" s="8">
        <f t="shared" si="4"/>
        <v>8</v>
      </c>
      <c r="O12" s="8">
        <f t="shared" si="5"/>
        <v>0.5</v>
      </c>
    </row>
    <row r="13" spans="1:15">
      <c r="A13" s="16" t="s">
        <v>44</v>
      </c>
      <c r="B13" s="16">
        <v>6430</v>
      </c>
      <c r="C13" s="18">
        <v>0.19087482619999999</v>
      </c>
      <c r="D13" s="17">
        <v>0.30299999999999999</v>
      </c>
      <c r="E13" s="17">
        <v>48.29</v>
      </c>
      <c r="F13" s="17">
        <v>0</v>
      </c>
      <c r="G13" s="17">
        <v>0</v>
      </c>
      <c r="H13" s="16">
        <v>1</v>
      </c>
      <c r="I13" s="17">
        <f t="shared" si="0"/>
        <v>0</v>
      </c>
      <c r="J13" s="17">
        <f t="shared" si="1"/>
        <v>0</v>
      </c>
      <c r="K13" s="17">
        <v>226</v>
      </c>
      <c r="L13" s="16">
        <f t="shared" si="2"/>
        <v>0.23273797026924947</v>
      </c>
      <c r="M13" s="8">
        <f t="shared" si="3"/>
        <v>287</v>
      </c>
      <c r="N13" s="8">
        <f t="shared" si="4"/>
        <v>0</v>
      </c>
      <c r="O13" s="8">
        <f t="shared" si="5"/>
        <v>0</v>
      </c>
    </row>
    <row r="14" spans="1:15">
      <c r="A14" s="16" t="s">
        <v>44</v>
      </c>
      <c r="B14" s="16">
        <v>6430</v>
      </c>
      <c r="C14" s="18">
        <v>2.1970948121</v>
      </c>
      <c r="D14" s="17">
        <v>0.30299999999999999</v>
      </c>
      <c r="E14" s="17">
        <v>48.29</v>
      </c>
      <c r="F14" s="17">
        <v>0</v>
      </c>
      <c r="G14" s="17">
        <v>0</v>
      </c>
      <c r="H14" s="16">
        <v>1</v>
      </c>
      <c r="I14" s="17">
        <f t="shared" si="0"/>
        <v>0</v>
      </c>
      <c r="J14" s="17">
        <f t="shared" si="1"/>
        <v>0</v>
      </c>
      <c r="K14" s="17">
        <v>2601.9</v>
      </c>
      <c r="L14" s="16">
        <f t="shared" si="2"/>
        <v>2.6789671390268022</v>
      </c>
      <c r="M14" s="8">
        <f t="shared" si="3"/>
        <v>3304</v>
      </c>
      <c r="N14" s="8">
        <f t="shared" si="4"/>
        <v>0</v>
      </c>
      <c r="O14" s="8">
        <f t="shared" si="5"/>
        <v>0</v>
      </c>
    </row>
    <row r="15" spans="1:15">
      <c r="A15" s="16" t="s">
        <v>44</v>
      </c>
      <c r="B15" s="16">
        <v>3200</v>
      </c>
      <c r="C15" s="18">
        <v>0.74806885720000005</v>
      </c>
      <c r="D15" s="17">
        <v>0.4</v>
      </c>
      <c r="E15" s="17">
        <v>48.29</v>
      </c>
      <c r="F15" s="17">
        <v>1.2</v>
      </c>
      <c r="G15" s="17">
        <v>6.4000000000000001E-2</v>
      </c>
      <c r="H15" s="16">
        <v>1</v>
      </c>
      <c r="I15" s="17">
        <f t="shared" si="0"/>
        <v>1.2</v>
      </c>
      <c r="J15" s="17">
        <f t="shared" si="1"/>
        <v>6.4000000000000001E-2</v>
      </c>
      <c r="K15" s="17">
        <v>1169.5</v>
      </c>
      <c r="L15" s="16">
        <f t="shared" si="2"/>
        <v>1.2041415038062668</v>
      </c>
      <c r="M15" s="8">
        <f t="shared" si="3"/>
        <v>1485</v>
      </c>
      <c r="N15" s="8">
        <f t="shared" si="4"/>
        <v>4</v>
      </c>
      <c r="O15" s="8">
        <f t="shared" si="5"/>
        <v>0.2</v>
      </c>
    </row>
    <row r="16" spans="1:15">
      <c r="A16" s="16" t="s">
        <v>44</v>
      </c>
      <c r="B16" s="16">
        <v>3200</v>
      </c>
      <c r="C16" s="18">
        <v>0.30307489659999998</v>
      </c>
      <c r="D16" s="17">
        <v>0.4</v>
      </c>
      <c r="E16" s="17">
        <v>48.29</v>
      </c>
      <c r="F16" s="17">
        <v>1.2</v>
      </c>
      <c r="G16" s="17">
        <v>6.4000000000000001E-2</v>
      </c>
      <c r="H16" s="16">
        <v>1</v>
      </c>
      <c r="I16" s="17">
        <f t="shared" si="0"/>
        <v>1.2</v>
      </c>
      <c r="J16" s="17">
        <f t="shared" si="1"/>
        <v>6.4000000000000001E-2</v>
      </c>
      <c r="K16" s="17">
        <v>473.8</v>
      </c>
      <c r="L16" s="16">
        <f t="shared" si="2"/>
        <v>0.48784955856046669</v>
      </c>
      <c r="M16" s="8">
        <f t="shared" si="3"/>
        <v>602</v>
      </c>
      <c r="N16" s="8">
        <f t="shared" si="4"/>
        <v>2</v>
      </c>
      <c r="O16" s="8">
        <f t="shared" si="5"/>
        <v>0.1</v>
      </c>
    </row>
    <row r="17" spans="1:15">
      <c r="A17" s="16" t="s">
        <v>44</v>
      </c>
      <c r="B17" s="16">
        <v>3200</v>
      </c>
      <c r="C17" s="18">
        <v>0.3242218993</v>
      </c>
      <c r="D17" s="17">
        <v>0.4</v>
      </c>
      <c r="E17" s="17">
        <v>48.29</v>
      </c>
      <c r="F17" s="17">
        <v>1.2</v>
      </c>
      <c r="G17" s="17">
        <v>6.4000000000000001E-2</v>
      </c>
      <c r="H17" s="16">
        <v>1</v>
      </c>
      <c r="I17" s="17">
        <f t="shared" si="0"/>
        <v>1.2</v>
      </c>
      <c r="J17" s="17">
        <f t="shared" si="1"/>
        <v>6.4000000000000001E-2</v>
      </c>
      <c r="K17" s="17">
        <v>506.9</v>
      </c>
      <c r="L17" s="16">
        <f t="shared" si="2"/>
        <v>0.5218891839065668</v>
      </c>
      <c r="M17" s="8">
        <f t="shared" si="3"/>
        <v>644</v>
      </c>
      <c r="N17" s="8">
        <f t="shared" si="4"/>
        <v>2</v>
      </c>
      <c r="O17" s="8">
        <f t="shared" si="5"/>
        <v>0.1</v>
      </c>
    </row>
    <row r="18" spans="1:15">
      <c r="A18" s="16" t="s">
        <v>44</v>
      </c>
      <c r="B18" s="16">
        <v>6430</v>
      </c>
      <c r="C18" s="18">
        <v>9.8646707999999993E-3</v>
      </c>
      <c r="D18" s="17">
        <v>0.30299999999999999</v>
      </c>
      <c r="E18" s="17">
        <v>48.29</v>
      </c>
      <c r="F18" s="17">
        <v>0</v>
      </c>
      <c r="G18" s="17">
        <v>0</v>
      </c>
      <c r="H18" s="16">
        <v>1</v>
      </c>
      <c r="I18" s="17">
        <f t="shared" si="0"/>
        <v>0</v>
      </c>
      <c r="J18" s="17">
        <f t="shared" si="1"/>
        <v>0</v>
      </c>
      <c r="K18" s="17">
        <v>11.7</v>
      </c>
      <c r="L18" s="16">
        <f t="shared" si="2"/>
        <v>1.2028215061532998E-2</v>
      </c>
      <c r="M18" s="8">
        <f t="shared" si="3"/>
        <v>15</v>
      </c>
      <c r="N18" s="8">
        <f t="shared" si="4"/>
        <v>0</v>
      </c>
      <c r="O18" s="8">
        <f t="shared" si="5"/>
        <v>0</v>
      </c>
    </row>
    <row r="19" spans="1:15">
      <c r="A19" s="16" t="s">
        <v>44</v>
      </c>
      <c r="B19" s="16">
        <v>3200</v>
      </c>
      <c r="C19" s="18">
        <v>1.0192074816000001</v>
      </c>
      <c r="D19" s="17">
        <v>0.4</v>
      </c>
      <c r="E19" s="17">
        <v>48.29</v>
      </c>
      <c r="F19" s="17">
        <v>1.2</v>
      </c>
      <c r="G19" s="17">
        <v>6.4000000000000001E-2</v>
      </c>
      <c r="H19" s="16">
        <v>1</v>
      </c>
      <c r="I19" s="17">
        <f t="shared" si="0"/>
        <v>1.2</v>
      </c>
      <c r="J19" s="17">
        <f t="shared" si="1"/>
        <v>6.4000000000000001E-2</v>
      </c>
      <c r="K19" s="17">
        <v>1593.4</v>
      </c>
      <c r="L19" s="16">
        <f t="shared" si="2"/>
        <v>1.6405843095488004</v>
      </c>
      <c r="M19" s="8">
        <f t="shared" si="3"/>
        <v>2024</v>
      </c>
      <c r="N19" s="8">
        <f t="shared" si="4"/>
        <v>5</v>
      </c>
      <c r="O19" s="8">
        <f t="shared" si="5"/>
        <v>0.3</v>
      </c>
    </row>
    <row r="20" spans="1:15">
      <c r="A20" s="16" t="s">
        <v>44</v>
      </c>
      <c r="B20" s="16">
        <v>6430</v>
      </c>
      <c r="C20" s="18">
        <v>0.87105093280000001</v>
      </c>
      <c r="D20" s="17">
        <v>0.30299999999999999</v>
      </c>
      <c r="E20" s="17">
        <v>48.29</v>
      </c>
      <c r="F20" s="17">
        <v>0</v>
      </c>
      <c r="G20" s="17">
        <v>0</v>
      </c>
      <c r="H20" s="16">
        <v>1</v>
      </c>
      <c r="I20" s="17">
        <f t="shared" si="0"/>
        <v>0</v>
      </c>
      <c r="J20" s="17">
        <f t="shared" si="1"/>
        <v>0</v>
      </c>
      <c r="K20" s="17">
        <v>1031.5</v>
      </c>
      <c r="L20" s="16">
        <f t="shared" si="2"/>
        <v>1.062092001009028</v>
      </c>
      <c r="M20" s="8">
        <f t="shared" si="3"/>
        <v>1310</v>
      </c>
      <c r="N20" s="8">
        <f t="shared" si="4"/>
        <v>0</v>
      </c>
      <c r="O20" s="8">
        <f t="shared" si="5"/>
        <v>0</v>
      </c>
    </row>
    <row r="21" spans="1:15">
      <c r="A21" s="16" t="s">
        <v>44</v>
      </c>
      <c r="B21" s="16">
        <v>3200</v>
      </c>
      <c r="C21" s="18">
        <v>0.2188806871</v>
      </c>
      <c r="D21" s="17">
        <v>0.4</v>
      </c>
      <c r="E21" s="17">
        <v>48.29</v>
      </c>
      <c r="F21" s="17">
        <v>1.2</v>
      </c>
      <c r="G21" s="17">
        <v>6.4000000000000001E-2</v>
      </c>
      <c r="H21" s="16">
        <v>1</v>
      </c>
      <c r="I21" s="17">
        <f t="shared" si="0"/>
        <v>1.2</v>
      </c>
      <c r="J21" s="17">
        <f t="shared" si="1"/>
        <v>6.4000000000000001E-2</v>
      </c>
      <c r="K21" s="17">
        <v>421.6</v>
      </c>
      <c r="L21" s="16">
        <f t="shared" si="2"/>
        <v>0.35232494600196668</v>
      </c>
      <c r="M21" s="8">
        <f t="shared" si="3"/>
        <v>435</v>
      </c>
      <c r="N21" s="8">
        <f t="shared" si="4"/>
        <v>1</v>
      </c>
      <c r="O21" s="8">
        <f t="shared" si="5"/>
        <v>0.1</v>
      </c>
    </row>
    <row r="22" spans="1:15">
      <c r="A22" s="16" t="s">
        <v>44</v>
      </c>
      <c r="B22" s="16">
        <v>6410</v>
      </c>
      <c r="C22" s="18">
        <v>6.4741391100000004E-2</v>
      </c>
      <c r="D22" s="17">
        <v>0.30299999999999999</v>
      </c>
      <c r="E22" s="17">
        <v>48.29</v>
      </c>
      <c r="F22" s="17">
        <v>0</v>
      </c>
      <c r="G22" s="17">
        <v>0</v>
      </c>
      <c r="H22" s="16">
        <v>1</v>
      </c>
      <c r="I22" s="17">
        <f t="shared" si="0"/>
        <v>0</v>
      </c>
      <c r="J22" s="17">
        <f t="shared" si="1"/>
        <v>0</v>
      </c>
      <c r="K22" s="17">
        <v>76.7</v>
      </c>
      <c r="L22" s="16">
        <f t="shared" si="2"/>
        <v>7.8940634849529748E-2</v>
      </c>
      <c r="M22" s="8">
        <f t="shared" si="3"/>
        <v>97</v>
      </c>
      <c r="N22" s="8">
        <f t="shared" si="4"/>
        <v>0</v>
      </c>
      <c r="O22" s="8">
        <f t="shared" si="5"/>
        <v>0</v>
      </c>
    </row>
    <row r="23" spans="1:15">
      <c r="A23" s="16" t="s">
        <v>44</v>
      </c>
      <c r="B23" s="16">
        <v>6410</v>
      </c>
      <c r="C23" s="18">
        <v>2.2561909138999998</v>
      </c>
      <c r="D23" s="17">
        <v>0.30299999999999999</v>
      </c>
      <c r="E23" s="17">
        <v>48.29</v>
      </c>
      <c r="F23" s="17">
        <v>0</v>
      </c>
      <c r="G23" s="17">
        <v>0</v>
      </c>
      <c r="H23" s="16">
        <v>1</v>
      </c>
      <c r="I23" s="17">
        <f t="shared" si="0"/>
        <v>0</v>
      </c>
      <c r="J23" s="17">
        <f t="shared" si="1"/>
        <v>0</v>
      </c>
      <c r="K23" s="17">
        <v>2921.4</v>
      </c>
      <c r="L23" s="16">
        <f t="shared" si="2"/>
        <v>2.7510243456138324</v>
      </c>
      <c r="M23" s="8">
        <f t="shared" si="3"/>
        <v>3393</v>
      </c>
      <c r="N23" s="8">
        <f t="shared" si="4"/>
        <v>0</v>
      </c>
      <c r="O23" s="8">
        <f t="shared" si="5"/>
        <v>0</v>
      </c>
    </row>
    <row r="24" spans="1:15">
      <c r="A24" s="16" t="s">
        <v>44</v>
      </c>
      <c r="B24" s="16">
        <v>3200</v>
      </c>
      <c r="C24" s="18">
        <v>0.1060984531</v>
      </c>
      <c r="D24" s="17">
        <v>0.4</v>
      </c>
      <c r="E24" s="17">
        <v>48.29</v>
      </c>
      <c r="F24" s="17">
        <v>1.2</v>
      </c>
      <c r="G24" s="17">
        <v>6.4000000000000001E-2</v>
      </c>
      <c r="H24" s="16">
        <v>1</v>
      </c>
      <c r="I24" s="17">
        <f t="shared" si="0"/>
        <v>1.2</v>
      </c>
      <c r="J24" s="17">
        <f t="shared" si="1"/>
        <v>6.4000000000000001E-2</v>
      </c>
      <c r="K24" s="17">
        <v>165.9</v>
      </c>
      <c r="L24" s="16">
        <f t="shared" si="2"/>
        <v>0.17078314333996669</v>
      </c>
      <c r="M24" s="8">
        <f t="shared" si="3"/>
        <v>211</v>
      </c>
      <c r="N24" s="8">
        <f t="shared" si="4"/>
        <v>1</v>
      </c>
      <c r="O24" s="8">
        <f t="shared" si="5"/>
        <v>0</v>
      </c>
    </row>
    <row r="25" spans="1:15">
      <c r="A25" s="16" t="s">
        <v>44</v>
      </c>
      <c r="B25" s="16">
        <v>3200</v>
      </c>
      <c r="C25" s="18">
        <v>0.89925976249999995</v>
      </c>
      <c r="D25" s="17">
        <v>0.4</v>
      </c>
      <c r="E25" s="17">
        <v>48.29</v>
      </c>
      <c r="F25" s="17">
        <v>1.2</v>
      </c>
      <c r="G25" s="17">
        <v>6.4000000000000001E-2</v>
      </c>
      <c r="H25" s="16">
        <v>1</v>
      </c>
      <c r="I25" s="17">
        <f t="shared" si="0"/>
        <v>1.2</v>
      </c>
      <c r="J25" s="17">
        <f t="shared" si="1"/>
        <v>6.4000000000000001E-2</v>
      </c>
      <c r="K25" s="17">
        <v>1468</v>
      </c>
      <c r="L25" s="16">
        <f t="shared" si="2"/>
        <v>1.4475084643708334</v>
      </c>
      <c r="M25" s="8">
        <f t="shared" si="3"/>
        <v>1785</v>
      </c>
      <c r="N25" s="8">
        <f t="shared" si="4"/>
        <v>5</v>
      </c>
      <c r="O25" s="8">
        <f t="shared" si="5"/>
        <v>0.3</v>
      </c>
    </row>
    <row r="26" spans="1:15">
      <c r="A26" s="16" t="s">
        <v>44</v>
      </c>
      <c r="B26" s="16">
        <v>6410</v>
      </c>
      <c r="C26" s="18">
        <v>1.0111153878000001</v>
      </c>
      <c r="D26" s="17">
        <v>0.30299999999999999</v>
      </c>
      <c r="E26" s="17">
        <v>48.29</v>
      </c>
      <c r="F26" s="17">
        <v>0</v>
      </c>
      <c r="G26" s="17">
        <v>0</v>
      </c>
      <c r="H26" s="16">
        <v>1</v>
      </c>
      <c r="I26" s="17">
        <f t="shared" si="0"/>
        <v>0</v>
      </c>
      <c r="J26" s="17">
        <f t="shared" si="1"/>
        <v>0</v>
      </c>
      <c r="K26" s="17">
        <v>1898</v>
      </c>
      <c r="L26" s="16">
        <f t="shared" si="2"/>
        <v>1.2328757424407655</v>
      </c>
      <c r="M26" s="8">
        <f t="shared" si="3"/>
        <v>1521</v>
      </c>
      <c r="N26" s="8">
        <f t="shared" si="4"/>
        <v>0</v>
      </c>
      <c r="O26" s="8">
        <f t="shared" si="5"/>
        <v>0</v>
      </c>
    </row>
    <row r="27" spans="1:15">
      <c r="A27" s="16" t="s">
        <v>44</v>
      </c>
      <c r="B27" s="16">
        <v>6430</v>
      </c>
      <c r="C27" s="18">
        <v>3.3437245400000003E-2</v>
      </c>
      <c r="D27" s="17">
        <v>0.30299999999999999</v>
      </c>
      <c r="E27" s="17">
        <v>48.29</v>
      </c>
      <c r="F27" s="17">
        <v>0</v>
      </c>
      <c r="G27" s="17">
        <v>0</v>
      </c>
      <c r="H27" s="16">
        <v>1</v>
      </c>
      <c r="I27" s="17">
        <f t="shared" si="0"/>
        <v>0</v>
      </c>
      <c r="J27" s="17">
        <f t="shared" si="1"/>
        <v>0</v>
      </c>
      <c r="K27" s="17">
        <v>39.6</v>
      </c>
      <c r="L27" s="16">
        <f t="shared" si="2"/>
        <v>4.0770785654241505E-2</v>
      </c>
      <c r="M27" s="8">
        <f t="shared" si="3"/>
        <v>50</v>
      </c>
      <c r="N27" s="8">
        <f t="shared" si="4"/>
        <v>0</v>
      </c>
      <c r="O27" s="8">
        <f t="shared" si="5"/>
        <v>0</v>
      </c>
    </row>
    <row r="28" spans="1:15">
      <c r="A28" s="16" t="s">
        <v>44</v>
      </c>
      <c r="B28" s="16">
        <v>3200</v>
      </c>
      <c r="C28" s="18">
        <v>0.39801127870000003</v>
      </c>
      <c r="D28" s="17">
        <v>0.4</v>
      </c>
      <c r="E28" s="17">
        <v>48.29</v>
      </c>
      <c r="F28" s="17">
        <v>1.2</v>
      </c>
      <c r="G28" s="17">
        <v>6.4000000000000001E-2</v>
      </c>
      <c r="H28" s="16">
        <v>1</v>
      </c>
      <c r="I28" s="17">
        <f t="shared" si="0"/>
        <v>1.2</v>
      </c>
      <c r="J28" s="17">
        <f t="shared" si="1"/>
        <v>6.4000000000000001E-2</v>
      </c>
      <c r="K28" s="17">
        <v>622.20000000000005</v>
      </c>
      <c r="L28" s="16">
        <f t="shared" si="2"/>
        <v>0.64066548828076686</v>
      </c>
      <c r="M28" s="8">
        <f t="shared" si="3"/>
        <v>790</v>
      </c>
      <c r="N28" s="8">
        <f t="shared" si="4"/>
        <v>2</v>
      </c>
      <c r="O28" s="8">
        <f t="shared" si="5"/>
        <v>0.1</v>
      </c>
    </row>
    <row r="29" spans="1:15">
      <c r="A29" s="16" t="s">
        <v>44</v>
      </c>
      <c r="B29" s="16">
        <v>6430</v>
      </c>
      <c r="C29" s="18">
        <v>4.32638859E-2</v>
      </c>
      <c r="D29" s="17">
        <v>0.30299999999999999</v>
      </c>
      <c r="E29" s="17">
        <v>48.29</v>
      </c>
      <c r="F29" s="17">
        <v>0</v>
      </c>
      <c r="G29" s="17">
        <v>0</v>
      </c>
      <c r="H29" s="16">
        <v>1</v>
      </c>
      <c r="I29" s="17">
        <f t="shared" si="0"/>
        <v>0</v>
      </c>
      <c r="J29" s="17">
        <f t="shared" si="1"/>
        <v>0</v>
      </c>
      <c r="K29" s="17">
        <v>51.2</v>
      </c>
      <c r="L29" s="16">
        <f t="shared" si="2"/>
        <v>5.2752629515302747E-2</v>
      </c>
      <c r="M29" s="8">
        <f t="shared" si="3"/>
        <v>65</v>
      </c>
      <c r="N29" s="8">
        <f t="shared" si="4"/>
        <v>0</v>
      </c>
      <c r="O29" s="8">
        <f t="shared" si="5"/>
        <v>0</v>
      </c>
    </row>
    <row r="30" spans="1:15">
      <c r="A30" s="16" t="s">
        <v>44</v>
      </c>
      <c r="B30" s="16">
        <v>6410</v>
      </c>
      <c r="C30" s="18">
        <v>0.15445280880000001</v>
      </c>
      <c r="D30" s="17">
        <v>0.30299999999999999</v>
      </c>
      <c r="E30" s="17">
        <v>48.29</v>
      </c>
      <c r="F30" s="17">
        <v>0</v>
      </c>
      <c r="G30" s="17">
        <v>0</v>
      </c>
      <c r="H30" s="16">
        <v>1</v>
      </c>
      <c r="I30" s="17">
        <f t="shared" si="0"/>
        <v>0</v>
      </c>
      <c r="J30" s="17">
        <f t="shared" si="1"/>
        <v>0</v>
      </c>
      <c r="K30" s="17">
        <v>192</v>
      </c>
      <c r="L30" s="16">
        <f t="shared" si="2"/>
        <v>0.18832778495803801</v>
      </c>
      <c r="M30" s="8">
        <f t="shared" si="3"/>
        <v>232</v>
      </c>
      <c r="N30" s="8">
        <f t="shared" si="4"/>
        <v>0</v>
      </c>
      <c r="O30" s="8">
        <f t="shared" si="5"/>
        <v>0</v>
      </c>
    </row>
    <row r="31" spans="1:15">
      <c r="A31" s="16" t="s">
        <v>44</v>
      </c>
      <c r="B31" s="16">
        <v>6430</v>
      </c>
      <c r="C31" s="18">
        <v>1.7268405000000001E-3</v>
      </c>
      <c r="D31" s="17">
        <v>0.30299999999999999</v>
      </c>
      <c r="E31" s="17">
        <v>48.29</v>
      </c>
      <c r="F31" s="17">
        <v>0</v>
      </c>
      <c r="G31" s="17">
        <v>0</v>
      </c>
      <c r="H31" s="16">
        <v>1</v>
      </c>
      <c r="I31" s="17">
        <f t="shared" si="0"/>
        <v>0</v>
      </c>
      <c r="J31" s="17">
        <f t="shared" si="1"/>
        <v>0</v>
      </c>
      <c r="K31" s="17">
        <v>1304.8</v>
      </c>
      <c r="L31" s="16">
        <f t="shared" si="2"/>
        <v>2.1055754755612498E-3</v>
      </c>
      <c r="M31" s="8">
        <f t="shared" si="3"/>
        <v>3</v>
      </c>
      <c r="N31" s="8">
        <f t="shared" si="4"/>
        <v>0</v>
      </c>
      <c r="O31" s="8">
        <f t="shared" si="5"/>
        <v>0</v>
      </c>
    </row>
    <row r="32" spans="1:15">
      <c r="A32" s="16" t="s">
        <v>44</v>
      </c>
      <c r="B32" s="16">
        <v>1200</v>
      </c>
      <c r="C32" s="18">
        <v>8.1840209000000001E-3</v>
      </c>
      <c r="D32" s="17">
        <v>0.47299999999999998</v>
      </c>
      <c r="E32" s="17">
        <v>48.29</v>
      </c>
      <c r="F32" s="17">
        <v>2.23</v>
      </c>
      <c r="G32" s="17">
        <v>0.316</v>
      </c>
      <c r="H32" s="16">
        <v>1</v>
      </c>
      <c r="I32" s="17">
        <f t="shared" si="0"/>
        <v>2.23</v>
      </c>
      <c r="J32" s="17">
        <f t="shared" si="1"/>
        <v>0.316</v>
      </c>
      <c r="K32" s="17">
        <v>990.7</v>
      </c>
      <c r="L32" s="16">
        <f t="shared" si="2"/>
        <v>1.5577717721704416E-2</v>
      </c>
      <c r="M32" s="8">
        <f t="shared" si="3"/>
        <v>19</v>
      </c>
      <c r="N32" s="8">
        <f t="shared" si="4"/>
        <v>0</v>
      </c>
      <c r="O32" s="8">
        <f t="shared" si="5"/>
        <v>0</v>
      </c>
    </row>
    <row r="33" spans="3:15">
      <c r="C33" s="18">
        <f>SUM(C2:C32)</f>
        <v>91.361129895000005</v>
      </c>
      <c r="N33" s="8">
        <f>SUM(N2:N32)</f>
        <v>411</v>
      </c>
      <c r="O33" s="8">
        <f>SUM(O2:O32)</f>
        <v>21.900000000000006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67"/>
  <sheetViews>
    <sheetView workbookViewId="0">
      <pane ySplit="1" topLeftCell="A38" activePane="bottomLeft" state="frozen"/>
      <selection pane="bottomLeft"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1.140625" style="19" customWidth="1"/>
    <col min="11" max="11" width="19.7109375" style="17" customWidth="1"/>
    <col min="12" max="12" width="14.5703125" customWidth="1"/>
    <col min="13" max="13" width="13.8554687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9" t="s">
        <v>45</v>
      </c>
      <c r="J1" s="19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3200</v>
      </c>
      <c r="C2" s="18">
        <v>0.67290594940000004</v>
      </c>
      <c r="D2" s="17">
        <v>0.4</v>
      </c>
      <c r="E2" s="17">
        <v>48.29</v>
      </c>
      <c r="F2" s="17">
        <v>1.2</v>
      </c>
      <c r="G2" s="17">
        <v>6.4000000000000001E-2</v>
      </c>
      <c r="H2" s="16">
        <v>1</v>
      </c>
      <c r="I2" s="19">
        <f>F2</f>
        <v>1.2</v>
      </c>
      <c r="J2" s="19">
        <f>G2</f>
        <v>6.4000000000000001E-2</v>
      </c>
      <c r="K2" s="17">
        <v>22189.9</v>
      </c>
      <c r="L2" s="16">
        <f>E2*D2*C2/12</f>
        <v>1.0831542765508668</v>
      </c>
      <c r="M2" s="8">
        <f>ROUND(E2*D2*C2*102.79,0)</f>
        <v>1336</v>
      </c>
      <c r="N2" s="8">
        <f>ROUND(I2*M2*0.002205,0)</f>
        <v>4</v>
      </c>
      <c r="O2" s="8">
        <f>ROUND(J2*M2*0.002205,1)</f>
        <v>0.2</v>
      </c>
    </row>
    <row r="3" spans="1:15">
      <c r="A3" s="16" t="s">
        <v>44</v>
      </c>
      <c r="B3" s="16">
        <v>3200</v>
      </c>
      <c r="C3" s="18">
        <v>0.71940937260000004</v>
      </c>
      <c r="D3" s="17">
        <v>0.4</v>
      </c>
      <c r="E3" s="17">
        <v>48.29</v>
      </c>
      <c r="F3" s="17">
        <v>1.2</v>
      </c>
      <c r="G3" s="17">
        <v>6.4000000000000001E-2</v>
      </c>
      <c r="H3" s="16">
        <v>1</v>
      </c>
      <c r="I3" s="19">
        <f t="shared" ref="I3:I62" si="0">F3</f>
        <v>1.2</v>
      </c>
      <c r="J3" s="19">
        <f t="shared" ref="J3:J62" si="1">G3</f>
        <v>6.4000000000000001E-2</v>
      </c>
      <c r="K3" s="17">
        <v>3206.4</v>
      </c>
      <c r="L3" s="16">
        <f t="shared" ref="L3:L66" si="2">E3*D3*C3/12</f>
        <v>1.1580092867618001</v>
      </c>
      <c r="M3" s="8">
        <f t="shared" ref="M3:M66" si="3">ROUND(E3*D3*C3*102.79,0)</f>
        <v>1428</v>
      </c>
      <c r="N3" s="8">
        <f t="shared" ref="N3:N66" si="4">ROUND(I3*M3*0.002205,0)</f>
        <v>4</v>
      </c>
      <c r="O3" s="8">
        <f t="shared" ref="O3:O66" si="5">ROUND(J3*M3*0.002205,1)</f>
        <v>0.2</v>
      </c>
    </row>
    <row r="4" spans="1:15">
      <c r="A4" s="16" t="s">
        <v>44</v>
      </c>
      <c r="B4" s="16">
        <v>3200</v>
      </c>
      <c r="C4" s="18">
        <v>12.561714563600001</v>
      </c>
      <c r="D4" s="17">
        <v>0.4</v>
      </c>
      <c r="E4" s="17">
        <v>48.29</v>
      </c>
      <c r="F4" s="17">
        <v>1.2</v>
      </c>
      <c r="G4" s="17">
        <v>6.4000000000000001E-2</v>
      </c>
      <c r="H4" s="16">
        <v>1</v>
      </c>
      <c r="I4" s="19">
        <f t="shared" si="0"/>
        <v>1.2</v>
      </c>
      <c r="J4" s="19">
        <f t="shared" si="1"/>
        <v>6.4000000000000001E-2</v>
      </c>
      <c r="K4" s="17">
        <v>26940.9</v>
      </c>
      <c r="L4" s="16">
        <f t="shared" si="2"/>
        <v>20.220173209208138</v>
      </c>
      <c r="M4" s="8">
        <f t="shared" si="3"/>
        <v>24941</v>
      </c>
      <c r="N4" s="8">
        <f t="shared" si="4"/>
        <v>66</v>
      </c>
      <c r="O4" s="8">
        <f t="shared" si="5"/>
        <v>3.5</v>
      </c>
    </row>
    <row r="5" spans="1:15">
      <c r="A5" s="16" t="s">
        <v>44</v>
      </c>
      <c r="B5" s="16">
        <v>3100</v>
      </c>
      <c r="C5" s="18">
        <v>2.0477774434999998</v>
      </c>
      <c r="D5" s="17">
        <v>0.41099999999999998</v>
      </c>
      <c r="E5" s="17">
        <v>48.29</v>
      </c>
      <c r="F5" s="17">
        <v>1.2</v>
      </c>
      <c r="G5" s="17">
        <v>6.4000000000000001E-2</v>
      </c>
      <c r="H5" s="16">
        <v>1</v>
      </c>
      <c r="I5" s="19">
        <f t="shared" si="0"/>
        <v>1.2</v>
      </c>
      <c r="J5" s="19">
        <f t="shared" si="1"/>
        <v>6.4000000000000001E-2</v>
      </c>
      <c r="K5" s="17">
        <v>3289.5</v>
      </c>
      <c r="L5" s="16">
        <f t="shared" si="2"/>
        <v>3.3868856665715632</v>
      </c>
      <c r="M5" s="8">
        <f t="shared" si="3"/>
        <v>4178</v>
      </c>
      <c r="N5" s="8">
        <f t="shared" si="4"/>
        <v>11</v>
      </c>
      <c r="O5" s="8">
        <f t="shared" si="5"/>
        <v>0.6</v>
      </c>
    </row>
    <row r="6" spans="1:15">
      <c r="A6" s="16" t="s">
        <v>44</v>
      </c>
      <c r="B6" s="16">
        <v>3100</v>
      </c>
      <c r="C6" s="18">
        <v>2.2791910299999999E-2</v>
      </c>
      <c r="D6" s="17">
        <v>0.41099999999999998</v>
      </c>
      <c r="E6" s="17">
        <v>48.29</v>
      </c>
      <c r="F6" s="17">
        <v>1.2</v>
      </c>
      <c r="G6" s="17">
        <v>6.4000000000000001E-2</v>
      </c>
      <c r="H6" s="16">
        <v>1</v>
      </c>
      <c r="I6" s="19">
        <f t="shared" si="0"/>
        <v>1.2</v>
      </c>
      <c r="J6" s="19">
        <f t="shared" si="1"/>
        <v>6.4000000000000001E-2</v>
      </c>
      <c r="K6" s="17">
        <v>36.6</v>
      </c>
      <c r="L6" s="16">
        <f t="shared" si="2"/>
        <v>3.7696281182254744E-2</v>
      </c>
      <c r="M6" s="8">
        <f t="shared" si="3"/>
        <v>46</v>
      </c>
      <c r="N6" s="8">
        <f t="shared" si="4"/>
        <v>0</v>
      </c>
      <c r="O6" s="8">
        <f t="shared" si="5"/>
        <v>0</v>
      </c>
    </row>
    <row r="7" spans="1:15">
      <c r="A7" s="16" t="s">
        <v>44</v>
      </c>
      <c r="B7" s="16">
        <v>7430</v>
      </c>
      <c r="C7" s="18">
        <v>6.0717834E-3</v>
      </c>
      <c r="D7" s="17">
        <v>0.16900000000000001</v>
      </c>
      <c r="E7" s="17">
        <v>48.29</v>
      </c>
      <c r="F7" s="17">
        <v>1.25</v>
      </c>
      <c r="G7" s="17">
        <v>0.20200000000000001</v>
      </c>
      <c r="H7" s="16">
        <v>1</v>
      </c>
      <c r="I7" s="19">
        <f t="shared" si="0"/>
        <v>1.25</v>
      </c>
      <c r="J7" s="19">
        <f t="shared" si="1"/>
        <v>0.20200000000000001</v>
      </c>
      <c r="K7" s="17">
        <v>3287</v>
      </c>
      <c r="L7" s="16">
        <f t="shared" si="2"/>
        <v>4.1293237537695007E-3</v>
      </c>
      <c r="M7" s="8">
        <f t="shared" si="3"/>
        <v>5</v>
      </c>
      <c r="N7" s="8">
        <f t="shared" si="4"/>
        <v>0</v>
      </c>
      <c r="O7" s="8">
        <f t="shared" si="5"/>
        <v>0</v>
      </c>
    </row>
    <row r="8" spans="1:15">
      <c r="A8" s="16" t="s">
        <v>44</v>
      </c>
      <c r="B8" s="16">
        <v>5300</v>
      </c>
      <c r="C8" s="18">
        <v>9.7259406000000007E-2</v>
      </c>
      <c r="D8" s="17">
        <v>0.5</v>
      </c>
      <c r="E8" s="17">
        <v>48.29</v>
      </c>
      <c r="F8" s="17">
        <v>0.6</v>
      </c>
      <c r="G8" s="17">
        <v>0.13500000000000001</v>
      </c>
      <c r="H8" s="16">
        <v>1</v>
      </c>
      <c r="I8" s="19">
        <f t="shared" si="0"/>
        <v>0.6</v>
      </c>
      <c r="J8" s="19">
        <f t="shared" si="1"/>
        <v>0.13500000000000001</v>
      </c>
      <c r="K8" s="17">
        <v>190.1</v>
      </c>
      <c r="L8" s="16">
        <f t="shared" si="2"/>
        <v>0.19569402982250003</v>
      </c>
      <c r="M8" s="8">
        <f t="shared" si="3"/>
        <v>241</v>
      </c>
      <c r="N8" s="8">
        <f t="shared" si="4"/>
        <v>0</v>
      </c>
      <c r="O8" s="8">
        <f t="shared" si="5"/>
        <v>0.1</v>
      </c>
    </row>
    <row r="9" spans="1:15">
      <c r="A9" s="16" t="s">
        <v>44</v>
      </c>
      <c r="B9" s="16">
        <v>3200</v>
      </c>
      <c r="C9" s="18">
        <v>1.29030407E-2</v>
      </c>
      <c r="D9" s="17">
        <v>0.4</v>
      </c>
      <c r="E9" s="17">
        <v>48.29</v>
      </c>
      <c r="F9" s="17">
        <v>1.2</v>
      </c>
      <c r="G9" s="17">
        <v>6.4000000000000001E-2</v>
      </c>
      <c r="H9" s="16">
        <v>1</v>
      </c>
      <c r="I9" s="19">
        <f t="shared" si="0"/>
        <v>1.2</v>
      </c>
      <c r="J9" s="19">
        <f t="shared" si="1"/>
        <v>6.4000000000000001E-2</v>
      </c>
      <c r="K9" s="17">
        <v>20.2</v>
      </c>
      <c r="L9" s="16">
        <f t="shared" si="2"/>
        <v>2.0769594513433336E-2</v>
      </c>
      <c r="M9" s="8">
        <f t="shared" si="3"/>
        <v>26</v>
      </c>
      <c r="N9" s="8">
        <f t="shared" si="4"/>
        <v>0</v>
      </c>
      <c r="O9" s="8">
        <f t="shared" si="5"/>
        <v>0</v>
      </c>
    </row>
    <row r="10" spans="1:15">
      <c r="A10" s="16" t="s">
        <v>44</v>
      </c>
      <c r="B10" s="16">
        <v>6430</v>
      </c>
      <c r="C10" s="18">
        <v>0.24578517080000001</v>
      </c>
      <c r="D10" s="17">
        <v>0.30299999999999999</v>
      </c>
      <c r="E10" s="17">
        <v>48.29</v>
      </c>
      <c r="F10" s="17">
        <v>0</v>
      </c>
      <c r="G10" s="17">
        <v>0</v>
      </c>
      <c r="H10" s="16">
        <v>1</v>
      </c>
      <c r="I10" s="19">
        <f t="shared" si="0"/>
        <v>0</v>
      </c>
      <c r="J10" s="19">
        <f t="shared" si="1"/>
        <v>0</v>
      </c>
      <c r="K10" s="17">
        <v>291.10000000000002</v>
      </c>
      <c r="L10" s="16">
        <f t="shared" si="2"/>
        <v>0.29969138892278296</v>
      </c>
      <c r="M10" s="8">
        <f t="shared" si="3"/>
        <v>370</v>
      </c>
      <c r="N10" s="8">
        <f t="shared" si="4"/>
        <v>0</v>
      </c>
      <c r="O10" s="8">
        <f t="shared" si="5"/>
        <v>0</v>
      </c>
    </row>
    <row r="11" spans="1:15">
      <c r="A11" s="16" t="s">
        <v>44</v>
      </c>
      <c r="B11" s="16">
        <v>3200</v>
      </c>
      <c r="C11" s="18">
        <v>9.4985561349999994</v>
      </c>
      <c r="D11" s="17">
        <v>0.4</v>
      </c>
      <c r="E11" s="17">
        <v>48.29</v>
      </c>
      <c r="F11" s="17">
        <v>1.2</v>
      </c>
      <c r="G11" s="17">
        <v>6.4000000000000001E-2</v>
      </c>
      <c r="H11" s="16">
        <v>1</v>
      </c>
      <c r="I11" s="19">
        <f t="shared" si="0"/>
        <v>1.2</v>
      </c>
      <c r="J11" s="19">
        <f t="shared" si="1"/>
        <v>6.4000000000000001E-2</v>
      </c>
      <c r="K11" s="17">
        <v>41683.5</v>
      </c>
      <c r="L11" s="16">
        <f t="shared" si="2"/>
        <v>15.289509191971668</v>
      </c>
      <c r="M11" s="8">
        <f t="shared" si="3"/>
        <v>18859</v>
      </c>
      <c r="N11" s="8">
        <f t="shared" si="4"/>
        <v>50</v>
      </c>
      <c r="O11" s="8">
        <f t="shared" si="5"/>
        <v>2.7</v>
      </c>
    </row>
    <row r="12" spans="1:15">
      <c r="A12" s="16" t="s">
        <v>44</v>
      </c>
      <c r="B12" s="16">
        <v>4430</v>
      </c>
      <c r="C12" s="18">
        <v>2.327425211</v>
      </c>
      <c r="D12" s="17">
        <v>0.41299999999999998</v>
      </c>
      <c r="E12" s="17">
        <v>48.29</v>
      </c>
      <c r="F12" s="17">
        <v>0.7</v>
      </c>
      <c r="G12" s="17">
        <v>0.09</v>
      </c>
      <c r="H12" s="16">
        <v>1</v>
      </c>
      <c r="I12" s="19">
        <f t="shared" si="0"/>
        <v>0.7</v>
      </c>
      <c r="J12" s="19">
        <f t="shared" si="1"/>
        <v>0.09</v>
      </c>
      <c r="K12" s="17">
        <v>3756.8</v>
      </c>
      <c r="L12" s="16">
        <f t="shared" si="2"/>
        <v>3.8681360916987888</v>
      </c>
      <c r="M12" s="8">
        <f t="shared" si="3"/>
        <v>4771</v>
      </c>
      <c r="N12" s="8">
        <f t="shared" si="4"/>
        <v>7</v>
      </c>
      <c r="O12" s="8">
        <f t="shared" si="5"/>
        <v>0.9</v>
      </c>
    </row>
    <row r="13" spans="1:15">
      <c r="A13" s="16" t="s">
        <v>44</v>
      </c>
      <c r="B13" s="16">
        <v>6410</v>
      </c>
      <c r="C13" s="18">
        <v>8.3755466887000001</v>
      </c>
      <c r="D13" s="17">
        <v>0.30299999999999999</v>
      </c>
      <c r="E13" s="17">
        <v>48.29</v>
      </c>
      <c r="F13" s="17">
        <v>0</v>
      </c>
      <c r="G13" s="17">
        <v>0</v>
      </c>
      <c r="H13" s="16">
        <v>1</v>
      </c>
      <c r="I13" s="19">
        <f t="shared" si="0"/>
        <v>0</v>
      </c>
      <c r="J13" s="19">
        <f t="shared" si="1"/>
        <v>0</v>
      </c>
      <c r="K13" s="17">
        <v>15620.8</v>
      </c>
      <c r="L13" s="16">
        <f t="shared" si="2"/>
        <v>10.212492527332406</v>
      </c>
      <c r="M13" s="8">
        <f t="shared" si="3"/>
        <v>12597</v>
      </c>
      <c r="N13" s="8">
        <f t="shared" si="4"/>
        <v>0</v>
      </c>
      <c r="O13" s="8">
        <f t="shared" si="5"/>
        <v>0</v>
      </c>
    </row>
    <row r="14" spans="1:15">
      <c r="A14" s="16" t="s">
        <v>44</v>
      </c>
      <c r="B14" s="16">
        <v>4430</v>
      </c>
      <c r="C14" s="18">
        <v>2.1268400383000001</v>
      </c>
      <c r="D14" s="17">
        <v>0.41299999999999998</v>
      </c>
      <c r="E14" s="17">
        <v>48.29</v>
      </c>
      <c r="F14" s="17">
        <v>0.7</v>
      </c>
      <c r="G14" s="17">
        <v>0.09</v>
      </c>
      <c r="H14" s="16">
        <v>1</v>
      </c>
      <c r="I14" s="19">
        <f t="shared" si="0"/>
        <v>0.7</v>
      </c>
      <c r="J14" s="19">
        <f t="shared" si="1"/>
        <v>0.09</v>
      </c>
      <c r="K14" s="17">
        <v>3433.1</v>
      </c>
      <c r="L14" s="16">
        <f t="shared" si="2"/>
        <v>3.5347673792205323</v>
      </c>
      <c r="M14" s="8">
        <f t="shared" si="3"/>
        <v>4360</v>
      </c>
      <c r="N14" s="8">
        <f t="shared" si="4"/>
        <v>7</v>
      </c>
      <c r="O14" s="8">
        <f t="shared" si="5"/>
        <v>0.9</v>
      </c>
    </row>
    <row r="15" spans="1:15">
      <c r="A15" s="16" t="s">
        <v>44</v>
      </c>
      <c r="B15" s="16">
        <v>3200</v>
      </c>
      <c r="C15" s="18">
        <v>2.0093745951000002</v>
      </c>
      <c r="D15" s="17">
        <v>0.4</v>
      </c>
      <c r="E15" s="17">
        <v>48.29</v>
      </c>
      <c r="F15" s="17">
        <v>1.2</v>
      </c>
      <c r="G15" s="17">
        <v>6.4000000000000001E-2</v>
      </c>
      <c r="H15" s="16">
        <v>1</v>
      </c>
      <c r="I15" s="19">
        <f t="shared" si="0"/>
        <v>1.2</v>
      </c>
      <c r="J15" s="19">
        <f t="shared" si="1"/>
        <v>6.4000000000000001E-2</v>
      </c>
      <c r="K15" s="17">
        <v>10038.700000000001</v>
      </c>
      <c r="L15" s="16">
        <f t="shared" si="2"/>
        <v>3.2344233065793007</v>
      </c>
      <c r="M15" s="8">
        <f t="shared" si="3"/>
        <v>3990</v>
      </c>
      <c r="N15" s="8">
        <f t="shared" si="4"/>
        <v>11</v>
      </c>
      <c r="O15" s="8">
        <f t="shared" si="5"/>
        <v>0.6</v>
      </c>
    </row>
    <row r="16" spans="1:15">
      <c r="A16" s="16" t="s">
        <v>44</v>
      </c>
      <c r="B16" s="16">
        <v>6410</v>
      </c>
      <c r="C16" s="18">
        <v>3.8296171157000001</v>
      </c>
      <c r="D16" s="17">
        <v>0.30299999999999999</v>
      </c>
      <c r="E16" s="17">
        <v>48.29</v>
      </c>
      <c r="F16" s="17">
        <v>0</v>
      </c>
      <c r="G16" s="17">
        <v>0</v>
      </c>
      <c r="H16" s="16">
        <v>1</v>
      </c>
      <c r="I16" s="19">
        <f t="shared" si="0"/>
        <v>0</v>
      </c>
      <c r="J16" s="19">
        <f t="shared" si="1"/>
        <v>0</v>
      </c>
      <c r="K16" s="17">
        <v>4538.1000000000004</v>
      </c>
      <c r="L16" s="16">
        <f t="shared" si="2"/>
        <v>4.6695383155581132</v>
      </c>
      <c r="M16" s="8">
        <f t="shared" si="3"/>
        <v>5760</v>
      </c>
      <c r="N16" s="8">
        <f t="shared" si="4"/>
        <v>0</v>
      </c>
      <c r="O16" s="8">
        <f t="shared" si="5"/>
        <v>0</v>
      </c>
    </row>
    <row r="17" spans="1:15">
      <c r="A17" s="16" t="s">
        <v>44</v>
      </c>
      <c r="B17" s="16">
        <v>6410</v>
      </c>
      <c r="C17" s="18">
        <v>3.4038826199999997E-2</v>
      </c>
      <c r="D17" s="17">
        <v>0.30299999999999999</v>
      </c>
      <c r="E17" s="17">
        <v>48.29</v>
      </c>
      <c r="F17" s="17">
        <v>0</v>
      </c>
      <c r="G17" s="17">
        <v>0</v>
      </c>
      <c r="H17" s="16">
        <v>1</v>
      </c>
      <c r="I17" s="19">
        <f t="shared" si="0"/>
        <v>0</v>
      </c>
      <c r="J17" s="19">
        <f t="shared" si="1"/>
        <v>0</v>
      </c>
      <c r="K17" s="17">
        <v>40.299999999999997</v>
      </c>
      <c r="L17" s="16">
        <f t="shared" si="2"/>
        <v>4.1504306659249493E-2</v>
      </c>
      <c r="M17" s="8">
        <f t="shared" si="3"/>
        <v>51</v>
      </c>
      <c r="N17" s="8">
        <f t="shared" si="4"/>
        <v>0</v>
      </c>
      <c r="O17" s="8">
        <f t="shared" si="5"/>
        <v>0</v>
      </c>
    </row>
    <row r="18" spans="1:15">
      <c r="A18" s="16" t="s">
        <v>44</v>
      </c>
      <c r="B18" s="16">
        <v>3200</v>
      </c>
      <c r="C18" s="18">
        <v>2.8557679283000001</v>
      </c>
      <c r="D18" s="17">
        <v>0.4</v>
      </c>
      <c r="E18" s="17">
        <v>48.29</v>
      </c>
      <c r="F18" s="17">
        <v>1.2</v>
      </c>
      <c r="G18" s="17">
        <v>6.4000000000000001E-2</v>
      </c>
      <c r="H18" s="16">
        <v>1</v>
      </c>
      <c r="I18" s="19">
        <f t="shared" si="0"/>
        <v>1.2</v>
      </c>
      <c r="J18" s="19">
        <f t="shared" si="1"/>
        <v>6.4000000000000001E-2</v>
      </c>
      <c r="K18" s="17">
        <v>4464.6000000000004</v>
      </c>
      <c r="L18" s="16">
        <f t="shared" si="2"/>
        <v>4.596834441920234</v>
      </c>
      <c r="M18" s="8">
        <f t="shared" si="3"/>
        <v>5670</v>
      </c>
      <c r="N18" s="8">
        <f t="shared" si="4"/>
        <v>15</v>
      </c>
      <c r="O18" s="8">
        <f t="shared" si="5"/>
        <v>0.8</v>
      </c>
    </row>
    <row r="19" spans="1:15">
      <c r="A19" s="16" t="s">
        <v>44</v>
      </c>
      <c r="B19" s="16">
        <v>4430</v>
      </c>
      <c r="C19" s="18">
        <v>17.457172846999999</v>
      </c>
      <c r="D19" s="17">
        <v>0.41299999999999998</v>
      </c>
      <c r="E19" s="17">
        <v>48.29</v>
      </c>
      <c r="F19" s="17">
        <v>0.7</v>
      </c>
      <c r="G19" s="17">
        <v>0.09</v>
      </c>
      <c r="H19" s="16">
        <v>1</v>
      </c>
      <c r="I19" s="19">
        <f t="shared" si="0"/>
        <v>0.7</v>
      </c>
      <c r="J19" s="19">
        <f t="shared" si="1"/>
        <v>0.09</v>
      </c>
      <c r="K19" s="17">
        <v>28193.7</v>
      </c>
      <c r="L19" s="16">
        <f t="shared" si="2"/>
        <v>29.013486675901092</v>
      </c>
      <c r="M19" s="8">
        <f t="shared" si="3"/>
        <v>35788</v>
      </c>
      <c r="N19" s="8">
        <f t="shared" si="4"/>
        <v>55</v>
      </c>
      <c r="O19" s="8">
        <f t="shared" si="5"/>
        <v>7.1</v>
      </c>
    </row>
    <row r="20" spans="1:15">
      <c r="A20" s="16" t="s">
        <v>44</v>
      </c>
      <c r="B20" s="16">
        <v>3200</v>
      </c>
      <c r="C20" s="18">
        <v>1.7268874782999999</v>
      </c>
      <c r="D20" s="17">
        <v>0.4</v>
      </c>
      <c r="E20" s="17">
        <v>48.29</v>
      </c>
      <c r="F20" s="17">
        <v>1.2</v>
      </c>
      <c r="G20" s="17">
        <v>6.4000000000000001E-2</v>
      </c>
      <c r="H20" s="16">
        <v>1</v>
      </c>
      <c r="I20" s="19">
        <f t="shared" si="0"/>
        <v>1.2</v>
      </c>
      <c r="J20" s="19">
        <f t="shared" si="1"/>
        <v>6.4000000000000001E-2</v>
      </c>
      <c r="K20" s="17">
        <v>2699.7</v>
      </c>
      <c r="L20" s="16">
        <f t="shared" si="2"/>
        <v>2.7797132109035672</v>
      </c>
      <c r="M20" s="8">
        <f t="shared" si="3"/>
        <v>3429</v>
      </c>
      <c r="N20" s="8">
        <f t="shared" si="4"/>
        <v>9</v>
      </c>
      <c r="O20" s="8">
        <f t="shared" si="5"/>
        <v>0.5</v>
      </c>
    </row>
    <row r="21" spans="1:15">
      <c r="A21" s="16" t="s">
        <v>44</v>
      </c>
      <c r="B21" s="16">
        <v>3200</v>
      </c>
      <c r="C21" s="18">
        <v>1.2104265194999999</v>
      </c>
      <c r="D21" s="17">
        <v>0.4</v>
      </c>
      <c r="E21" s="17">
        <v>48.29</v>
      </c>
      <c r="F21" s="17">
        <v>1.2</v>
      </c>
      <c r="G21" s="17">
        <v>6.4000000000000001E-2</v>
      </c>
      <c r="H21" s="16">
        <v>1</v>
      </c>
      <c r="I21" s="19">
        <f t="shared" si="0"/>
        <v>1.2</v>
      </c>
      <c r="J21" s="19">
        <f t="shared" si="1"/>
        <v>6.4000000000000001E-2</v>
      </c>
      <c r="K21" s="17">
        <v>1892.3</v>
      </c>
      <c r="L21" s="16">
        <f t="shared" si="2"/>
        <v>1.9483832208885001</v>
      </c>
      <c r="M21" s="8">
        <f t="shared" si="3"/>
        <v>2403</v>
      </c>
      <c r="N21" s="8">
        <f t="shared" si="4"/>
        <v>6</v>
      </c>
      <c r="O21" s="8">
        <f t="shared" si="5"/>
        <v>0.3</v>
      </c>
    </row>
    <row r="22" spans="1:15">
      <c r="A22" s="16" t="s">
        <v>44</v>
      </c>
      <c r="B22" s="16">
        <v>3100</v>
      </c>
      <c r="C22" s="18">
        <v>32.486107618699997</v>
      </c>
      <c r="D22" s="17">
        <v>0.41099999999999998</v>
      </c>
      <c r="E22" s="17">
        <v>48.29</v>
      </c>
      <c r="F22" s="17">
        <v>1.2</v>
      </c>
      <c r="G22" s="17">
        <v>6.4000000000000001E-2</v>
      </c>
      <c r="H22" s="16">
        <v>1</v>
      </c>
      <c r="I22" s="19">
        <f t="shared" si="0"/>
        <v>1.2</v>
      </c>
      <c r="J22" s="19">
        <f t="shared" si="1"/>
        <v>6.4000000000000001E-2</v>
      </c>
      <c r="K22" s="17">
        <v>55043.3</v>
      </c>
      <c r="L22" s="16">
        <f t="shared" si="2"/>
        <v>53.729829189065526</v>
      </c>
      <c r="M22" s="8">
        <f t="shared" si="3"/>
        <v>66275</v>
      </c>
      <c r="N22" s="8">
        <f t="shared" si="4"/>
        <v>175</v>
      </c>
      <c r="O22" s="8">
        <f t="shared" si="5"/>
        <v>9.4</v>
      </c>
    </row>
    <row r="23" spans="1:15">
      <c r="A23" s="16" t="s">
        <v>44</v>
      </c>
      <c r="B23" s="16">
        <v>3100</v>
      </c>
      <c r="C23" s="18">
        <v>5.2235743799999996</v>
      </c>
      <c r="D23" s="17">
        <v>0.41099999999999998</v>
      </c>
      <c r="E23" s="17">
        <v>48.29</v>
      </c>
      <c r="F23" s="17">
        <v>1.2</v>
      </c>
      <c r="G23" s="17">
        <v>6.4000000000000001E-2</v>
      </c>
      <c r="H23" s="16">
        <v>1</v>
      </c>
      <c r="I23" s="19">
        <f t="shared" si="0"/>
        <v>1.2</v>
      </c>
      <c r="J23" s="19">
        <f t="shared" si="1"/>
        <v>6.4000000000000001E-2</v>
      </c>
      <c r="K23" s="17">
        <v>8447.5</v>
      </c>
      <c r="L23" s="16">
        <f t="shared" si="2"/>
        <v>8.6394394332493487</v>
      </c>
      <c r="M23" s="8">
        <f t="shared" si="3"/>
        <v>10657</v>
      </c>
      <c r="N23" s="8">
        <f t="shared" si="4"/>
        <v>28</v>
      </c>
      <c r="O23" s="8">
        <f t="shared" si="5"/>
        <v>1.5</v>
      </c>
    </row>
    <row r="24" spans="1:15">
      <c r="A24" s="16" t="s">
        <v>44</v>
      </c>
      <c r="B24" s="16">
        <v>4110</v>
      </c>
      <c r="C24" s="18">
        <v>2.2752613468999998</v>
      </c>
      <c r="D24" s="17">
        <v>0.41299999999999998</v>
      </c>
      <c r="E24" s="17">
        <v>48.29</v>
      </c>
      <c r="F24" s="17">
        <v>0.7</v>
      </c>
      <c r="G24" s="17">
        <v>0.09</v>
      </c>
      <c r="H24" s="16">
        <v>1</v>
      </c>
      <c r="I24" s="19">
        <f t="shared" si="0"/>
        <v>0.7</v>
      </c>
      <c r="J24" s="19">
        <f t="shared" si="1"/>
        <v>0.09</v>
      </c>
      <c r="K24" s="17">
        <v>3672.7</v>
      </c>
      <c r="L24" s="16">
        <f t="shared" si="2"/>
        <v>3.7814407493719835</v>
      </c>
      <c r="M24" s="8">
        <f t="shared" si="3"/>
        <v>4664</v>
      </c>
      <c r="N24" s="8">
        <f t="shared" si="4"/>
        <v>7</v>
      </c>
      <c r="O24" s="8">
        <f t="shared" si="5"/>
        <v>0.9</v>
      </c>
    </row>
    <row r="25" spans="1:15">
      <c r="A25" s="16" t="s">
        <v>44</v>
      </c>
      <c r="B25" s="16">
        <v>4430</v>
      </c>
      <c r="C25" s="18">
        <v>1.1714689835000001</v>
      </c>
      <c r="D25" s="17">
        <v>0.41299999999999998</v>
      </c>
      <c r="E25" s="17">
        <v>48.29</v>
      </c>
      <c r="F25" s="17">
        <v>0.7</v>
      </c>
      <c r="G25" s="17">
        <v>0.09</v>
      </c>
      <c r="H25" s="16">
        <v>1</v>
      </c>
      <c r="I25" s="19">
        <f t="shared" si="0"/>
        <v>0.7</v>
      </c>
      <c r="J25" s="19">
        <f t="shared" si="1"/>
        <v>0.09</v>
      </c>
      <c r="K25" s="17">
        <v>1891</v>
      </c>
      <c r="L25" s="16">
        <f t="shared" si="2"/>
        <v>1.9469589974214827</v>
      </c>
      <c r="M25" s="8">
        <f t="shared" si="3"/>
        <v>2402</v>
      </c>
      <c r="N25" s="8">
        <f t="shared" si="4"/>
        <v>4</v>
      </c>
      <c r="O25" s="8">
        <f t="shared" si="5"/>
        <v>0.5</v>
      </c>
    </row>
    <row r="26" spans="1:15">
      <c r="A26" s="16" t="s">
        <v>44</v>
      </c>
      <c r="B26" s="16">
        <v>4430</v>
      </c>
      <c r="C26" s="18">
        <v>0.45974714480000001</v>
      </c>
      <c r="D26" s="17">
        <v>0.41299999999999998</v>
      </c>
      <c r="E26" s="17">
        <v>48.29</v>
      </c>
      <c r="F26" s="17">
        <v>0.7</v>
      </c>
      <c r="G26" s="17">
        <v>0.09</v>
      </c>
      <c r="H26" s="16">
        <v>1</v>
      </c>
      <c r="I26" s="19">
        <f t="shared" si="0"/>
        <v>0.7</v>
      </c>
      <c r="J26" s="19">
        <f t="shared" si="1"/>
        <v>0.09</v>
      </c>
      <c r="K26" s="17">
        <v>742.1</v>
      </c>
      <c r="L26" s="16">
        <f t="shared" si="2"/>
        <v>0.76409094283732459</v>
      </c>
      <c r="M26" s="8">
        <f t="shared" si="3"/>
        <v>942</v>
      </c>
      <c r="N26" s="8">
        <f t="shared" si="4"/>
        <v>1</v>
      </c>
      <c r="O26" s="8">
        <f t="shared" si="5"/>
        <v>0.2</v>
      </c>
    </row>
    <row r="27" spans="1:15">
      <c r="A27" s="16" t="s">
        <v>44</v>
      </c>
      <c r="B27" s="16">
        <v>3200</v>
      </c>
      <c r="C27" s="18">
        <v>0.54660879659999995</v>
      </c>
      <c r="D27" s="17">
        <v>0.4</v>
      </c>
      <c r="E27" s="17">
        <v>48.29</v>
      </c>
      <c r="F27" s="17">
        <v>1.2</v>
      </c>
      <c r="G27" s="17">
        <v>6.4000000000000001E-2</v>
      </c>
      <c r="H27" s="16">
        <v>1</v>
      </c>
      <c r="I27" s="19">
        <f t="shared" si="0"/>
        <v>1.2</v>
      </c>
      <c r="J27" s="19">
        <f t="shared" si="1"/>
        <v>6.4000000000000001E-2</v>
      </c>
      <c r="K27" s="17">
        <v>8739.1</v>
      </c>
      <c r="L27" s="16">
        <f t="shared" si="2"/>
        <v>0.87985795959379998</v>
      </c>
      <c r="M27" s="8">
        <f t="shared" si="3"/>
        <v>1085</v>
      </c>
      <c r="N27" s="8">
        <f t="shared" si="4"/>
        <v>3</v>
      </c>
      <c r="O27" s="8">
        <f t="shared" si="5"/>
        <v>0.2</v>
      </c>
    </row>
    <row r="28" spans="1:15">
      <c r="A28" s="16" t="s">
        <v>44</v>
      </c>
      <c r="B28" s="16">
        <v>6410</v>
      </c>
      <c r="C28" s="18">
        <v>0.68985350999999995</v>
      </c>
      <c r="D28" s="17">
        <v>0.30299999999999999</v>
      </c>
      <c r="E28" s="17">
        <v>48.29</v>
      </c>
      <c r="F28" s="17">
        <v>0</v>
      </c>
      <c r="G28" s="17">
        <v>0</v>
      </c>
      <c r="H28" s="16">
        <v>1</v>
      </c>
      <c r="I28" s="19">
        <f t="shared" si="0"/>
        <v>0</v>
      </c>
      <c r="J28" s="19">
        <f t="shared" si="1"/>
        <v>0</v>
      </c>
      <c r="K28" s="17">
        <v>817</v>
      </c>
      <c r="L28" s="16">
        <f t="shared" si="2"/>
        <v>0.84115390644697496</v>
      </c>
      <c r="M28" s="8">
        <f t="shared" si="3"/>
        <v>1038</v>
      </c>
      <c r="N28" s="8">
        <f t="shared" si="4"/>
        <v>0</v>
      </c>
      <c r="O28" s="8">
        <f t="shared" si="5"/>
        <v>0</v>
      </c>
    </row>
    <row r="29" spans="1:15">
      <c r="A29" s="16" t="s">
        <v>44</v>
      </c>
      <c r="B29" s="16">
        <v>5300</v>
      </c>
      <c r="C29" s="18">
        <v>3.02255188E-2</v>
      </c>
      <c r="D29" s="17">
        <v>0.5</v>
      </c>
      <c r="E29" s="17">
        <v>48.29</v>
      </c>
      <c r="F29" s="17">
        <v>0.6</v>
      </c>
      <c r="G29" s="17">
        <v>0.13500000000000001</v>
      </c>
      <c r="H29" s="16">
        <v>1</v>
      </c>
      <c r="I29" s="19">
        <f t="shared" si="0"/>
        <v>0.6</v>
      </c>
      <c r="J29" s="19">
        <f t="shared" si="1"/>
        <v>0.13500000000000001</v>
      </c>
      <c r="K29" s="17">
        <v>59.1</v>
      </c>
      <c r="L29" s="16">
        <f t="shared" si="2"/>
        <v>6.0816262618833335E-2</v>
      </c>
      <c r="M29" s="8">
        <f t="shared" si="3"/>
        <v>75</v>
      </c>
      <c r="N29" s="8">
        <f t="shared" si="4"/>
        <v>0</v>
      </c>
      <c r="O29" s="8">
        <f t="shared" si="5"/>
        <v>0</v>
      </c>
    </row>
    <row r="30" spans="1:15">
      <c r="A30" s="16" t="s">
        <v>44</v>
      </c>
      <c r="B30" s="16">
        <v>6410</v>
      </c>
      <c r="C30" s="18">
        <v>2.6767931500000001E-2</v>
      </c>
      <c r="D30" s="17">
        <v>0.30299999999999999</v>
      </c>
      <c r="E30" s="17">
        <v>48.29</v>
      </c>
      <c r="F30" s="17">
        <v>0</v>
      </c>
      <c r="G30" s="17">
        <v>0</v>
      </c>
      <c r="H30" s="16">
        <v>1</v>
      </c>
      <c r="I30" s="19">
        <f t="shared" si="0"/>
        <v>0</v>
      </c>
      <c r="J30" s="19">
        <f t="shared" si="1"/>
        <v>0</v>
      </c>
      <c r="K30" s="17">
        <v>31.7</v>
      </c>
      <c r="L30" s="16">
        <f t="shared" si="2"/>
        <v>3.2638741156408753E-2</v>
      </c>
      <c r="M30" s="8">
        <f t="shared" si="3"/>
        <v>40</v>
      </c>
      <c r="N30" s="8">
        <f t="shared" si="4"/>
        <v>0</v>
      </c>
      <c r="O30" s="8">
        <f t="shared" si="5"/>
        <v>0</v>
      </c>
    </row>
    <row r="31" spans="1:15">
      <c r="A31" s="16" t="s">
        <v>44</v>
      </c>
      <c r="B31" s="16">
        <v>3100</v>
      </c>
      <c r="C31" s="18">
        <v>7.03798021E-2</v>
      </c>
      <c r="D31" s="17">
        <v>0.41099999999999998</v>
      </c>
      <c r="E31" s="17">
        <v>48.29</v>
      </c>
      <c r="F31" s="17">
        <v>1.2</v>
      </c>
      <c r="G31" s="17">
        <v>6.4000000000000001E-2</v>
      </c>
      <c r="H31" s="16">
        <v>1</v>
      </c>
      <c r="I31" s="19">
        <f t="shared" si="0"/>
        <v>1.2</v>
      </c>
      <c r="J31" s="19">
        <f t="shared" si="1"/>
        <v>6.4000000000000001E-2</v>
      </c>
      <c r="K31" s="17">
        <v>113</v>
      </c>
      <c r="L31" s="16">
        <f t="shared" si="2"/>
        <v>0.11640344203675823</v>
      </c>
      <c r="M31" s="8">
        <f t="shared" si="3"/>
        <v>144</v>
      </c>
      <c r="N31" s="8">
        <f t="shared" si="4"/>
        <v>0</v>
      </c>
      <c r="O31" s="8">
        <f t="shared" si="5"/>
        <v>0</v>
      </c>
    </row>
    <row r="32" spans="1:15">
      <c r="A32" s="16" t="s">
        <v>44</v>
      </c>
      <c r="B32" s="16">
        <v>3100</v>
      </c>
      <c r="C32" s="18">
        <v>1.2298255999999999E-3</v>
      </c>
      <c r="D32" s="17">
        <v>0.41099999999999998</v>
      </c>
      <c r="E32" s="17">
        <v>48.29</v>
      </c>
      <c r="F32" s="17">
        <v>1.2</v>
      </c>
      <c r="G32" s="17">
        <v>6.4000000000000001E-2</v>
      </c>
      <c r="H32" s="16">
        <v>1</v>
      </c>
      <c r="I32" s="19">
        <f t="shared" si="0"/>
        <v>1.2</v>
      </c>
      <c r="J32" s="19">
        <f t="shared" si="1"/>
        <v>6.4000000000000001E-2</v>
      </c>
      <c r="K32" s="17">
        <v>2</v>
      </c>
      <c r="L32" s="16">
        <f t="shared" si="2"/>
        <v>2.0340485291719997E-3</v>
      </c>
      <c r="M32" s="8">
        <f t="shared" si="3"/>
        <v>3</v>
      </c>
      <c r="N32" s="8">
        <f t="shared" si="4"/>
        <v>0</v>
      </c>
      <c r="O32" s="8">
        <f t="shared" si="5"/>
        <v>0</v>
      </c>
    </row>
    <row r="33" spans="1:15">
      <c r="A33" s="16" t="s">
        <v>44</v>
      </c>
      <c r="B33" s="16">
        <v>3100</v>
      </c>
      <c r="C33" s="18">
        <v>0.19842609459999999</v>
      </c>
      <c r="D33" s="17">
        <v>0.41099999999999998</v>
      </c>
      <c r="E33" s="17">
        <v>48.29</v>
      </c>
      <c r="F33" s="17">
        <v>1.2</v>
      </c>
      <c r="G33" s="17">
        <v>6.4000000000000001E-2</v>
      </c>
      <c r="H33" s="16">
        <v>1</v>
      </c>
      <c r="I33" s="19">
        <f t="shared" si="0"/>
        <v>1.2</v>
      </c>
      <c r="J33" s="19">
        <f t="shared" si="1"/>
        <v>6.4000000000000001E-2</v>
      </c>
      <c r="K33" s="17">
        <v>318.7</v>
      </c>
      <c r="L33" s="16">
        <f t="shared" si="2"/>
        <v>0.32818336670701448</v>
      </c>
      <c r="M33" s="8">
        <f t="shared" si="3"/>
        <v>405</v>
      </c>
      <c r="N33" s="8">
        <f t="shared" si="4"/>
        <v>1</v>
      </c>
      <c r="O33" s="8">
        <f t="shared" si="5"/>
        <v>0.1</v>
      </c>
    </row>
    <row r="34" spans="1:15">
      <c r="A34" s="16" t="s">
        <v>44</v>
      </c>
      <c r="B34" s="16">
        <v>3100</v>
      </c>
      <c r="C34" s="18">
        <v>3.5702666000000001E-2</v>
      </c>
      <c r="D34" s="17">
        <v>0.41099999999999998</v>
      </c>
      <c r="E34" s="17">
        <v>48.29</v>
      </c>
      <c r="F34" s="17">
        <v>1.2</v>
      </c>
      <c r="G34" s="17">
        <v>6.4000000000000001E-2</v>
      </c>
      <c r="H34" s="16">
        <v>1</v>
      </c>
      <c r="I34" s="19">
        <f t="shared" si="0"/>
        <v>1.2</v>
      </c>
      <c r="J34" s="19">
        <f t="shared" si="1"/>
        <v>6.4000000000000001E-2</v>
      </c>
      <c r="K34" s="17">
        <v>57.4</v>
      </c>
      <c r="L34" s="16">
        <f t="shared" si="2"/>
        <v>5.9049799634044997E-2</v>
      </c>
      <c r="M34" s="8">
        <f t="shared" si="3"/>
        <v>73</v>
      </c>
      <c r="N34" s="8">
        <f t="shared" si="4"/>
        <v>0</v>
      </c>
      <c r="O34" s="8">
        <f t="shared" si="5"/>
        <v>0</v>
      </c>
    </row>
    <row r="35" spans="1:15">
      <c r="A35" s="16" t="s">
        <v>44</v>
      </c>
      <c r="B35" s="16">
        <v>3100</v>
      </c>
      <c r="C35" s="18">
        <v>4.8230096253000001</v>
      </c>
      <c r="D35" s="17">
        <v>0.41099999999999998</v>
      </c>
      <c r="E35" s="17">
        <v>48.29</v>
      </c>
      <c r="F35" s="17">
        <v>1.2</v>
      </c>
      <c r="G35" s="17">
        <v>6.4000000000000001E-2</v>
      </c>
      <c r="H35" s="16">
        <v>1</v>
      </c>
      <c r="I35" s="19">
        <f t="shared" si="0"/>
        <v>1.2</v>
      </c>
      <c r="J35" s="19">
        <f t="shared" si="1"/>
        <v>6.4000000000000001E-2</v>
      </c>
      <c r="K35" s="17">
        <v>7747.4</v>
      </c>
      <c r="L35" s="16">
        <f t="shared" si="2"/>
        <v>7.9769323670964916</v>
      </c>
      <c r="M35" s="8">
        <f t="shared" si="3"/>
        <v>9839</v>
      </c>
      <c r="N35" s="8">
        <f t="shared" si="4"/>
        <v>26</v>
      </c>
      <c r="O35" s="8">
        <f t="shared" si="5"/>
        <v>1.4</v>
      </c>
    </row>
    <row r="36" spans="1:15">
      <c r="A36" s="16" t="s">
        <v>44</v>
      </c>
      <c r="B36" s="16">
        <v>5300</v>
      </c>
      <c r="C36" s="18">
        <v>4.1780821699999998E-2</v>
      </c>
      <c r="D36" s="17">
        <v>0.5</v>
      </c>
      <c r="E36" s="17">
        <v>48.29</v>
      </c>
      <c r="F36" s="17">
        <v>0.6</v>
      </c>
      <c r="G36" s="17">
        <v>0.13500000000000001</v>
      </c>
      <c r="H36" s="16">
        <v>1</v>
      </c>
      <c r="I36" s="19">
        <f t="shared" si="0"/>
        <v>0.6</v>
      </c>
      <c r="J36" s="19">
        <f t="shared" si="1"/>
        <v>0.13500000000000001</v>
      </c>
      <c r="K36" s="17">
        <v>81.599999999999994</v>
      </c>
      <c r="L36" s="16">
        <f t="shared" si="2"/>
        <v>8.4066494995541655E-2</v>
      </c>
      <c r="M36" s="8">
        <f t="shared" si="3"/>
        <v>104</v>
      </c>
      <c r="N36" s="8">
        <f t="shared" si="4"/>
        <v>0</v>
      </c>
      <c r="O36" s="8">
        <f t="shared" si="5"/>
        <v>0</v>
      </c>
    </row>
    <row r="37" spans="1:15">
      <c r="A37" s="16" t="s">
        <v>44</v>
      </c>
      <c r="B37" s="16">
        <v>3100</v>
      </c>
      <c r="C37" s="18">
        <v>1.44104612E-2</v>
      </c>
      <c r="D37" s="17">
        <v>0.41099999999999998</v>
      </c>
      <c r="E37" s="17">
        <v>48.29</v>
      </c>
      <c r="F37" s="17">
        <v>1.2</v>
      </c>
      <c r="G37" s="17">
        <v>6.4000000000000001E-2</v>
      </c>
      <c r="H37" s="16">
        <v>1</v>
      </c>
      <c r="I37" s="19">
        <f t="shared" si="0"/>
        <v>1.2</v>
      </c>
      <c r="J37" s="19">
        <f t="shared" si="1"/>
        <v>6.4000000000000001E-2</v>
      </c>
      <c r="K37" s="17">
        <v>23.2</v>
      </c>
      <c r="L37" s="16">
        <f t="shared" si="2"/>
        <v>2.3833930118668998E-2</v>
      </c>
      <c r="M37" s="8">
        <f t="shared" si="3"/>
        <v>29</v>
      </c>
      <c r="N37" s="8">
        <f t="shared" si="4"/>
        <v>0</v>
      </c>
      <c r="O37" s="8">
        <f t="shared" si="5"/>
        <v>0</v>
      </c>
    </row>
    <row r="38" spans="1:15">
      <c r="A38" s="16" t="s">
        <v>44</v>
      </c>
      <c r="B38" s="16">
        <v>5300</v>
      </c>
      <c r="C38" s="18">
        <v>5.5288280000000004E-4</v>
      </c>
      <c r="D38" s="17">
        <v>0.5</v>
      </c>
      <c r="E38" s="17">
        <v>48.29</v>
      </c>
      <c r="F38" s="17">
        <v>0.6</v>
      </c>
      <c r="G38" s="17">
        <v>0.13500000000000001</v>
      </c>
      <c r="H38" s="16">
        <v>1</v>
      </c>
      <c r="I38" s="19">
        <f t="shared" si="0"/>
        <v>0.6</v>
      </c>
      <c r="J38" s="19">
        <f t="shared" si="1"/>
        <v>0.13500000000000001</v>
      </c>
      <c r="K38" s="17">
        <v>1.1000000000000001</v>
      </c>
      <c r="L38" s="16">
        <f t="shared" si="2"/>
        <v>1.1124462671666666E-3</v>
      </c>
      <c r="M38" s="8">
        <f t="shared" si="3"/>
        <v>1</v>
      </c>
      <c r="N38" s="8">
        <f t="shared" si="4"/>
        <v>0</v>
      </c>
      <c r="O38" s="8">
        <f t="shared" si="5"/>
        <v>0</v>
      </c>
    </row>
    <row r="39" spans="1:15">
      <c r="A39" s="16" t="s">
        <v>44</v>
      </c>
      <c r="B39" s="16">
        <v>3100</v>
      </c>
      <c r="C39" s="18">
        <v>1.2101674099999999E-2</v>
      </c>
      <c r="D39" s="17">
        <v>0.41099999999999998</v>
      </c>
      <c r="E39" s="17">
        <v>48.29</v>
      </c>
      <c r="F39" s="17">
        <v>1.2</v>
      </c>
      <c r="G39" s="17">
        <v>6.4000000000000001E-2</v>
      </c>
      <c r="H39" s="16">
        <v>1</v>
      </c>
      <c r="I39" s="19">
        <f t="shared" si="0"/>
        <v>1.2</v>
      </c>
      <c r="J39" s="19">
        <f t="shared" si="1"/>
        <v>6.4000000000000001E-2</v>
      </c>
      <c r="K39" s="17">
        <v>19.399999999999999</v>
      </c>
      <c r="L39" s="16">
        <f t="shared" si="2"/>
        <v>2.0015352098398245E-2</v>
      </c>
      <c r="M39" s="8">
        <f t="shared" si="3"/>
        <v>25</v>
      </c>
      <c r="N39" s="8">
        <f t="shared" si="4"/>
        <v>0</v>
      </c>
      <c r="O39" s="8">
        <f t="shared" si="5"/>
        <v>0</v>
      </c>
    </row>
    <row r="40" spans="1:15">
      <c r="A40" s="16" t="s">
        <v>44</v>
      </c>
      <c r="B40" s="16">
        <v>5300</v>
      </c>
      <c r="C40" s="18">
        <v>8.18404722E-2</v>
      </c>
      <c r="D40" s="17">
        <v>0.5</v>
      </c>
      <c r="E40" s="17">
        <v>48.29</v>
      </c>
      <c r="F40" s="17">
        <v>0.6</v>
      </c>
      <c r="G40" s="17">
        <v>0.13500000000000001</v>
      </c>
      <c r="H40" s="16">
        <v>1</v>
      </c>
      <c r="I40" s="19">
        <f t="shared" si="0"/>
        <v>0.6</v>
      </c>
      <c r="J40" s="19">
        <f t="shared" si="1"/>
        <v>0.13500000000000001</v>
      </c>
      <c r="K40" s="17">
        <v>159.9</v>
      </c>
      <c r="L40" s="16">
        <f t="shared" si="2"/>
        <v>0.16466985010575</v>
      </c>
      <c r="M40" s="8">
        <f t="shared" si="3"/>
        <v>203</v>
      </c>
      <c r="N40" s="8">
        <f t="shared" si="4"/>
        <v>0</v>
      </c>
      <c r="O40" s="8">
        <f t="shared" si="5"/>
        <v>0.1</v>
      </c>
    </row>
    <row r="41" spans="1:15">
      <c r="A41" s="16" t="s">
        <v>44</v>
      </c>
      <c r="B41" s="16">
        <v>4430</v>
      </c>
      <c r="C41" s="18">
        <v>1.053456E-2</v>
      </c>
      <c r="D41" s="17">
        <v>0.41299999999999998</v>
      </c>
      <c r="E41" s="17">
        <v>48.29</v>
      </c>
      <c r="F41" s="17">
        <v>0.7</v>
      </c>
      <c r="G41" s="17">
        <v>0.09</v>
      </c>
      <c r="H41" s="16">
        <v>1</v>
      </c>
      <c r="I41" s="19">
        <f t="shared" si="0"/>
        <v>0.7</v>
      </c>
      <c r="J41" s="19">
        <f t="shared" si="1"/>
        <v>0.09</v>
      </c>
      <c r="K41" s="17">
        <v>17</v>
      </c>
      <c r="L41" s="16">
        <f t="shared" si="2"/>
        <v>1.7508236807599997E-2</v>
      </c>
      <c r="M41" s="8">
        <f t="shared" si="3"/>
        <v>22</v>
      </c>
      <c r="N41" s="8">
        <f t="shared" si="4"/>
        <v>0</v>
      </c>
      <c r="O41" s="8">
        <f t="shared" si="5"/>
        <v>0</v>
      </c>
    </row>
    <row r="42" spans="1:15">
      <c r="A42" s="16" t="s">
        <v>44</v>
      </c>
      <c r="B42" s="16">
        <v>3100</v>
      </c>
      <c r="C42" s="18">
        <v>7.4082589500000004E-2</v>
      </c>
      <c r="D42" s="17">
        <v>0.41099999999999998</v>
      </c>
      <c r="E42" s="17">
        <v>48.29</v>
      </c>
      <c r="F42" s="17">
        <v>1.2</v>
      </c>
      <c r="G42" s="17">
        <v>6.4000000000000001E-2</v>
      </c>
      <c r="H42" s="16">
        <v>1</v>
      </c>
      <c r="I42" s="19">
        <f t="shared" si="0"/>
        <v>1.2</v>
      </c>
      <c r="J42" s="19">
        <f t="shared" si="1"/>
        <v>6.4000000000000001E-2</v>
      </c>
      <c r="K42" s="17">
        <v>119</v>
      </c>
      <c r="L42" s="16">
        <f t="shared" si="2"/>
        <v>0.12252760245820875</v>
      </c>
      <c r="M42" s="8">
        <f t="shared" si="3"/>
        <v>151</v>
      </c>
      <c r="N42" s="8">
        <f t="shared" si="4"/>
        <v>0</v>
      </c>
      <c r="O42" s="8">
        <f t="shared" si="5"/>
        <v>0</v>
      </c>
    </row>
    <row r="43" spans="1:15">
      <c r="A43" s="16" t="s">
        <v>44</v>
      </c>
      <c r="B43" s="16">
        <v>4110</v>
      </c>
      <c r="C43" s="18">
        <v>0.54730827999999998</v>
      </c>
      <c r="D43" s="17">
        <v>0.41299999999999998</v>
      </c>
      <c r="E43" s="17">
        <v>48.29</v>
      </c>
      <c r="F43" s="17">
        <v>0.7</v>
      </c>
      <c r="G43" s="17">
        <v>0.09</v>
      </c>
      <c r="H43" s="16">
        <v>1</v>
      </c>
      <c r="I43" s="19">
        <f t="shared" si="0"/>
        <v>0.7</v>
      </c>
      <c r="J43" s="19">
        <f t="shared" si="1"/>
        <v>0.09</v>
      </c>
      <c r="K43" s="17">
        <v>10515.9</v>
      </c>
      <c r="L43" s="16">
        <f t="shared" si="2"/>
        <v>0.90961587128463306</v>
      </c>
      <c r="M43" s="8">
        <f t="shared" si="3"/>
        <v>1122</v>
      </c>
      <c r="N43" s="8">
        <f t="shared" si="4"/>
        <v>2</v>
      </c>
      <c r="O43" s="8">
        <f t="shared" si="5"/>
        <v>0.2</v>
      </c>
    </row>
    <row r="44" spans="1:15">
      <c r="A44" s="16" t="s">
        <v>44</v>
      </c>
      <c r="B44" s="16">
        <v>6430</v>
      </c>
      <c r="C44" s="18">
        <v>0.35212817730000001</v>
      </c>
      <c r="D44" s="17">
        <v>0.30299999999999999</v>
      </c>
      <c r="E44" s="17">
        <v>48.29</v>
      </c>
      <c r="F44" s="17">
        <v>0</v>
      </c>
      <c r="G44" s="17">
        <v>0</v>
      </c>
      <c r="H44" s="16">
        <v>1</v>
      </c>
      <c r="I44" s="19">
        <f t="shared" si="0"/>
        <v>0</v>
      </c>
      <c r="J44" s="19">
        <f t="shared" si="1"/>
        <v>0</v>
      </c>
      <c r="K44" s="17">
        <v>417</v>
      </c>
      <c r="L44" s="16">
        <f t="shared" si="2"/>
        <v>0.42935780946587926</v>
      </c>
      <c r="M44" s="8">
        <f t="shared" si="3"/>
        <v>530</v>
      </c>
      <c r="N44" s="8">
        <f t="shared" si="4"/>
        <v>0</v>
      </c>
      <c r="O44" s="8">
        <f t="shared" si="5"/>
        <v>0</v>
      </c>
    </row>
    <row r="45" spans="1:15">
      <c r="A45" s="16" t="s">
        <v>44</v>
      </c>
      <c r="B45" s="16">
        <v>3200</v>
      </c>
      <c r="C45" s="18">
        <v>1.7226958848</v>
      </c>
      <c r="D45" s="17">
        <v>0.4</v>
      </c>
      <c r="E45" s="17">
        <v>48.29</v>
      </c>
      <c r="F45" s="17">
        <v>1.2</v>
      </c>
      <c r="G45" s="17">
        <v>6.4000000000000001E-2</v>
      </c>
      <c r="H45" s="16">
        <v>1</v>
      </c>
      <c r="I45" s="19">
        <f t="shared" si="0"/>
        <v>1.2</v>
      </c>
      <c r="J45" s="19">
        <f t="shared" si="1"/>
        <v>6.4000000000000001E-2</v>
      </c>
      <c r="K45" s="17">
        <v>2693.2</v>
      </c>
      <c r="L45" s="16">
        <f t="shared" si="2"/>
        <v>2.7729661425664003</v>
      </c>
      <c r="M45" s="8">
        <f t="shared" si="3"/>
        <v>3420</v>
      </c>
      <c r="N45" s="8">
        <f t="shared" si="4"/>
        <v>9</v>
      </c>
      <c r="O45" s="8">
        <f t="shared" si="5"/>
        <v>0.5</v>
      </c>
    </row>
    <row r="46" spans="1:15">
      <c r="A46" s="16" t="s">
        <v>44</v>
      </c>
      <c r="B46" s="16">
        <v>4430</v>
      </c>
      <c r="C46" s="18">
        <v>1.9349266344</v>
      </c>
      <c r="D46" s="17">
        <v>0.41299999999999998</v>
      </c>
      <c r="E46" s="17">
        <v>48.29</v>
      </c>
      <c r="F46" s="17">
        <v>0.7</v>
      </c>
      <c r="G46" s="17">
        <v>0.09</v>
      </c>
      <c r="H46" s="16">
        <v>1</v>
      </c>
      <c r="I46" s="19">
        <f t="shared" si="0"/>
        <v>0.7</v>
      </c>
      <c r="J46" s="19">
        <f t="shared" si="1"/>
        <v>0.09</v>
      </c>
      <c r="K46" s="17">
        <v>3123.3</v>
      </c>
      <c r="L46" s="16">
        <f t="shared" si="2"/>
        <v>3.2158109802789738</v>
      </c>
      <c r="M46" s="8">
        <f t="shared" si="3"/>
        <v>3967</v>
      </c>
      <c r="N46" s="8">
        <f t="shared" si="4"/>
        <v>6</v>
      </c>
      <c r="O46" s="8">
        <f t="shared" si="5"/>
        <v>0.8</v>
      </c>
    </row>
    <row r="47" spans="1:15">
      <c r="A47" s="16" t="s">
        <v>44</v>
      </c>
      <c r="B47" s="16">
        <v>6430</v>
      </c>
      <c r="C47" s="18">
        <v>1.7125086995000001</v>
      </c>
      <c r="D47" s="17">
        <v>0.30299999999999999</v>
      </c>
      <c r="E47" s="17">
        <v>48.29</v>
      </c>
      <c r="F47" s="17">
        <v>0</v>
      </c>
      <c r="G47" s="17">
        <v>0</v>
      </c>
      <c r="H47" s="16">
        <v>1</v>
      </c>
      <c r="I47" s="19">
        <f t="shared" si="0"/>
        <v>0</v>
      </c>
      <c r="J47" s="19">
        <f t="shared" si="1"/>
        <v>0</v>
      </c>
      <c r="K47" s="17">
        <v>2028</v>
      </c>
      <c r="L47" s="16">
        <f t="shared" si="2"/>
        <v>2.0881003887460889</v>
      </c>
      <c r="M47" s="8">
        <f t="shared" si="3"/>
        <v>2576</v>
      </c>
      <c r="N47" s="8">
        <f t="shared" si="4"/>
        <v>0</v>
      </c>
      <c r="O47" s="8">
        <f t="shared" si="5"/>
        <v>0</v>
      </c>
    </row>
    <row r="48" spans="1:15">
      <c r="A48" s="16" t="s">
        <v>44</v>
      </c>
      <c r="B48" s="16">
        <v>4430</v>
      </c>
      <c r="C48" s="18">
        <v>3.1942804517000001</v>
      </c>
      <c r="D48" s="17">
        <v>0.41299999999999998</v>
      </c>
      <c r="E48" s="17">
        <v>48.29</v>
      </c>
      <c r="F48" s="17">
        <v>0.7</v>
      </c>
      <c r="G48" s="17">
        <v>0.09</v>
      </c>
      <c r="H48" s="16">
        <v>1</v>
      </c>
      <c r="I48" s="19">
        <f t="shared" si="0"/>
        <v>0.7</v>
      </c>
      <c r="J48" s="19">
        <f t="shared" si="1"/>
        <v>0.09</v>
      </c>
      <c r="K48" s="17">
        <v>5156.1000000000004</v>
      </c>
      <c r="L48" s="16">
        <f t="shared" si="2"/>
        <v>5.3088328870167416</v>
      </c>
      <c r="M48" s="8">
        <f t="shared" si="3"/>
        <v>6548</v>
      </c>
      <c r="N48" s="8">
        <f t="shared" si="4"/>
        <v>10</v>
      </c>
      <c r="O48" s="8">
        <f t="shared" si="5"/>
        <v>1.3</v>
      </c>
    </row>
    <row r="49" spans="1:15">
      <c r="A49" s="16" t="s">
        <v>44</v>
      </c>
      <c r="B49" s="16">
        <v>3100</v>
      </c>
      <c r="C49" s="18">
        <v>4.4325152200000002E-2</v>
      </c>
      <c r="D49" s="17">
        <v>0.41099999999999998</v>
      </c>
      <c r="E49" s="17">
        <v>48.29</v>
      </c>
      <c r="F49" s="17">
        <v>1.2</v>
      </c>
      <c r="G49" s="17">
        <v>6.4000000000000001E-2</v>
      </c>
      <c r="H49" s="16">
        <v>1</v>
      </c>
      <c r="I49" s="19">
        <f t="shared" si="0"/>
        <v>1.2</v>
      </c>
      <c r="J49" s="19">
        <f t="shared" si="1"/>
        <v>6.4000000000000001E-2</v>
      </c>
      <c r="K49" s="17">
        <v>71.2</v>
      </c>
      <c r="L49" s="16">
        <f t="shared" si="2"/>
        <v>7.3310809791026499E-2</v>
      </c>
      <c r="M49" s="8">
        <f t="shared" si="3"/>
        <v>90</v>
      </c>
      <c r="N49" s="8">
        <f t="shared" si="4"/>
        <v>0</v>
      </c>
      <c r="O49" s="8">
        <f t="shared" si="5"/>
        <v>0</v>
      </c>
    </row>
    <row r="50" spans="1:15">
      <c r="A50" s="16" t="s">
        <v>44</v>
      </c>
      <c r="B50" s="16">
        <v>4110</v>
      </c>
      <c r="C50" s="18">
        <v>7.1919919299999996E-2</v>
      </c>
      <c r="D50" s="17">
        <v>0.41299999999999998</v>
      </c>
      <c r="E50" s="17">
        <v>48.29</v>
      </c>
      <c r="F50" s="17">
        <v>0.7</v>
      </c>
      <c r="G50" s="17">
        <v>0.09</v>
      </c>
      <c r="H50" s="16">
        <v>1</v>
      </c>
      <c r="I50" s="19">
        <f t="shared" si="0"/>
        <v>0.7</v>
      </c>
      <c r="J50" s="19">
        <f t="shared" si="1"/>
        <v>0.09</v>
      </c>
      <c r="K50" s="17">
        <v>116.1</v>
      </c>
      <c r="L50" s="16">
        <f t="shared" si="2"/>
        <v>0.11952952741148005</v>
      </c>
      <c r="M50" s="8">
        <f t="shared" si="3"/>
        <v>147</v>
      </c>
      <c r="N50" s="8">
        <f t="shared" si="4"/>
        <v>0</v>
      </c>
      <c r="O50" s="8">
        <f t="shared" si="5"/>
        <v>0</v>
      </c>
    </row>
    <row r="51" spans="1:15">
      <c r="A51" s="16" t="s">
        <v>44</v>
      </c>
      <c r="B51" s="16">
        <v>3200</v>
      </c>
      <c r="C51" s="18">
        <v>0.66182783590000005</v>
      </c>
      <c r="D51" s="17">
        <v>0.4</v>
      </c>
      <c r="E51" s="17">
        <v>48.29</v>
      </c>
      <c r="F51" s="17">
        <v>1.2</v>
      </c>
      <c r="G51" s="17">
        <v>6.4000000000000001E-2</v>
      </c>
      <c r="H51" s="16">
        <v>1</v>
      </c>
      <c r="I51" s="19">
        <f t="shared" si="0"/>
        <v>1.2</v>
      </c>
      <c r="J51" s="19">
        <f t="shared" si="1"/>
        <v>6.4000000000000001E-2</v>
      </c>
      <c r="K51" s="17">
        <v>4689.8999999999996</v>
      </c>
      <c r="L51" s="16">
        <f t="shared" si="2"/>
        <v>1.0653222065203669</v>
      </c>
      <c r="M51" s="8">
        <f t="shared" si="3"/>
        <v>1314</v>
      </c>
      <c r="N51" s="8">
        <f t="shared" si="4"/>
        <v>3</v>
      </c>
      <c r="O51" s="8">
        <f t="shared" si="5"/>
        <v>0.2</v>
      </c>
    </row>
    <row r="52" spans="1:15">
      <c r="A52" s="16" t="s">
        <v>44</v>
      </c>
      <c r="B52" s="16">
        <v>3200</v>
      </c>
      <c r="C52" s="18">
        <v>2.7002081672</v>
      </c>
      <c r="D52" s="17">
        <v>0.4</v>
      </c>
      <c r="E52" s="17">
        <v>48.29</v>
      </c>
      <c r="F52" s="17">
        <v>1.2</v>
      </c>
      <c r="G52" s="17">
        <v>6.4000000000000001E-2</v>
      </c>
      <c r="H52" s="16">
        <v>1</v>
      </c>
      <c r="I52" s="19">
        <f t="shared" si="0"/>
        <v>1.2</v>
      </c>
      <c r="J52" s="19">
        <f t="shared" si="1"/>
        <v>6.4000000000000001E-2</v>
      </c>
      <c r="K52" s="17">
        <v>4221.3999999999996</v>
      </c>
      <c r="L52" s="16">
        <f t="shared" si="2"/>
        <v>4.3464350798029336</v>
      </c>
      <c r="M52" s="8">
        <f t="shared" si="3"/>
        <v>5361</v>
      </c>
      <c r="N52" s="8">
        <f t="shared" si="4"/>
        <v>14</v>
      </c>
      <c r="O52" s="8">
        <f t="shared" si="5"/>
        <v>0.8</v>
      </c>
    </row>
    <row r="53" spans="1:15">
      <c r="A53" s="16" t="s">
        <v>44</v>
      </c>
      <c r="B53" s="16">
        <v>3200</v>
      </c>
      <c r="C53" s="18">
        <v>1.2600084315</v>
      </c>
      <c r="D53" s="17">
        <v>0.4</v>
      </c>
      <c r="E53" s="17">
        <v>48.29</v>
      </c>
      <c r="F53" s="17">
        <v>1.2</v>
      </c>
      <c r="G53" s="17">
        <v>6.4000000000000001E-2</v>
      </c>
      <c r="H53" s="16">
        <v>1</v>
      </c>
      <c r="I53" s="19">
        <f t="shared" si="0"/>
        <v>1.2</v>
      </c>
      <c r="J53" s="19">
        <f t="shared" si="1"/>
        <v>6.4000000000000001E-2</v>
      </c>
      <c r="K53" s="17">
        <v>2374</v>
      </c>
      <c r="L53" s="16">
        <f t="shared" si="2"/>
        <v>2.0281935719045001</v>
      </c>
      <c r="M53" s="8">
        <f t="shared" si="3"/>
        <v>2502</v>
      </c>
      <c r="N53" s="8">
        <f t="shared" si="4"/>
        <v>7</v>
      </c>
      <c r="O53" s="8">
        <f t="shared" si="5"/>
        <v>0.4</v>
      </c>
    </row>
    <row r="54" spans="1:15">
      <c r="A54" s="16" t="s">
        <v>44</v>
      </c>
      <c r="B54" s="16">
        <v>5300</v>
      </c>
      <c r="C54" s="18">
        <v>1.1408669200000001E-2</v>
      </c>
      <c r="D54" s="17">
        <v>0.5</v>
      </c>
      <c r="E54" s="17">
        <v>48.29</v>
      </c>
      <c r="F54" s="17">
        <v>0.6</v>
      </c>
      <c r="G54" s="17">
        <v>0.13500000000000001</v>
      </c>
      <c r="H54" s="16">
        <v>1</v>
      </c>
      <c r="I54" s="19">
        <f t="shared" si="0"/>
        <v>0.6</v>
      </c>
      <c r="J54" s="19">
        <f t="shared" si="1"/>
        <v>0.13500000000000001</v>
      </c>
      <c r="K54" s="17">
        <v>22.3</v>
      </c>
      <c r="L54" s="16">
        <f t="shared" si="2"/>
        <v>2.2955193152833332E-2</v>
      </c>
      <c r="M54" s="8">
        <f t="shared" si="3"/>
        <v>28</v>
      </c>
      <c r="N54" s="8">
        <f t="shared" si="4"/>
        <v>0</v>
      </c>
      <c r="O54" s="8">
        <f t="shared" si="5"/>
        <v>0</v>
      </c>
    </row>
    <row r="55" spans="1:15">
      <c r="A55" s="16" t="s">
        <v>44</v>
      </c>
      <c r="B55" s="16">
        <v>3100</v>
      </c>
      <c r="C55" s="18">
        <v>8.4943306000000007E-3</v>
      </c>
      <c r="D55" s="17">
        <v>0.41099999999999998</v>
      </c>
      <c r="E55" s="17">
        <v>48.29</v>
      </c>
      <c r="F55" s="17">
        <v>1.2</v>
      </c>
      <c r="G55" s="17">
        <v>6.4000000000000001E-2</v>
      </c>
      <c r="H55" s="16">
        <v>1</v>
      </c>
      <c r="I55" s="19">
        <f t="shared" si="0"/>
        <v>1.2</v>
      </c>
      <c r="J55" s="19">
        <f t="shared" si="1"/>
        <v>6.4000000000000001E-2</v>
      </c>
      <c r="K55" s="17">
        <v>13.6</v>
      </c>
      <c r="L55" s="16">
        <f t="shared" si="2"/>
        <v>1.40490494450845E-2</v>
      </c>
      <c r="M55" s="8">
        <f t="shared" si="3"/>
        <v>17</v>
      </c>
      <c r="N55" s="8">
        <f t="shared" si="4"/>
        <v>0</v>
      </c>
      <c r="O55" s="8">
        <f t="shared" si="5"/>
        <v>0</v>
      </c>
    </row>
    <row r="56" spans="1:15">
      <c r="A56" s="16" t="s">
        <v>44</v>
      </c>
      <c r="B56" s="16">
        <v>3100</v>
      </c>
      <c r="C56" s="18">
        <v>5.7446830000000004E-3</v>
      </c>
      <c r="D56" s="17">
        <v>0.41099999999999998</v>
      </c>
      <c r="E56" s="17">
        <v>48.29</v>
      </c>
      <c r="F56" s="17">
        <v>1.2</v>
      </c>
      <c r="G56" s="17">
        <v>6.4000000000000001E-2</v>
      </c>
      <c r="H56" s="16">
        <v>1</v>
      </c>
      <c r="I56" s="19">
        <f t="shared" si="0"/>
        <v>1.2</v>
      </c>
      <c r="J56" s="19">
        <f t="shared" si="1"/>
        <v>6.4000000000000001E-2</v>
      </c>
      <c r="K56" s="17">
        <v>9.1999999999999993</v>
      </c>
      <c r="L56" s="16">
        <f t="shared" si="2"/>
        <v>9.5013179158975006E-3</v>
      </c>
      <c r="M56" s="8">
        <f t="shared" si="3"/>
        <v>12</v>
      </c>
      <c r="N56" s="8">
        <f t="shared" si="4"/>
        <v>0</v>
      </c>
      <c r="O56" s="8">
        <f t="shared" si="5"/>
        <v>0</v>
      </c>
    </row>
    <row r="57" spans="1:15">
      <c r="A57" s="16" t="s">
        <v>44</v>
      </c>
      <c r="B57" s="16">
        <v>5300</v>
      </c>
      <c r="C57" s="18">
        <v>2.7233299999999998E-4</v>
      </c>
      <c r="D57" s="17">
        <v>0.5</v>
      </c>
      <c r="E57" s="17">
        <v>48.29</v>
      </c>
      <c r="F57" s="17">
        <v>0.6</v>
      </c>
      <c r="G57" s="17">
        <v>0.13500000000000001</v>
      </c>
      <c r="H57" s="16">
        <v>1</v>
      </c>
      <c r="I57" s="19">
        <f t="shared" si="0"/>
        <v>0.6</v>
      </c>
      <c r="J57" s="19">
        <f t="shared" si="1"/>
        <v>0.13500000000000001</v>
      </c>
      <c r="K57" s="17">
        <v>0.5</v>
      </c>
      <c r="L57" s="16">
        <f t="shared" si="2"/>
        <v>5.479566904166666E-4</v>
      </c>
      <c r="M57" s="8">
        <f t="shared" si="3"/>
        <v>1</v>
      </c>
      <c r="N57" s="8">
        <f t="shared" si="4"/>
        <v>0</v>
      </c>
      <c r="O57" s="8">
        <f t="shared" si="5"/>
        <v>0</v>
      </c>
    </row>
    <row r="58" spans="1:15">
      <c r="A58" s="16" t="s">
        <v>44</v>
      </c>
      <c r="B58" s="16">
        <v>3100</v>
      </c>
      <c r="C58" s="18">
        <v>4.0512310000000003E-2</v>
      </c>
      <c r="D58" s="17">
        <v>0.41099999999999998</v>
      </c>
      <c r="E58" s="17">
        <v>48.29</v>
      </c>
      <c r="F58" s="17">
        <v>1.2</v>
      </c>
      <c r="G58" s="17">
        <v>6.4000000000000001E-2</v>
      </c>
      <c r="H58" s="16">
        <v>1</v>
      </c>
      <c r="I58" s="19">
        <f t="shared" si="0"/>
        <v>1.2</v>
      </c>
      <c r="J58" s="19">
        <f t="shared" si="1"/>
        <v>6.4000000000000001E-2</v>
      </c>
      <c r="K58" s="17">
        <v>65.099999999999994</v>
      </c>
      <c r="L58" s="16">
        <f t="shared" si="2"/>
        <v>6.7004626159075001E-2</v>
      </c>
      <c r="M58" s="8">
        <f t="shared" si="3"/>
        <v>83</v>
      </c>
      <c r="N58" s="8">
        <f t="shared" si="4"/>
        <v>0</v>
      </c>
      <c r="O58" s="8">
        <f t="shared" si="5"/>
        <v>0</v>
      </c>
    </row>
    <row r="59" spans="1:15">
      <c r="A59" s="16" t="s">
        <v>44</v>
      </c>
      <c r="B59" s="16">
        <v>5300</v>
      </c>
      <c r="C59" s="18">
        <v>3.8327653400000002E-2</v>
      </c>
      <c r="D59" s="17">
        <v>0.5</v>
      </c>
      <c r="E59" s="17">
        <v>48.29</v>
      </c>
      <c r="F59" s="17">
        <v>0.6</v>
      </c>
      <c r="G59" s="17">
        <v>0.13500000000000001</v>
      </c>
      <c r="H59" s="16">
        <v>1</v>
      </c>
      <c r="I59" s="19">
        <f t="shared" si="0"/>
        <v>0.6</v>
      </c>
      <c r="J59" s="19">
        <f t="shared" si="1"/>
        <v>0.13500000000000001</v>
      </c>
      <c r="K59" s="17">
        <v>74.900000000000006</v>
      </c>
      <c r="L59" s="16">
        <f t="shared" si="2"/>
        <v>7.7118432611916671E-2</v>
      </c>
      <c r="M59" s="8">
        <f t="shared" si="3"/>
        <v>95</v>
      </c>
      <c r="N59" s="8">
        <f t="shared" si="4"/>
        <v>0</v>
      </c>
      <c r="O59" s="8">
        <f t="shared" si="5"/>
        <v>0</v>
      </c>
    </row>
    <row r="60" spans="1:15">
      <c r="A60" s="16" t="s">
        <v>44</v>
      </c>
      <c r="B60" s="16">
        <v>8320</v>
      </c>
      <c r="C60" s="18">
        <v>1.1252154678999999</v>
      </c>
      <c r="D60" s="17">
        <v>0.21</v>
      </c>
      <c r="E60" s="17">
        <v>48.29</v>
      </c>
      <c r="F60" s="17">
        <v>1.25</v>
      </c>
      <c r="G60" s="17">
        <v>7.5999999999999998E-2</v>
      </c>
      <c r="H60" s="16">
        <v>1</v>
      </c>
      <c r="I60" s="19">
        <f t="shared" si="0"/>
        <v>1.25</v>
      </c>
      <c r="J60" s="19">
        <f t="shared" si="1"/>
        <v>7.5999999999999998E-2</v>
      </c>
      <c r="K60" s="17">
        <v>10822.3</v>
      </c>
      <c r="L60" s="16">
        <f t="shared" si="2"/>
        <v>0.95089146153559245</v>
      </c>
      <c r="M60" s="8">
        <f t="shared" si="3"/>
        <v>1173</v>
      </c>
      <c r="N60" s="8">
        <f t="shared" si="4"/>
        <v>3</v>
      </c>
      <c r="O60" s="8">
        <f t="shared" si="5"/>
        <v>0.2</v>
      </c>
    </row>
    <row r="61" spans="1:15">
      <c r="A61" s="16" t="s">
        <v>44</v>
      </c>
      <c r="B61" s="16">
        <v>8320</v>
      </c>
      <c r="C61" s="18">
        <v>0.1078289247</v>
      </c>
      <c r="D61" s="17">
        <v>0.21</v>
      </c>
      <c r="E61" s="17">
        <v>48.29</v>
      </c>
      <c r="F61" s="17">
        <v>1.25</v>
      </c>
      <c r="G61" s="17">
        <v>7.5999999999999998E-2</v>
      </c>
      <c r="H61" s="16">
        <v>1</v>
      </c>
      <c r="I61" s="19">
        <f t="shared" si="0"/>
        <v>1.25</v>
      </c>
      <c r="J61" s="19">
        <f t="shared" si="1"/>
        <v>7.5999999999999998E-2</v>
      </c>
      <c r="K61" s="17">
        <v>345.9</v>
      </c>
      <c r="L61" s="16">
        <f t="shared" si="2"/>
        <v>9.1123528540852497E-2</v>
      </c>
      <c r="M61" s="8">
        <f t="shared" si="3"/>
        <v>112</v>
      </c>
      <c r="N61" s="8">
        <f t="shared" si="4"/>
        <v>0</v>
      </c>
      <c r="O61" s="8">
        <f t="shared" si="5"/>
        <v>0</v>
      </c>
    </row>
    <row r="62" spans="1:15">
      <c r="A62" s="16" t="s">
        <v>44</v>
      </c>
      <c r="B62" s="16">
        <v>8320</v>
      </c>
      <c r="C62" s="18">
        <v>6.97974606E-2</v>
      </c>
      <c r="D62" s="17">
        <v>0.21</v>
      </c>
      <c r="E62" s="17">
        <v>48.29</v>
      </c>
      <c r="F62" s="17">
        <v>1.25</v>
      </c>
      <c r="G62" s="17">
        <v>7.5999999999999998E-2</v>
      </c>
      <c r="H62" s="16">
        <v>1</v>
      </c>
      <c r="I62" s="19">
        <f t="shared" si="0"/>
        <v>1.25</v>
      </c>
      <c r="J62" s="19">
        <f t="shared" si="1"/>
        <v>7.5999999999999998E-2</v>
      </c>
      <c r="K62" s="17">
        <v>3311.2</v>
      </c>
      <c r="L62" s="16">
        <f t="shared" si="2"/>
        <v>5.8984089016545005E-2</v>
      </c>
      <c r="M62" s="8">
        <f t="shared" si="3"/>
        <v>73</v>
      </c>
      <c r="N62" s="8">
        <f t="shared" si="4"/>
        <v>0</v>
      </c>
      <c r="O62" s="8">
        <f t="shared" si="5"/>
        <v>0</v>
      </c>
    </row>
    <row r="63" spans="1:15">
      <c r="A63" s="16" t="s">
        <v>44</v>
      </c>
      <c r="B63" s="16">
        <v>5300</v>
      </c>
      <c r="C63" s="18">
        <v>1.0820625243999999</v>
      </c>
      <c r="D63" s="17">
        <v>0.5</v>
      </c>
      <c r="E63" s="17">
        <v>48.29</v>
      </c>
      <c r="F63" s="17">
        <v>0.6</v>
      </c>
      <c r="G63" s="17">
        <v>0.13500000000000001</v>
      </c>
      <c r="H63" s="16">
        <v>0</v>
      </c>
      <c r="I63" s="19">
        <f>F63*0.7</f>
        <v>0.42</v>
      </c>
      <c r="J63" s="19">
        <f>G63*0.5</f>
        <v>6.7500000000000004E-2</v>
      </c>
      <c r="K63" s="17">
        <v>2114.5</v>
      </c>
      <c r="L63" s="16">
        <f t="shared" si="2"/>
        <v>2.1771999709698333</v>
      </c>
      <c r="M63" s="8">
        <f t="shared" si="3"/>
        <v>2686</v>
      </c>
      <c r="N63" s="8">
        <f t="shared" si="4"/>
        <v>2</v>
      </c>
      <c r="O63" s="8">
        <f t="shared" si="5"/>
        <v>0.4</v>
      </c>
    </row>
    <row r="64" spans="1:15">
      <c r="A64" s="16" t="s">
        <v>44</v>
      </c>
      <c r="B64" s="16">
        <v>5300</v>
      </c>
      <c r="C64" s="18">
        <v>0.22849601159999999</v>
      </c>
      <c r="D64" s="17">
        <v>0.5</v>
      </c>
      <c r="E64" s="17">
        <v>48.29</v>
      </c>
      <c r="F64" s="17">
        <v>0.6</v>
      </c>
      <c r="G64" s="17">
        <v>0.13500000000000001</v>
      </c>
      <c r="H64" s="16">
        <v>0</v>
      </c>
      <c r="I64" s="19">
        <f t="shared" ref="I64:I66" si="6">F64*0.7</f>
        <v>0.42</v>
      </c>
      <c r="J64" s="19">
        <f t="shared" ref="J64:J66" si="7">G64*0.5</f>
        <v>6.7500000000000004E-2</v>
      </c>
      <c r="K64" s="17">
        <v>446.5</v>
      </c>
      <c r="L64" s="16">
        <f t="shared" si="2"/>
        <v>0.45975301667349999</v>
      </c>
      <c r="M64" s="8">
        <f t="shared" si="3"/>
        <v>567</v>
      </c>
      <c r="N64" s="8">
        <f t="shared" si="4"/>
        <v>1</v>
      </c>
      <c r="O64" s="8">
        <f t="shared" si="5"/>
        <v>0.1</v>
      </c>
    </row>
    <row r="65" spans="1:15">
      <c r="A65" s="16" t="s">
        <v>44</v>
      </c>
      <c r="B65" s="16">
        <v>5300</v>
      </c>
      <c r="C65" s="18">
        <v>8.4226136699999996E-2</v>
      </c>
      <c r="D65" s="17">
        <v>0.5</v>
      </c>
      <c r="E65" s="17">
        <v>48.29</v>
      </c>
      <c r="F65" s="17">
        <v>0.6</v>
      </c>
      <c r="G65" s="17">
        <v>0.13500000000000001</v>
      </c>
      <c r="H65" s="16">
        <v>0</v>
      </c>
      <c r="I65" s="19">
        <f t="shared" si="6"/>
        <v>0.42</v>
      </c>
      <c r="J65" s="19">
        <f t="shared" si="7"/>
        <v>6.7500000000000004E-2</v>
      </c>
      <c r="K65" s="17">
        <v>164.6</v>
      </c>
      <c r="L65" s="16">
        <f t="shared" si="2"/>
        <v>0.16947000588512498</v>
      </c>
      <c r="M65" s="8">
        <f t="shared" si="3"/>
        <v>209</v>
      </c>
      <c r="N65" s="8">
        <f t="shared" si="4"/>
        <v>0</v>
      </c>
      <c r="O65" s="8">
        <f t="shared" si="5"/>
        <v>0</v>
      </c>
    </row>
    <row r="66" spans="1:15">
      <c r="A66" s="16" t="s">
        <v>44</v>
      </c>
      <c r="B66" s="16">
        <v>5300</v>
      </c>
      <c r="C66" s="18">
        <v>0.19521538450000001</v>
      </c>
      <c r="D66" s="17">
        <v>0.5</v>
      </c>
      <c r="E66" s="17">
        <v>48.29</v>
      </c>
      <c r="F66" s="17">
        <v>0.6</v>
      </c>
      <c r="G66" s="17">
        <v>0.13500000000000001</v>
      </c>
      <c r="H66" s="16">
        <v>0</v>
      </c>
      <c r="I66" s="19">
        <f t="shared" si="6"/>
        <v>0.42</v>
      </c>
      <c r="J66" s="19">
        <f t="shared" si="7"/>
        <v>6.7500000000000004E-2</v>
      </c>
      <c r="K66" s="17">
        <v>381.5</v>
      </c>
      <c r="L66" s="16">
        <f t="shared" si="2"/>
        <v>0.3927896215627083</v>
      </c>
      <c r="M66" s="8">
        <f t="shared" si="3"/>
        <v>484</v>
      </c>
      <c r="N66" s="8">
        <f t="shared" si="4"/>
        <v>0</v>
      </c>
      <c r="O66" s="8">
        <f t="shared" si="5"/>
        <v>0.1</v>
      </c>
    </row>
    <row r="67" spans="1:15">
      <c r="C67" s="8">
        <f>SUM(C2:C66)</f>
        <v>133.31167825269998</v>
      </c>
      <c r="N67" s="8">
        <f>SUM(N2:N66)</f>
        <v>547</v>
      </c>
      <c r="O67" s="8">
        <f>SUM(O2:O66)</f>
        <v>37.700000000000003</v>
      </c>
    </row>
  </sheetData>
  <sortState ref="A2:I66">
    <sortCondition descending="1" ref="H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L1" sqref="L1:O2"/>
    </sheetView>
  </sheetViews>
  <sheetFormatPr defaultRowHeight="15"/>
  <cols>
    <col min="1" max="1" width="16.7109375" style="16" customWidth="1"/>
    <col min="2" max="2" width="9.7109375" style="16" customWidth="1"/>
    <col min="3" max="3" width="13.7109375" style="18" bestFit="1" customWidth="1"/>
    <col min="4" max="4" width="13.7109375" style="17" bestFit="1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13.7109375" style="17" customWidth="1"/>
    <col min="11" max="11" width="19.7109375" style="17" customWidth="1"/>
    <col min="12" max="12" width="14.28515625" customWidth="1"/>
    <col min="13" max="13" width="13.570312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7" t="s">
        <v>45</v>
      </c>
      <c r="J1" s="17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3200</v>
      </c>
      <c r="C2" s="18">
        <v>3.8066493011999998</v>
      </c>
      <c r="D2" s="17">
        <v>0.4</v>
      </c>
      <c r="E2" s="17">
        <v>48.29</v>
      </c>
      <c r="F2" s="17">
        <v>1.2</v>
      </c>
      <c r="G2" s="17">
        <v>6.4000000000000001E-2</v>
      </c>
      <c r="H2" s="16">
        <v>1</v>
      </c>
      <c r="I2" s="17">
        <f>F2</f>
        <v>1.2</v>
      </c>
      <c r="J2" s="17">
        <f>G2</f>
        <v>6.4000000000000001E-2</v>
      </c>
      <c r="K2" s="17">
        <v>8444.2999999999993</v>
      </c>
      <c r="L2" s="16">
        <f>E2*D2*C2/12</f>
        <v>6.1274364918315998</v>
      </c>
      <c r="M2" s="8">
        <f>ROUND(E2*D2*C2*102.79,0)</f>
        <v>7558</v>
      </c>
      <c r="N2" s="8">
        <f>ROUND(I2*M2*0.002205,0)</f>
        <v>20</v>
      </c>
      <c r="O2" s="8">
        <f>ROUND(J2*M2*0.002205,1)</f>
        <v>1.1000000000000001</v>
      </c>
    </row>
    <row r="3" spans="1:15">
      <c r="A3" s="16" t="s">
        <v>44</v>
      </c>
      <c r="B3" s="16">
        <v>3200</v>
      </c>
      <c r="C3" s="18">
        <v>4.7866732832999999</v>
      </c>
      <c r="D3" s="17">
        <v>0.4</v>
      </c>
      <c r="E3" s="17">
        <v>48.29</v>
      </c>
      <c r="F3" s="17">
        <v>1.2</v>
      </c>
      <c r="G3" s="17">
        <v>6.4000000000000001E-2</v>
      </c>
      <c r="H3" s="16">
        <v>1</v>
      </c>
      <c r="I3" s="17">
        <f t="shared" ref="I3:I8" si="0">F3</f>
        <v>1.2</v>
      </c>
      <c r="J3" s="17">
        <f t="shared" ref="J3:J8" si="1">G3</f>
        <v>6.4000000000000001E-2</v>
      </c>
      <c r="K3" s="17">
        <v>15546.2</v>
      </c>
      <c r="L3" s="16">
        <f t="shared" ref="L3:L8" si="2">E3*D3*C3/12</f>
        <v>7.7049484283519005</v>
      </c>
      <c r="M3" s="8">
        <f t="shared" ref="M3:M8" si="3">ROUND(E3*D3*C3*102.79,0)</f>
        <v>9504</v>
      </c>
      <c r="N3" s="8">
        <f t="shared" ref="N3:N8" si="4">ROUND(I3*M3*0.002205,0)</f>
        <v>25</v>
      </c>
      <c r="O3" s="8">
        <f t="shared" ref="O3:O8" si="5">ROUND(J3*M3*0.002205,1)</f>
        <v>1.3</v>
      </c>
    </row>
    <row r="4" spans="1:15">
      <c r="A4" s="16" t="s">
        <v>44</v>
      </c>
      <c r="B4" s="16">
        <v>6430</v>
      </c>
      <c r="C4" s="18">
        <v>0.92097527609999996</v>
      </c>
      <c r="D4" s="17">
        <v>0.30299999999999999</v>
      </c>
      <c r="E4" s="17">
        <v>48.29</v>
      </c>
      <c r="F4" s="17">
        <v>0</v>
      </c>
      <c r="G4" s="17">
        <v>0</v>
      </c>
      <c r="H4" s="16">
        <v>1</v>
      </c>
      <c r="I4" s="17">
        <f t="shared" si="0"/>
        <v>0</v>
      </c>
      <c r="J4" s="17">
        <f t="shared" si="1"/>
        <v>0</v>
      </c>
      <c r="K4" s="17">
        <v>1090.7</v>
      </c>
      <c r="L4" s="16">
        <f t="shared" si="2"/>
        <v>1.1229658760924421</v>
      </c>
      <c r="M4" s="8">
        <f t="shared" si="3"/>
        <v>1385</v>
      </c>
      <c r="N4" s="8">
        <f t="shared" si="4"/>
        <v>0</v>
      </c>
      <c r="O4" s="8">
        <f t="shared" si="5"/>
        <v>0</v>
      </c>
    </row>
    <row r="5" spans="1:15">
      <c r="A5" s="16" t="s">
        <v>44</v>
      </c>
      <c r="B5" s="16">
        <v>3200</v>
      </c>
      <c r="C5" s="18">
        <v>10.150809253</v>
      </c>
      <c r="D5" s="17">
        <v>0.28699999999999998</v>
      </c>
      <c r="E5" s="17">
        <v>48.29</v>
      </c>
      <c r="F5" s="17">
        <v>1.2</v>
      </c>
      <c r="G5" s="17">
        <v>6.4000000000000001E-2</v>
      </c>
      <c r="H5" s="16">
        <v>1</v>
      </c>
      <c r="I5" s="17">
        <f t="shared" si="0"/>
        <v>1.2</v>
      </c>
      <c r="J5" s="17">
        <f t="shared" si="1"/>
        <v>6.4000000000000001E-2</v>
      </c>
      <c r="K5" s="17">
        <v>19485.5</v>
      </c>
      <c r="L5" s="16">
        <f t="shared" si="2"/>
        <v>11.723533343621265</v>
      </c>
      <c r="M5" s="8">
        <f t="shared" si="3"/>
        <v>14461</v>
      </c>
      <c r="N5" s="8">
        <f t="shared" si="4"/>
        <v>38</v>
      </c>
      <c r="O5" s="8">
        <f t="shared" si="5"/>
        <v>2</v>
      </c>
    </row>
    <row r="6" spans="1:15">
      <c r="A6" s="16" t="s">
        <v>44</v>
      </c>
      <c r="B6" s="16">
        <v>4430</v>
      </c>
      <c r="C6" s="18">
        <v>6.3935000000000004E-5</v>
      </c>
      <c r="D6" s="17">
        <v>0.309</v>
      </c>
      <c r="E6" s="17">
        <v>48.29</v>
      </c>
      <c r="F6" s="17">
        <v>0.7</v>
      </c>
      <c r="G6" s="17">
        <v>0.09</v>
      </c>
      <c r="H6" s="16">
        <v>1</v>
      </c>
      <c r="I6" s="17">
        <f t="shared" si="0"/>
        <v>0.7</v>
      </c>
      <c r="J6" s="17">
        <f t="shared" si="1"/>
        <v>0.09</v>
      </c>
      <c r="K6" s="17">
        <v>2604.3000000000002</v>
      </c>
      <c r="L6" s="16">
        <f t="shared" si="2"/>
        <v>7.9501094612500001E-5</v>
      </c>
      <c r="M6" s="8">
        <f t="shared" si="3"/>
        <v>0</v>
      </c>
      <c r="N6" s="8">
        <f t="shared" si="4"/>
        <v>0</v>
      </c>
      <c r="O6" s="8">
        <f t="shared" si="5"/>
        <v>0</v>
      </c>
    </row>
    <row r="7" spans="1:15">
      <c r="A7" s="16" t="s">
        <v>44</v>
      </c>
      <c r="B7" s="16">
        <v>3200</v>
      </c>
      <c r="C7" s="18">
        <v>3.2561610295999999</v>
      </c>
      <c r="D7" s="17">
        <v>0.4</v>
      </c>
      <c r="E7" s="17">
        <v>48.29</v>
      </c>
      <c r="F7" s="17">
        <v>1.2</v>
      </c>
      <c r="G7" s="17">
        <v>6.4000000000000001E-2</v>
      </c>
      <c r="H7" s="16">
        <v>1</v>
      </c>
      <c r="I7" s="17">
        <f t="shared" si="0"/>
        <v>1.2</v>
      </c>
      <c r="J7" s="17">
        <f t="shared" si="1"/>
        <v>6.4000000000000001E-2</v>
      </c>
      <c r="K7" s="17">
        <v>32667.9</v>
      </c>
      <c r="L7" s="16">
        <f t="shared" si="2"/>
        <v>5.2413338706461339</v>
      </c>
      <c r="M7" s="8">
        <f t="shared" si="3"/>
        <v>6465</v>
      </c>
      <c r="N7" s="8">
        <f t="shared" si="4"/>
        <v>17</v>
      </c>
      <c r="O7" s="8">
        <f t="shared" si="5"/>
        <v>0.9</v>
      </c>
    </row>
    <row r="8" spans="1:15">
      <c r="A8" s="16" t="s">
        <v>44</v>
      </c>
      <c r="B8" s="16">
        <v>3200</v>
      </c>
      <c r="C8" s="18">
        <v>8.7045860999999999E-3</v>
      </c>
      <c r="D8" s="17">
        <v>0.4</v>
      </c>
      <c r="E8" s="17">
        <v>48.29</v>
      </c>
      <c r="F8" s="17">
        <v>1.2</v>
      </c>
      <c r="G8" s="17">
        <v>6.4000000000000001E-2</v>
      </c>
      <c r="H8" s="16">
        <v>1</v>
      </c>
      <c r="I8" s="17">
        <f t="shared" si="0"/>
        <v>1.2</v>
      </c>
      <c r="J8" s="17">
        <f t="shared" si="1"/>
        <v>6.4000000000000001E-2</v>
      </c>
      <c r="K8" s="17">
        <v>6514.2</v>
      </c>
      <c r="L8" s="16">
        <f t="shared" si="2"/>
        <v>1.4011482092300001E-2</v>
      </c>
      <c r="M8" s="8">
        <f t="shared" si="3"/>
        <v>17</v>
      </c>
      <c r="N8" s="8">
        <f t="shared" si="4"/>
        <v>0</v>
      </c>
      <c r="O8" s="8">
        <f t="shared" si="5"/>
        <v>0</v>
      </c>
    </row>
    <row r="9" spans="1:15">
      <c r="C9" s="18">
        <f>SUM(C2:C8)</f>
        <v>22.930036664300001</v>
      </c>
      <c r="N9" s="8">
        <f>SUM(N2:N8)</f>
        <v>100</v>
      </c>
      <c r="O9" s="8">
        <f>SUM(O2:O8)</f>
        <v>5.3000000000000007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pane ySplit="1" topLeftCell="A17" activePane="bottomLeft" state="frozen"/>
      <selection pane="bottomLeft" activeCell="L1" sqref="L1:O2"/>
    </sheetView>
  </sheetViews>
  <sheetFormatPr defaultRowHeight="15"/>
  <cols>
    <col min="1" max="1" width="16" style="16" bestFit="1" customWidth="1"/>
    <col min="2" max="2" width="9.7109375" style="16" customWidth="1"/>
    <col min="3" max="3" width="13.7109375" style="18" bestFit="1" customWidth="1"/>
    <col min="4" max="4" width="13.7109375" style="17" customWidth="1"/>
    <col min="5" max="5" width="14.7109375" style="17" bestFit="1" customWidth="1"/>
    <col min="6" max="7" width="13.7109375" style="17" customWidth="1"/>
    <col min="8" max="8" width="11.140625" style="16" bestFit="1" customWidth="1"/>
    <col min="9" max="10" width="9.7109375" style="16" customWidth="1"/>
    <col min="11" max="11" width="19.7109375" style="17" customWidth="1"/>
    <col min="12" max="12" width="14.28515625" customWidth="1"/>
    <col min="13" max="13" width="14.140625" customWidth="1"/>
    <col min="14" max="16384" width="9.140625" style="8"/>
  </cols>
  <sheetData>
    <row r="1" spans="1:15" ht="30">
      <c r="A1" s="16" t="s">
        <v>43</v>
      </c>
      <c r="B1" s="16" t="s">
        <v>35</v>
      </c>
      <c r="C1" s="18" t="s">
        <v>42</v>
      </c>
      <c r="D1" s="17" t="s">
        <v>37</v>
      </c>
      <c r="E1" s="17" t="s">
        <v>36</v>
      </c>
      <c r="F1" s="17" t="s">
        <v>38</v>
      </c>
      <c r="G1" s="17" t="s">
        <v>39</v>
      </c>
      <c r="H1" s="16" t="s">
        <v>41</v>
      </c>
      <c r="I1" s="16" t="s">
        <v>45</v>
      </c>
      <c r="J1" s="16" t="s">
        <v>46</v>
      </c>
      <c r="K1" s="17" t="s">
        <v>40</v>
      </c>
      <c r="L1" s="20" t="s">
        <v>47</v>
      </c>
      <c r="M1" s="20" t="s">
        <v>48</v>
      </c>
      <c r="N1" s="20" t="s">
        <v>49</v>
      </c>
      <c r="O1" s="20" t="s">
        <v>50</v>
      </c>
    </row>
    <row r="2" spans="1:15">
      <c r="A2" s="16" t="s">
        <v>44</v>
      </c>
      <c r="B2" s="16">
        <v>3100</v>
      </c>
      <c r="C2" s="18">
        <v>4.2847680800000003E-2</v>
      </c>
      <c r="D2" s="17">
        <v>0.41099999999999998</v>
      </c>
      <c r="E2" s="17">
        <v>48.29</v>
      </c>
      <c r="F2" s="17">
        <v>1.2</v>
      </c>
      <c r="G2" s="17">
        <v>6.4000000000000001E-2</v>
      </c>
      <c r="H2" s="16">
        <v>1</v>
      </c>
      <c r="I2" s="19">
        <f>F2</f>
        <v>1.2</v>
      </c>
      <c r="J2" s="19">
        <f>G2</f>
        <v>6.4000000000000001E-2</v>
      </c>
      <c r="K2" s="17">
        <v>68.8</v>
      </c>
      <c r="L2" s="16">
        <f>E2*D2*C2/12</f>
        <v>7.0867171824746E-2</v>
      </c>
      <c r="M2" s="8">
        <f>ROUND(E2*D2*C2*102.79,0)</f>
        <v>87</v>
      </c>
      <c r="N2" s="8">
        <f>ROUND(I2*M2*0.002205,0)</f>
        <v>0</v>
      </c>
      <c r="O2" s="8">
        <f>ROUND(J2*M2*0.002205,1)</f>
        <v>0</v>
      </c>
    </row>
    <row r="3" spans="1:15">
      <c r="A3" s="16" t="s">
        <v>44</v>
      </c>
      <c r="B3" s="16">
        <v>3100</v>
      </c>
      <c r="C3" s="18">
        <v>22.524537417000001</v>
      </c>
      <c r="D3" s="17">
        <v>0.41099999999999998</v>
      </c>
      <c r="E3" s="17">
        <v>48.29</v>
      </c>
      <c r="F3" s="17">
        <v>1.2</v>
      </c>
      <c r="G3" s="17">
        <v>6.4000000000000001E-2</v>
      </c>
      <c r="H3" s="16">
        <v>1</v>
      </c>
      <c r="I3" s="19">
        <f t="shared" ref="I3:I47" si="0">F3</f>
        <v>1.2</v>
      </c>
      <c r="J3" s="19">
        <f t="shared" ref="J3:J47" si="1">G3</f>
        <v>6.4000000000000001E-2</v>
      </c>
      <c r="K3" s="17">
        <v>73720.399999999994</v>
      </c>
      <c r="L3" s="16">
        <f t="shared" ref="L3:L48" si="2">E3*D3*C3/12</f>
        <v>37.254064481442349</v>
      </c>
      <c r="M3" s="8">
        <f t="shared" ref="M3:M48" si="3">ROUND(E3*D3*C3*102.79,0)</f>
        <v>45952</v>
      </c>
      <c r="N3" s="8">
        <f t="shared" ref="N3:N48" si="4">ROUND(I3*M3*0.002205,0)</f>
        <v>122</v>
      </c>
      <c r="O3" s="8">
        <f t="shared" ref="O3:O48" si="5">ROUND(J3*M3*0.002205,1)</f>
        <v>6.5</v>
      </c>
    </row>
    <row r="4" spans="1:15">
      <c r="A4" s="16" t="s">
        <v>44</v>
      </c>
      <c r="B4" s="16">
        <v>4430</v>
      </c>
      <c r="C4" s="18">
        <v>20.494627115499998</v>
      </c>
      <c r="D4" s="17">
        <v>0.41299999999999998</v>
      </c>
      <c r="E4" s="17">
        <v>48.29</v>
      </c>
      <c r="F4" s="17">
        <v>0.7</v>
      </c>
      <c r="G4" s="17">
        <v>0.09</v>
      </c>
      <c r="H4" s="16">
        <v>1</v>
      </c>
      <c r="I4" s="19">
        <f t="shared" si="0"/>
        <v>0.7</v>
      </c>
      <c r="J4" s="19">
        <f t="shared" si="1"/>
        <v>0.09</v>
      </c>
      <c r="K4" s="17">
        <v>35419.599999999999</v>
      </c>
      <c r="L4" s="16">
        <f t="shared" si="2"/>
        <v>34.061677452274616</v>
      </c>
      <c r="M4" s="8">
        <f t="shared" si="3"/>
        <v>42014</v>
      </c>
      <c r="N4" s="8">
        <f t="shared" si="4"/>
        <v>65</v>
      </c>
      <c r="O4" s="8">
        <f t="shared" si="5"/>
        <v>8.3000000000000007</v>
      </c>
    </row>
    <row r="5" spans="1:15">
      <c r="A5" s="16" t="s">
        <v>44</v>
      </c>
      <c r="B5" s="16">
        <v>3200</v>
      </c>
      <c r="C5" s="18">
        <v>0.27037759900000002</v>
      </c>
      <c r="D5" s="17">
        <v>0.4</v>
      </c>
      <c r="E5" s="17">
        <v>48.29</v>
      </c>
      <c r="F5" s="17">
        <v>1.2</v>
      </c>
      <c r="G5" s="17">
        <v>6.4000000000000001E-2</v>
      </c>
      <c r="H5" s="16">
        <v>1</v>
      </c>
      <c r="I5" s="19">
        <f t="shared" si="0"/>
        <v>1.2</v>
      </c>
      <c r="J5" s="19">
        <f t="shared" si="1"/>
        <v>6.4000000000000001E-2</v>
      </c>
      <c r="K5" s="17">
        <v>8444.2999999999993</v>
      </c>
      <c r="L5" s="16">
        <f t="shared" si="2"/>
        <v>0.43521780852366682</v>
      </c>
      <c r="M5" s="8">
        <f t="shared" si="3"/>
        <v>537</v>
      </c>
      <c r="N5" s="8">
        <f t="shared" si="4"/>
        <v>1</v>
      </c>
      <c r="O5" s="8">
        <f t="shared" si="5"/>
        <v>0.1</v>
      </c>
    </row>
    <row r="6" spans="1:15">
      <c r="A6" s="16" t="s">
        <v>44</v>
      </c>
      <c r="B6" s="16">
        <v>3100</v>
      </c>
      <c r="C6" s="18">
        <v>1.2094584191</v>
      </c>
      <c r="D6" s="17">
        <v>0.41099999999999998</v>
      </c>
      <c r="E6" s="17">
        <v>48.29</v>
      </c>
      <c r="F6" s="17">
        <v>1.2</v>
      </c>
      <c r="G6" s="17">
        <v>6.4000000000000001E-2</v>
      </c>
      <c r="H6" s="16">
        <v>1</v>
      </c>
      <c r="I6" s="19">
        <f t="shared" si="0"/>
        <v>1.2</v>
      </c>
      <c r="J6" s="19">
        <f t="shared" si="1"/>
        <v>6.4000000000000001E-2</v>
      </c>
      <c r="K6" s="17">
        <v>3967.5</v>
      </c>
      <c r="L6" s="16">
        <f t="shared" si="2"/>
        <v>2.0003625867481105</v>
      </c>
      <c r="M6" s="8">
        <f t="shared" si="3"/>
        <v>2467</v>
      </c>
      <c r="N6" s="8">
        <f t="shared" si="4"/>
        <v>7</v>
      </c>
      <c r="O6" s="8">
        <f t="shared" si="5"/>
        <v>0.3</v>
      </c>
    </row>
    <row r="7" spans="1:15">
      <c r="A7" s="16" t="s">
        <v>44</v>
      </c>
      <c r="B7" s="16">
        <v>3100</v>
      </c>
      <c r="C7" s="18">
        <v>2.0243787535000002</v>
      </c>
      <c r="D7" s="17">
        <v>0.41099999999999998</v>
      </c>
      <c r="E7" s="17">
        <v>48.29</v>
      </c>
      <c r="F7" s="17">
        <v>1.2</v>
      </c>
      <c r="G7" s="17">
        <v>6.4000000000000001E-2</v>
      </c>
      <c r="H7" s="16">
        <v>1</v>
      </c>
      <c r="I7" s="19">
        <f t="shared" si="0"/>
        <v>1.2</v>
      </c>
      <c r="J7" s="19">
        <f t="shared" si="1"/>
        <v>6.4000000000000001E-2</v>
      </c>
      <c r="K7" s="17">
        <v>3437.5</v>
      </c>
      <c r="L7" s="16">
        <f t="shared" si="2"/>
        <v>3.348185812723139</v>
      </c>
      <c r="M7" s="8">
        <f t="shared" si="3"/>
        <v>4130</v>
      </c>
      <c r="N7" s="8">
        <f t="shared" si="4"/>
        <v>11</v>
      </c>
      <c r="O7" s="8">
        <f t="shared" si="5"/>
        <v>0.6</v>
      </c>
    </row>
    <row r="8" spans="1:15">
      <c r="A8" s="16" t="s">
        <v>44</v>
      </c>
      <c r="B8" s="16">
        <v>4430</v>
      </c>
      <c r="C8" s="18">
        <v>0.12700876180000001</v>
      </c>
      <c r="D8" s="17">
        <v>0.41299999999999998</v>
      </c>
      <c r="E8" s="17">
        <v>48.29</v>
      </c>
      <c r="F8" s="17">
        <v>0.7</v>
      </c>
      <c r="G8" s="17">
        <v>0.09</v>
      </c>
      <c r="H8" s="16">
        <v>1</v>
      </c>
      <c r="I8" s="19">
        <f t="shared" si="0"/>
        <v>0.7</v>
      </c>
      <c r="J8" s="19">
        <f t="shared" si="1"/>
        <v>0.09</v>
      </c>
      <c r="K8" s="17">
        <v>205</v>
      </c>
      <c r="L8" s="16">
        <f t="shared" si="2"/>
        <v>0.21108612777699884</v>
      </c>
      <c r="M8" s="8">
        <f t="shared" si="3"/>
        <v>260</v>
      </c>
      <c r="N8" s="8">
        <f t="shared" si="4"/>
        <v>0</v>
      </c>
      <c r="O8" s="8">
        <f t="shared" si="5"/>
        <v>0.1</v>
      </c>
    </row>
    <row r="9" spans="1:15">
      <c r="A9" s="16" t="s">
        <v>44</v>
      </c>
      <c r="B9" s="16">
        <v>6430</v>
      </c>
      <c r="C9" s="18">
        <v>7.6956464371999997</v>
      </c>
      <c r="D9" s="17">
        <v>0.30299999999999999</v>
      </c>
      <c r="E9" s="17">
        <v>48.29</v>
      </c>
      <c r="F9" s="17">
        <v>0</v>
      </c>
      <c r="G9" s="17">
        <v>0</v>
      </c>
      <c r="H9" s="16">
        <v>1</v>
      </c>
      <c r="I9" s="19">
        <f t="shared" si="0"/>
        <v>0</v>
      </c>
      <c r="J9" s="19">
        <f t="shared" si="1"/>
        <v>0</v>
      </c>
      <c r="K9" s="17">
        <v>9246.6</v>
      </c>
      <c r="L9" s="16">
        <f t="shared" si="2"/>
        <v>9.3834748529227969</v>
      </c>
      <c r="M9" s="8">
        <f t="shared" si="3"/>
        <v>11574</v>
      </c>
      <c r="N9" s="8">
        <f t="shared" si="4"/>
        <v>0</v>
      </c>
      <c r="O9" s="8">
        <f t="shared" si="5"/>
        <v>0</v>
      </c>
    </row>
    <row r="10" spans="1:15">
      <c r="A10" s="16" t="s">
        <v>44</v>
      </c>
      <c r="B10" s="16">
        <v>6410</v>
      </c>
      <c r="C10" s="18">
        <v>0.58999830630000005</v>
      </c>
      <c r="D10" s="17">
        <v>0.30299999999999999</v>
      </c>
      <c r="E10" s="17">
        <v>48.29</v>
      </c>
      <c r="F10" s="17">
        <v>0</v>
      </c>
      <c r="G10" s="17">
        <v>0</v>
      </c>
      <c r="H10" s="16">
        <v>1</v>
      </c>
      <c r="I10" s="19">
        <f t="shared" si="0"/>
        <v>0</v>
      </c>
      <c r="J10" s="19">
        <f t="shared" si="1"/>
        <v>0</v>
      </c>
      <c r="K10" s="17">
        <v>698.7</v>
      </c>
      <c r="L10" s="16">
        <f t="shared" si="2"/>
        <v>0.71939820983348179</v>
      </c>
      <c r="M10" s="8">
        <f t="shared" si="3"/>
        <v>887</v>
      </c>
      <c r="N10" s="8">
        <f t="shared" si="4"/>
        <v>0</v>
      </c>
      <c r="O10" s="8">
        <f t="shared" si="5"/>
        <v>0</v>
      </c>
    </row>
    <row r="11" spans="1:15">
      <c r="A11" s="16" t="s">
        <v>44</v>
      </c>
      <c r="B11" s="16">
        <v>6170</v>
      </c>
      <c r="C11" s="18">
        <v>2.9641185425000001</v>
      </c>
      <c r="D11" s="17">
        <v>0.30299999999999999</v>
      </c>
      <c r="E11" s="17">
        <v>48.29</v>
      </c>
      <c r="F11" s="17">
        <v>0</v>
      </c>
      <c r="G11" s="17">
        <v>0</v>
      </c>
      <c r="H11" s="16">
        <v>1</v>
      </c>
      <c r="I11" s="19">
        <f t="shared" si="0"/>
        <v>0</v>
      </c>
      <c r="J11" s="19">
        <f t="shared" si="1"/>
        <v>0</v>
      </c>
      <c r="K11" s="17">
        <v>3510.2</v>
      </c>
      <c r="L11" s="16">
        <f t="shared" si="2"/>
        <v>3.6142164315374559</v>
      </c>
      <c r="M11" s="8">
        <f t="shared" si="3"/>
        <v>4458</v>
      </c>
      <c r="N11" s="8">
        <f t="shared" si="4"/>
        <v>0</v>
      </c>
      <c r="O11" s="8">
        <f t="shared" si="5"/>
        <v>0</v>
      </c>
    </row>
    <row r="12" spans="1:15">
      <c r="A12" s="16" t="s">
        <v>44</v>
      </c>
      <c r="B12" s="16">
        <v>6170</v>
      </c>
      <c r="C12" s="18">
        <v>0.2272591481</v>
      </c>
      <c r="D12" s="17">
        <v>0.30299999999999999</v>
      </c>
      <c r="E12" s="17">
        <v>48.29</v>
      </c>
      <c r="F12" s="17">
        <v>0</v>
      </c>
      <c r="G12" s="17">
        <v>0</v>
      </c>
      <c r="H12" s="16">
        <v>1</v>
      </c>
      <c r="I12" s="19">
        <f t="shared" si="0"/>
        <v>0</v>
      </c>
      <c r="J12" s="19">
        <f t="shared" si="1"/>
        <v>0</v>
      </c>
      <c r="K12" s="17">
        <v>269.10000000000002</v>
      </c>
      <c r="L12" s="16">
        <f t="shared" si="2"/>
        <v>0.27710219260916225</v>
      </c>
      <c r="M12" s="8">
        <f t="shared" si="3"/>
        <v>342</v>
      </c>
      <c r="N12" s="8">
        <f t="shared" si="4"/>
        <v>0</v>
      </c>
      <c r="O12" s="8">
        <f t="shared" si="5"/>
        <v>0</v>
      </c>
    </row>
    <row r="13" spans="1:15">
      <c r="A13" s="16" t="s">
        <v>44</v>
      </c>
      <c r="B13" s="16">
        <v>3200</v>
      </c>
      <c r="C13" s="18">
        <v>0.28182589070000003</v>
      </c>
      <c r="D13" s="17">
        <v>0.28699999999999998</v>
      </c>
      <c r="E13" s="17">
        <v>48.29</v>
      </c>
      <c r="F13" s="17">
        <v>1.2</v>
      </c>
      <c r="G13" s="17">
        <v>6.4000000000000001E-2</v>
      </c>
      <c r="H13" s="16">
        <v>1</v>
      </c>
      <c r="I13" s="19">
        <f t="shared" si="0"/>
        <v>1.2</v>
      </c>
      <c r="J13" s="19">
        <f t="shared" si="1"/>
        <v>6.4000000000000001E-2</v>
      </c>
      <c r="K13" s="17">
        <v>19485.5</v>
      </c>
      <c r="L13" s="16">
        <f t="shared" si="2"/>
        <v>0.32549081993051338</v>
      </c>
      <c r="M13" s="8">
        <f t="shared" si="3"/>
        <v>401</v>
      </c>
      <c r="N13" s="8">
        <f t="shared" si="4"/>
        <v>1</v>
      </c>
      <c r="O13" s="8">
        <f t="shared" si="5"/>
        <v>0.1</v>
      </c>
    </row>
    <row r="14" spans="1:15">
      <c r="A14" s="16" t="s">
        <v>44</v>
      </c>
      <c r="B14" s="16">
        <v>6430</v>
      </c>
      <c r="C14" s="18">
        <v>0.1014349973</v>
      </c>
      <c r="D14" s="17">
        <v>0.30299999999999999</v>
      </c>
      <c r="E14" s="17">
        <v>48.29</v>
      </c>
      <c r="F14" s="17">
        <v>0</v>
      </c>
      <c r="G14" s="17">
        <v>0</v>
      </c>
      <c r="H14" s="16">
        <v>1</v>
      </c>
      <c r="I14" s="19">
        <f t="shared" si="0"/>
        <v>0</v>
      </c>
      <c r="J14" s="19">
        <f t="shared" si="1"/>
        <v>0</v>
      </c>
      <c r="K14" s="17">
        <v>120.1</v>
      </c>
      <c r="L14" s="16">
        <f t="shared" si="2"/>
        <v>0.12368197449532924</v>
      </c>
      <c r="M14" s="8">
        <f t="shared" si="3"/>
        <v>153</v>
      </c>
      <c r="N14" s="8">
        <f t="shared" si="4"/>
        <v>0</v>
      </c>
      <c r="O14" s="8">
        <f t="shared" si="5"/>
        <v>0</v>
      </c>
    </row>
    <row r="15" spans="1:15">
      <c r="A15" s="16" t="s">
        <v>44</v>
      </c>
      <c r="B15" s="16">
        <v>6430</v>
      </c>
      <c r="C15" s="18">
        <v>0.75685871019999995</v>
      </c>
      <c r="D15" s="17">
        <v>0.30299999999999999</v>
      </c>
      <c r="E15" s="17">
        <v>48.29</v>
      </c>
      <c r="F15" s="17">
        <v>0</v>
      </c>
      <c r="G15" s="17">
        <v>0</v>
      </c>
      <c r="H15" s="16">
        <v>1</v>
      </c>
      <c r="I15" s="19">
        <f t="shared" si="0"/>
        <v>0</v>
      </c>
      <c r="J15" s="19">
        <f t="shared" si="1"/>
        <v>0</v>
      </c>
      <c r="K15" s="17">
        <v>896.3</v>
      </c>
      <c r="L15" s="16">
        <f t="shared" si="2"/>
        <v>0.92285485466783934</v>
      </c>
      <c r="M15" s="8">
        <f t="shared" si="3"/>
        <v>1138</v>
      </c>
      <c r="N15" s="8">
        <f t="shared" si="4"/>
        <v>0</v>
      </c>
      <c r="O15" s="8">
        <f t="shared" si="5"/>
        <v>0</v>
      </c>
    </row>
    <row r="16" spans="1:15">
      <c r="A16" s="16" t="s">
        <v>44</v>
      </c>
      <c r="B16" s="16">
        <v>6430</v>
      </c>
      <c r="C16" s="18">
        <v>3.5073604000000001E-2</v>
      </c>
      <c r="D16" s="17">
        <v>0.30299999999999999</v>
      </c>
      <c r="E16" s="17">
        <v>48.29</v>
      </c>
      <c r="F16" s="17">
        <v>0</v>
      </c>
      <c r="G16" s="17">
        <v>0</v>
      </c>
      <c r="H16" s="16">
        <v>1</v>
      </c>
      <c r="I16" s="19">
        <f t="shared" si="0"/>
        <v>0</v>
      </c>
      <c r="J16" s="19">
        <f t="shared" si="1"/>
        <v>0</v>
      </c>
      <c r="K16" s="17">
        <v>41.5</v>
      </c>
      <c r="L16" s="16">
        <f t="shared" si="2"/>
        <v>4.2766034513290002E-2</v>
      </c>
      <c r="M16" s="8">
        <f t="shared" si="3"/>
        <v>53</v>
      </c>
      <c r="N16" s="8">
        <f t="shared" si="4"/>
        <v>0</v>
      </c>
      <c r="O16" s="8">
        <f t="shared" si="5"/>
        <v>0</v>
      </c>
    </row>
    <row r="17" spans="1:15">
      <c r="A17" s="16" t="s">
        <v>44</v>
      </c>
      <c r="B17" s="16">
        <v>4430</v>
      </c>
      <c r="C17" s="18">
        <v>2.1563845641000001</v>
      </c>
      <c r="D17" s="17">
        <v>0.309</v>
      </c>
      <c r="E17" s="17">
        <v>48.29</v>
      </c>
      <c r="F17" s="17">
        <v>0.7</v>
      </c>
      <c r="G17" s="17">
        <v>0.09</v>
      </c>
      <c r="H17" s="16">
        <v>1</v>
      </c>
      <c r="I17" s="19">
        <f t="shared" si="0"/>
        <v>0.7</v>
      </c>
      <c r="J17" s="19">
        <f t="shared" si="1"/>
        <v>0.09</v>
      </c>
      <c r="K17" s="17">
        <v>2604.3000000000002</v>
      </c>
      <c r="L17" s="16">
        <f t="shared" si="2"/>
        <v>2.6813941229600169</v>
      </c>
      <c r="M17" s="8">
        <f t="shared" si="3"/>
        <v>3307</v>
      </c>
      <c r="N17" s="8">
        <f t="shared" si="4"/>
        <v>5</v>
      </c>
      <c r="O17" s="8">
        <f t="shared" si="5"/>
        <v>0.7</v>
      </c>
    </row>
    <row r="18" spans="1:15">
      <c r="A18" s="16" t="s">
        <v>44</v>
      </c>
      <c r="B18" s="16">
        <v>3100</v>
      </c>
      <c r="C18" s="18">
        <v>0.1344817975</v>
      </c>
      <c r="D18" s="17">
        <v>0.41099999999999998</v>
      </c>
      <c r="E18" s="17">
        <v>48.29</v>
      </c>
      <c r="F18" s="17">
        <v>1.2</v>
      </c>
      <c r="G18" s="17">
        <v>6.4000000000000001E-2</v>
      </c>
      <c r="H18" s="16">
        <v>1</v>
      </c>
      <c r="I18" s="19">
        <f t="shared" si="0"/>
        <v>1.2</v>
      </c>
      <c r="J18" s="19">
        <f t="shared" si="1"/>
        <v>6.4000000000000001E-2</v>
      </c>
      <c r="K18" s="17">
        <v>216</v>
      </c>
      <c r="L18" s="16">
        <f t="shared" si="2"/>
        <v>0.22242381554366872</v>
      </c>
      <c r="M18" s="8">
        <f t="shared" si="3"/>
        <v>274</v>
      </c>
      <c r="N18" s="8">
        <f t="shared" si="4"/>
        <v>1</v>
      </c>
      <c r="O18" s="8">
        <f t="shared" si="5"/>
        <v>0</v>
      </c>
    </row>
    <row r="19" spans="1:15">
      <c r="A19" s="16" t="s">
        <v>44</v>
      </c>
      <c r="B19" s="16">
        <v>6170</v>
      </c>
      <c r="C19" s="18">
        <v>0.2494057885</v>
      </c>
      <c r="D19" s="17">
        <v>0.30299999999999999</v>
      </c>
      <c r="E19" s="17">
        <v>48.29</v>
      </c>
      <c r="F19" s="17">
        <v>0</v>
      </c>
      <c r="G19" s="17">
        <v>0</v>
      </c>
      <c r="H19" s="16">
        <v>1</v>
      </c>
      <c r="I19" s="19">
        <f t="shared" si="0"/>
        <v>0</v>
      </c>
      <c r="J19" s="19">
        <f t="shared" si="1"/>
        <v>0</v>
      </c>
      <c r="K19" s="17">
        <v>295.3</v>
      </c>
      <c r="L19" s="16">
        <f t="shared" si="2"/>
        <v>0.30410608954829127</v>
      </c>
      <c r="M19" s="8">
        <f t="shared" si="3"/>
        <v>375</v>
      </c>
      <c r="N19" s="8">
        <f t="shared" si="4"/>
        <v>0</v>
      </c>
      <c r="O19" s="8">
        <f t="shared" si="5"/>
        <v>0</v>
      </c>
    </row>
    <row r="20" spans="1:15">
      <c r="A20" s="16" t="s">
        <v>44</v>
      </c>
      <c r="B20" s="16">
        <v>6410</v>
      </c>
      <c r="C20" s="18">
        <v>1.3739064937000001</v>
      </c>
      <c r="D20" s="17">
        <v>0.30299999999999999</v>
      </c>
      <c r="E20" s="17">
        <v>48.29</v>
      </c>
      <c r="F20" s="17">
        <v>0</v>
      </c>
      <c r="G20" s="17">
        <v>0</v>
      </c>
      <c r="H20" s="16">
        <v>1</v>
      </c>
      <c r="I20" s="19">
        <f t="shared" si="0"/>
        <v>0</v>
      </c>
      <c r="J20" s="19">
        <f t="shared" si="1"/>
        <v>0</v>
      </c>
      <c r="K20" s="17">
        <v>1630.3</v>
      </c>
      <c r="L20" s="16">
        <f t="shared" si="2"/>
        <v>1.6752351006645183</v>
      </c>
      <c r="M20" s="8">
        <f t="shared" si="3"/>
        <v>2066</v>
      </c>
      <c r="N20" s="8">
        <f t="shared" si="4"/>
        <v>0</v>
      </c>
      <c r="O20" s="8">
        <f t="shared" si="5"/>
        <v>0</v>
      </c>
    </row>
    <row r="21" spans="1:15">
      <c r="A21" s="16" t="s">
        <v>44</v>
      </c>
      <c r="B21" s="16">
        <v>6430</v>
      </c>
      <c r="C21" s="18">
        <v>0.1176046056</v>
      </c>
      <c r="D21" s="17">
        <v>0.30299999999999999</v>
      </c>
      <c r="E21" s="17">
        <v>48.29</v>
      </c>
      <c r="F21" s="17">
        <v>0</v>
      </c>
      <c r="G21" s="17">
        <v>0</v>
      </c>
      <c r="H21" s="16">
        <v>1</v>
      </c>
      <c r="I21" s="19">
        <f t="shared" si="0"/>
        <v>0</v>
      </c>
      <c r="J21" s="19">
        <f t="shared" si="1"/>
        <v>0</v>
      </c>
      <c r="K21" s="17">
        <v>139.30000000000001</v>
      </c>
      <c r="L21" s="16">
        <f t="shared" si="2"/>
        <v>0.14339794171170597</v>
      </c>
      <c r="M21" s="8">
        <f t="shared" si="3"/>
        <v>177</v>
      </c>
      <c r="N21" s="8">
        <f t="shared" si="4"/>
        <v>0</v>
      </c>
      <c r="O21" s="8">
        <f t="shared" si="5"/>
        <v>0</v>
      </c>
    </row>
    <row r="22" spans="1:15">
      <c r="A22" s="16" t="s">
        <v>44</v>
      </c>
      <c r="B22" s="16">
        <v>3100</v>
      </c>
      <c r="C22" s="18">
        <v>2.1926142828000001</v>
      </c>
      <c r="D22" s="17">
        <v>0.41099999999999998</v>
      </c>
      <c r="E22" s="17">
        <v>48.29</v>
      </c>
      <c r="F22" s="17">
        <v>1.2</v>
      </c>
      <c r="G22" s="17">
        <v>6.4000000000000001E-2</v>
      </c>
      <c r="H22" s="16">
        <v>1</v>
      </c>
      <c r="I22" s="19">
        <f t="shared" si="0"/>
        <v>1.2</v>
      </c>
      <c r="J22" s="19">
        <f t="shared" si="1"/>
        <v>6.4000000000000001E-2</v>
      </c>
      <c r="K22" s="17">
        <v>3674.9</v>
      </c>
      <c r="L22" s="16">
        <f t="shared" si="2"/>
        <v>3.6264360222871108</v>
      </c>
      <c r="M22" s="8">
        <f t="shared" si="3"/>
        <v>4473</v>
      </c>
      <c r="N22" s="8">
        <f t="shared" si="4"/>
        <v>12</v>
      </c>
      <c r="O22" s="8">
        <f t="shared" si="5"/>
        <v>0.6</v>
      </c>
    </row>
    <row r="23" spans="1:15">
      <c r="A23" s="16" t="s">
        <v>44</v>
      </c>
      <c r="B23" s="16">
        <v>6410</v>
      </c>
      <c r="C23" s="18">
        <v>1.9871634745</v>
      </c>
      <c r="D23" s="17">
        <v>0.30299999999999999</v>
      </c>
      <c r="E23" s="17">
        <v>48.29</v>
      </c>
      <c r="F23" s="17">
        <v>0</v>
      </c>
      <c r="G23" s="17">
        <v>0</v>
      </c>
      <c r="H23" s="16">
        <v>1</v>
      </c>
      <c r="I23" s="19">
        <f t="shared" si="0"/>
        <v>0</v>
      </c>
      <c r="J23" s="19">
        <f t="shared" si="1"/>
        <v>0</v>
      </c>
      <c r="K23" s="17">
        <v>2410.3000000000002</v>
      </c>
      <c r="L23" s="16">
        <f t="shared" si="2"/>
        <v>2.4229931356360264</v>
      </c>
      <c r="M23" s="8">
        <f t="shared" si="3"/>
        <v>2989</v>
      </c>
      <c r="N23" s="8">
        <f t="shared" si="4"/>
        <v>0</v>
      </c>
      <c r="O23" s="8">
        <f t="shared" si="5"/>
        <v>0</v>
      </c>
    </row>
    <row r="24" spans="1:15">
      <c r="A24" s="16" t="s">
        <v>44</v>
      </c>
      <c r="B24" s="16">
        <v>3200</v>
      </c>
      <c r="C24" s="18">
        <v>0.84690077080000004</v>
      </c>
      <c r="D24" s="17">
        <v>0.4</v>
      </c>
      <c r="E24" s="17">
        <v>48.29</v>
      </c>
      <c r="F24" s="17">
        <v>1.2</v>
      </c>
      <c r="G24" s="17">
        <v>6.4000000000000001E-2</v>
      </c>
      <c r="H24" s="16">
        <v>1</v>
      </c>
      <c r="I24" s="19">
        <f t="shared" si="0"/>
        <v>1.2</v>
      </c>
      <c r="J24" s="19">
        <f t="shared" si="1"/>
        <v>6.4000000000000001E-2</v>
      </c>
      <c r="K24" s="17">
        <v>32667.9</v>
      </c>
      <c r="L24" s="16">
        <f t="shared" si="2"/>
        <v>1.3632279407310668</v>
      </c>
      <c r="M24" s="8">
        <f t="shared" si="3"/>
        <v>1682</v>
      </c>
      <c r="N24" s="8">
        <f t="shared" si="4"/>
        <v>4</v>
      </c>
      <c r="O24" s="8">
        <f t="shared" si="5"/>
        <v>0.2</v>
      </c>
    </row>
    <row r="25" spans="1:15">
      <c r="A25" s="16" t="s">
        <v>44</v>
      </c>
      <c r="B25" s="16">
        <v>6170</v>
      </c>
      <c r="C25" s="18">
        <v>1.4463420884</v>
      </c>
      <c r="D25" s="17">
        <v>0.30299999999999999</v>
      </c>
      <c r="E25" s="17">
        <v>48.29</v>
      </c>
      <c r="F25" s="17">
        <v>0</v>
      </c>
      <c r="G25" s="17">
        <v>0</v>
      </c>
      <c r="H25" s="16">
        <v>1</v>
      </c>
      <c r="I25" s="19">
        <f t="shared" si="0"/>
        <v>0</v>
      </c>
      <c r="J25" s="19">
        <f t="shared" si="1"/>
        <v>0</v>
      </c>
      <c r="K25" s="17">
        <v>1794.7</v>
      </c>
      <c r="L25" s="16">
        <f t="shared" si="2"/>
        <v>1.7635574510831089</v>
      </c>
      <c r="M25" s="8">
        <f t="shared" si="3"/>
        <v>2175</v>
      </c>
      <c r="N25" s="8">
        <f t="shared" si="4"/>
        <v>0</v>
      </c>
      <c r="O25" s="8">
        <f t="shared" si="5"/>
        <v>0</v>
      </c>
    </row>
    <row r="26" spans="1:15">
      <c r="A26" s="16" t="s">
        <v>44</v>
      </c>
      <c r="B26" s="16">
        <v>3100</v>
      </c>
      <c r="C26" s="18">
        <v>1.4217944499999999E-2</v>
      </c>
      <c r="D26" s="17">
        <v>0.41099999999999998</v>
      </c>
      <c r="E26" s="17">
        <v>48.29</v>
      </c>
      <c r="F26" s="17">
        <v>1.2</v>
      </c>
      <c r="G26" s="17">
        <v>6.4000000000000001E-2</v>
      </c>
      <c r="H26" s="16">
        <v>1</v>
      </c>
      <c r="I26" s="19">
        <f t="shared" si="0"/>
        <v>1.2</v>
      </c>
      <c r="J26" s="19">
        <f t="shared" si="1"/>
        <v>6.4000000000000001E-2</v>
      </c>
      <c r="K26" s="17">
        <v>1325.1</v>
      </c>
      <c r="L26" s="16">
        <f t="shared" si="2"/>
        <v>2.3515520491746249E-2</v>
      </c>
      <c r="M26" s="8">
        <f t="shared" si="3"/>
        <v>29</v>
      </c>
      <c r="N26" s="8">
        <f t="shared" si="4"/>
        <v>0</v>
      </c>
      <c r="O26" s="8">
        <f t="shared" si="5"/>
        <v>0</v>
      </c>
    </row>
    <row r="27" spans="1:15">
      <c r="A27" s="16" t="s">
        <v>44</v>
      </c>
      <c r="B27" s="16">
        <v>6430</v>
      </c>
      <c r="C27" s="18">
        <v>8.2475631100000002E-2</v>
      </c>
      <c r="D27" s="17">
        <v>0.30299999999999999</v>
      </c>
      <c r="E27" s="17">
        <v>48.29</v>
      </c>
      <c r="F27" s="17">
        <v>0</v>
      </c>
      <c r="G27" s="17">
        <v>0</v>
      </c>
      <c r="H27" s="16">
        <v>1</v>
      </c>
      <c r="I27" s="19">
        <f t="shared" si="0"/>
        <v>0</v>
      </c>
      <c r="J27" s="19">
        <f t="shared" si="1"/>
        <v>0</v>
      </c>
      <c r="K27" s="17">
        <v>103.4</v>
      </c>
      <c r="L27" s="16">
        <f t="shared" si="2"/>
        <v>0.10056439270192974</v>
      </c>
      <c r="M27" s="8">
        <f t="shared" si="3"/>
        <v>124</v>
      </c>
      <c r="N27" s="8">
        <f t="shared" si="4"/>
        <v>0</v>
      </c>
      <c r="O27" s="8">
        <f t="shared" si="5"/>
        <v>0</v>
      </c>
    </row>
    <row r="28" spans="1:15">
      <c r="A28" s="16" t="s">
        <v>44</v>
      </c>
      <c r="B28" s="16">
        <v>6410</v>
      </c>
      <c r="C28" s="18">
        <v>1.1863048399999999E-2</v>
      </c>
      <c r="D28" s="17">
        <v>0.30299999999999999</v>
      </c>
      <c r="E28" s="17">
        <v>48.29</v>
      </c>
      <c r="F28" s="17">
        <v>0</v>
      </c>
      <c r="G28" s="17">
        <v>0</v>
      </c>
      <c r="H28" s="16">
        <v>1</v>
      </c>
      <c r="I28" s="19">
        <f t="shared" si="0"/>
        <v>0</v>
      </c>
      <c r="J28" s="19">
        <f t="shared" si="1"/>
        <v>0</v>
      </c>
      <c r="K28" s="17">
        <v>14.1</v>
      </c>
      <c r="L28" s="16">
        <f t="shared" si="2"/>
        <v>1.4464881832708998E-2</v>
      </c>
      <c r="M28" s="8">
        <f t="shared" si="3"/>
        <v>18</v>
      </c>
      <c r="N28" s="8">
        <f t="shared" si="4"/>
        <v>0</v>
      </c>
      <c r="O28" s="8">
        <f t="shared" si="5"/>
        <v>0</v>
      </c>
    </row>
    <row r="29" spans="1:15">
      <c r="A29" s="16" t="s">
        <v>44</v>
      </c>
      <c r="B29" s="16">
        <v>6430</v>
      </c>
      <c r="C29" s="18">
        <v>1.1425073799999999E-2</v>
      </c>
      <c r="D29" s="17">
        <v>0.30299999999999999</v>
      </c>
      <c r="E29" s="17">
        <v>48.29</v>
      </c>
      <c r="F29" s="17">
        <v>0</v>
      </c>
      <c r="G29" s="17">
        <v>0</v>
      </c>
      <c r="H29" s="16">
        <v>1</v>
      </c>
      <c r="I29" s="19">
        <f t="shared" si="0"/>
        <v>0</v>
      </c>
      <c r="J29" s="19">
        <f t="shared" si="1"/>
        <v>0</v>
      </c>
      <c r="K29" s="17">
        <v>13.5</v>
      </c>
      <c r="L29" s="16">
        <f t="shared" si="2"/>
        <v>1.3930849548500499E-2</v>
      </c>
      <c r="M29" s="8">
        <f t="shared" si="3"/>
        <v>17</v>
      </c>
      <c r="N29" s="8">
        <f t="shared" si="4"/>
        <v>0</v>
      </c>
      <c r="O29" s="8">
        <f t="shared" si="5"/>
        <v>0</v>
      </c>
    </row>
    <row r="30" spans="1:15">
      <c r="A30" s="16" t="s">
        <v>44</v>
      </c>
      <c r="B30" s="16">
        <v>3100</v>
      </c>
      <c r="C30" s="18">
        <v>7.6405057000000004E-3</v>
      </c>
      <c r="D30" s="17">
        <v>0.41099999999999998</v>
      </c>
      <c r="E30" s="17">
        <v>48.29</v>
      </c>
      <c r="F30" s="17">
        <v>1.2</v>
      </c>
      <c r="G30" s="17">
        <v>6.4000000000000001E-2</v>
      </c>
      <c r="H30" s="16">
        <v>1</v>
      </c>
      <c r="I30" s="19">
        <f t="shared" si="0"/>
        <v>1.2</v>
      </c>
      <c r="J30" s="19">
        <f t="shared" si="1"/>
        <v>6.4000000000000001E-2</v>
      </c>
      <c r="K30" s="17">
        <v>17.2</v>
      </c>
      <c r="L30" s="16">
        <f t="shared" si="2"/>
        <v>1.2636880693665248E-2</v>
      </c>
      <c r="M30" s="8">
        <f t="shared" si="3"/>
        <v>16</v>
      </c>
      <c r="N30" s="8">
        <f t="shared" si="4"/>
        <v>0</v>
      </c>
      <c r="O30" s="8">
        <f t="shared" si="5"/>
        <v>0</v>
      </c>
    </row>
    <row r="31" spans="1:15">
      <c r="A31" s="16" t="s">
        <v>44</v>
      </c>
      <c r="B31" s="16">
        <v>4430</v>
      </c>
      <c r="C31" s="18">
        <v>0.51094534459999996</v>
      </c>
      <c r="D31" s="17">
        <v>0.41299999999999998</v>
      </c>
      <c r="E31" s="17">
        <v>48.29</v>
      </c>
      <c r="F31" s="17">
        <v>0.7</v>
      </c>
      <c r="G31" s="17">
        <v>0.09</v>
      </c>
      <c r="H31" s="16">
        <v>1</v>
      </c>
      <c r="I31" s="19">
        <f t="shared" si="0"/>
        <v>0.7</v>
      </c>
      <c r="J31" s="19">
        <f t="shared" si="1"/>
        <v>0.09</v>
      </c>
      <c r="K31" s="17">
        <v>824.8</v>
      </c>
      <c r="L31" s="16">
        <f t="shared" si="2"/>
        <v>0.84918136960609492</v>
      </c>
      <c r="M31" s="8">
        <f t="shared" si="3"/>
        <v>1047</v>
      </c>
      <c r="N31" s="8">
        <f t="shared" si="4"/>
        <v>2</v>
      </c>
      <c r="O31" s="8">
        <f t="shared" si="5"/>
        <v>0.2</v>
      </c>
    </row>
    <row r="32" spans="1:15">
      <c r="A32" s="16" t="s">
        <v>44</v>
      </c>
      <c r="B32" s="16">
        <v>6170</v>
      </c>
      <c r="C32" s="18">
        <v>0.4408177593</v>
      </c>
      <c r="D32" s="17">
        <v>0.30299999999999999</v>
      </c>
      <c r="E32" s="17">
        <v>48.29</v>
      </c>
      <c r="F32" s="17">
        <v>0</v>
      </c>
      <c r="G32" s="17">
        <v>0</v>
      </c>
      <c r="H32" s="16">
        <v>1</v>
      </c>
      <c r="I32" s="19">
        <f t="shared" si="0"/>
        <v>0</v>
      </c>
      <c r="J32" s="19">
        <f t="shared" si="1"/>
        <v>0</v>
      </c>
      <c r="K32" s="17">
        <v>718.6</v>
      </c>
      <c r="L32" s="16">
        <f t="shared" si="2"/>
        <v>0.53749901231407426</v>
      </c>
      <c r="M32" s="8">
        <f t="shared" si="3"/>
        <v>663</v>
      </c>
      <c r="N32" s="8">
        <f t="shared" si="4"/>
        <v>0</v>
      </c>
      <c r="O32" s="8">
        <f t="shared" si="5"/>
        <v>0</v>
      </c>
    </row>
    <row r="33" spans="1:15">
      <c r="A33" s="16" t="s">
        <v>44</v>
      </c>
      <c r="B33" s="16">
        <v>6410</v>
      </c>
      <c r="C33" s="18">
        <v>6.6040272100000005E-2</v>
      </c>
      <c r="D33" s="17">
        <v>0.30299999999999999</v>
      </c>
      <c r="E33" s="17">
        <v>48.29</v>
      </c>
      <c r="F33" s="17">
        <v>0</v>
      </c>
      <c r="G33" s="17">
        <v>0</v>
      </c>
      <c r="H33" s="16">
        <v>1</v>
      </c>
      <c r="I33" s="19">
        <f t="shared" si="0"/>
        <v>0</v>
      </c>
      <c r="J33" s="19">
        <f t="shared" si="1"/>
        <v>0</v>
      </c>
      <c r="K33" s="17">
        <v>89.8</v>
      </c>
      <c r="L33" s="16">
        <f t="shared" si="2"/>
        <v>8.0524389677652256E-2</v>
      </c>
      <c r="M33" s="8">
        <f t="shared" si="3"/>
        <v>99</v>
      </c>
      <c r="N33" s="8">
        <f t="shared" si="4"/>
        <v>0</v>
      </c>
      <c r="O33" s="8">
        <f t="shared" si="5"/>
        <v>0</v>
      </c>
    </row>
    <row r="34" spans="1:15">
      <c r="A34" s="16" t="s">
        <v>44</v>
      </c>
      <c r="B34" s="16">
        <v>3100</v>
      </c>
      <c r="C34" s="18">
        <v>1.9381248999999999E-3</v>
      </c>
      <c r="D34" s="17">
        <v>0.41099999999999998</v>
      </c>
      <c r="E34" s="17">
        <v>48.29</v>
      </c>
      <c r="F34" s="17">
        <v>1.2</v>
      </c>
      <c r="G34" s="17">
        <v>6.4000000000000001E-2</v>
      </c>
      <c r="H34" s="16">
        <v>1</v>
      </c>
      <c r="I34" s="19">
        <f t="shared" si="0"/>
        <v>1.2</v>
      </c>
      <c r="J34" s="19">
        <f t="shared" si="1"/>
        <v>6.4000000000000001E-2</v>
      </c>
      <c r="K34" s="17">
        <v>25.2</v>
      </c>
      <c r="L34" s="16">
        <f t="shared" si="2"/>
        <v>3.2055277611692493E-3</v>
      </c>
      <c r="M34" s="8">
        <f t="shared" si="3"/>
        <v>4</v>
      </c>
      <c r="N34" s="8">
        <f t="shared" si="4"/>
        <v>0</v>
      </c>
      <c r="O34" s="8">
        <f t="shared" si="5"/>
        <v>0</v>
      </c>
    </row>
    <row r="35" spans="1:15">
      <c r="A35" s="16" t="s">
        <v>44</v>
      </c>
      <c r="B35" s="16">
        <v>3100</v>
      </c>
      <c r="C35" s="18">
        <v>1.7922324100000001E-2</v>
      </c>
      <c r="D35" s="17">
        <v>0.41099999999999998</v>
      </c>
      <c r="E35" s="17">
        <v>48.29</v>
      </c>
      <c r="F35" s="17">
        <v>1.2</v>
      </c>
      <c r="G35" s="17">
        <v>6.4000000000000001E-2</v>
      </c>
      <c r="H35" s="16">
        <v>1</v>
      </c>
      <c r="I35" s="19">
        <f t="shared" si="0"/>
        <v>1.2</v>
      </c>
      <c r="J35" s="19">
        <f t="shared" si="1"/>
        <v>6.4000000000000001E-2</v>
      </c>
      <c r="K35" s="17">
        <v>380.3</v>
      </c>
      <c r="L35" s="16">
        <f t="shared" si="2"/>
        <v>2.9642314304523246E-2</v>
      </c>
      <c r="M35" s="8">
        <f t="shared" si="3"/>
        <v>37</v>
      </c>
      <c r="N35" s="8">
        <f t="shared" si="4"/>
        <v>0</v>
      </c>
      <c r="O35" s="8">
        <f t="shared" si="5"/>
        <v>0</v>
      </c>
    </row>
    <row r="36" spans="1:15">
      <c r="A36" s="16" t="s">
        <v>44</v>
      </c>
      <c r="B36" s="16">
        <v>6410</v>
      </c>
      <c r="C36" s="18">
        <v>8.2435129999999992E-3</v>
      </c>
      <c r="D36" s="17">
        <v>0.30299999999999999</v>
      </c>
      <c r="E36" s="17">
        <v>48.29</v>
      </c>
      <c r="F36" s="17">
        <v>0</v>
      </c>
      <c r="G36" s="17">
        <v>0</v>
      </c>
      <c r="H36" s="16">
        <v>1</v>
      </c>
      <c r="I36" s="19">
        <f t="shared" si="0"/>
        <v>0</v>
      </c>
      <c r="J36" s="19">
        <f t="shared" si="1"/>
        <v>0</v>
      </c>
      <c r="K36" s="17">
        <v>9.8000000000000007</v>
      </c>
      <c r="L36" s="16">
        <f t="shared" si="2"/>
        <v>1.0051500879942499E-2</v>
      </c>
      <c r="M36" s="8">
        <f t="shared" si="3"/>
        <v>12</v>
      </c>
      <c r="N36" s="8">
        <f t="shared" si="4"/>
        <v>0</v>
      </c>
      <c r="O36" s="8">
        <f t="shared" si="5"/>
        <v>0</v>
      </c>
    </row>
    <row r="37" spans="1:15">
      <c r="A37" s="16" t="s">
        <v>44</v>
      </c>
      <c r="B37" s="16">
        <v>6430</v>
      </c>
      <c r="C37" s="18">
        <v>5.0053092000000004E-3</v>
      </c>
      <c r="D37" s="17">
        <v>0.30299999999999999</v>
      </c>
      <c r="E37" s="17">
        <v>48.29</v>
      </c>
      <c r="F37" s="17">
        <v>0</v>
      </c>
      <c r="G37" s="17">
        <v>0</v>
      </c>
      <c r="H37" s="16">
        <v>1</v>
      </c>
      <c r="I37" s="19">
        <f t="shared" si="0"/>
        <v>0</v>
      </c>
      <c r="J37" s="19">
        <f t="shared" si="1"/>
        <v>0</v>
      </c>
      <c r="K37" s="17">
        <v>5.9</v>
      </c>
      <c r="L37" s="16">
        <f t="shared" si="2"/>
        <v>6.1030861270170008E-3</v>
      </c>
      <c r="M37" s="8">
        <f t="shared" si="3"/>
        <v>8</v>
      </c>
      <c r="N37" s="8">
        <f t="shared" si="4"/>
        <v>0</v>
      </c>
      <c r="O37" s="8">
        <f t="shared" si="5"/>
        <v>0</v>
      </c>
    </row>
    <row r="38" spans="1:15">
      <c r="A38" s="16" t="s">
        <v>44</v>
      </c>
      <c r="B38" s="16">
        <v>3100</v>
      </c>
      <c r="C38" s="18">
        <v>5.1774287999999998E-3</v>
      </c>
      <c r="D38" s="17">
        <v>0.41099999999999998</v>
      </c>
      <c r="E38" s="17">
        <v>48.29</v>
      </c>
      <c r="F38" s="17">
        <v>1.2</v>
      </c>
      <c r="G38" s="17">
        <v>6.4000000000000001E-2</v>
      </c>
      <c r="H38" s="16">
        <v>1</v>
      </c>
      <c r="I38" s="19">
        <f t="shared" si="0"/>
        <v>1.2</v>
      </c>
      <c r="J38" s="19">
        <f t="shared" si="1"/>
        <v>6.4000000000000001E-2</v>
      </c>
      <c r="K38" s="17">
        <v>97.9</v>
      </c>
      <c r="L38" s="16">
        <f t="shared" si="2"/>
        <v>8.5631177587559993E-3</v>
      </c>
      <c r="M38" s="8">
        <f t="shared" si="3"/>
        <v>11</v>
      </c>
      <c r="N38" s="8">
        <f t="shared" si="4"/>
        <v>0</v>
      </c>
      <c r="O38" s="8">
        <f t="shared" si="5"/>
        <v>0</v>
      </c>
    </row>
    <row r="39" spans="1:15">
      <c r="A39" s="16" t="s">
        <v>44</v>
      </c>
      <c r="B39" s="16">
        <v>3100</v>
      </c>
      <c r="C39" s="18">
        <v>1.5724411899999999E-2</v>
      </c>
      <c r="D39" s="17">
        <v>0.41099999999999998</v>
      </c>
      <c r="E39" s="17">
        <v>48.29</v>
      </c>
      <c r="F39" s="17">
        <v>1.2</v>
      </c>
      <c r="G39" s="17">
        <v>6.4000000000000001E-2</v>
      </c>
      <c r="H39" s="16">
        <v>1</v>
      </c>
      <c r="I39" s="19">
        <f t="shared" si="0"/>
        <v>1.2</v>
      </c>
      <c r="J39" s="19">
        <f t="shared" si="1"/>
        <v>6.4000000000000001E-2</v>
      </c>
      <c r="K39" s="17">
        <v>25.3</v>
      </c>
      <c r="L39" s="16">
        <f t="shared" si="2"/>
        <v>2.6007115884796747E-2</v>
      </c>
      <c r="M39" s="8">
        <f t="shared" si="3"/>
        <v>32</v>
      </c>
      <c r="N39" s="8">
        <f t="shared" si="4"/>
        <v>0</v>
      </c>
      <c r="O39" s="8">
        <f t="shared" si="5"/>
        <v>0</v>
      </c>
    </row>
    <row r="40" spans="1:15">
      <c r="A40" s="16" t="s">
        <v>44</v>
      </c>
      <c r="B40" s="16">
        <v>6430</v>
      </c>
      <c r="C40" s="18">
        <v>0.2914692317</v>
      </c>
      <c r="D40" s="17">
        <v>0.30299999999999999</v>
      </c>
      <c r="E40" s="17">
        <v>48.29</v>
      </c>
      <c r="F40" s="17">
        <v>0</v>
      </c>
      <c r="G40" s="17">
        <v>0</v>
      </c>
      <c r="H40" s="16">
        <v>1</v>
      </c>
      <c r="I40" s="19">
        <f t="shared" si="0"/>
        <v>0</v>
      </c>
      <c r="J40" s="19">
        <f t="shared" si="1"/>
        <v>0</v>
      </c>
      <c r="K40" s="17">
        <v>624.20000000000005</v>
      </c>
      <c r="L40" s="16">
        <f t="shared" si="2"/>
        <v>0.3553949922695232</v>
      </c>
      <c r="M40" s="8">
        <f t="shared" si="3"/>
        <v>438</v>
      </c>
      <c r="N40" s="8">
        <f t="shared" si="4"/>
        <v>0</v>
      </c>
      <c r="O40" s="8">
        <f t="shared" si="5"/>
        <v>0</v>
      </c>
    </row>
    <row r="41" spans="1:15">
      <c r="A41" s="16" t="s">
        <v>44</v>
      </c>
      <c r="B41" s="16">
        <v>3100</v>
      </c>
      <c r="C41" s="18">
        <v>1.7649423800000001E-2</v>
      </c>
      <c r="D41" s="17">
        <v>0.41099999999999998</v>
      </c>
      <c r="E41" s="17">
        <v>48.29</v>
      </c>
      <c r="F41" s="17">
        <v>1.2</v>
      </c>
      <c r="G41" s="17">
        <v>6.4000000000000001E-2</v>
      </c>
      <c r="H41" s="16">
        <v>1</v>
      </c>
      <c r="I41" s="19">
        <f t="shared" si="0"/>
        <v>1.2</v>
      </c>
      <c r="J41" s="19">
        <f t="shared" si="1"/>
        <v>6.4000000000000001E-2</v>
      </c>
      <c r="K41" s="17">
        <v>337.5</v>
      </c>
      <c r="L41" s="16">
        <f t="shared" si="2"/>
        <v>2.9190955629093501E-2</v>
      </c>
      <c r="M41" s="8">
        <f t="shared" si="3"/>
        <v>36</v>
      </c>
      <c r="N41" s="8">
        <f t="shared" si="4"/>
        <v>0</v>
      </c>
      <c r="O41" s="8">
        <f t="shared" si="5"/>
        <v>0</v>
      </c>
    </row>
    <row r="42" spans="1:15">
      <c r="A42" s="16" t="s">
        <v>44</v>
      </c>
      <c r="B42" s="16">
        <v>6430</v>
      </c>
      <c r="C42" s="18">
        <v>1.965174E-4</v>
      </c>
      <c r="D42" s="17">
        <v>0.30299999999999999</v>
      </c>
      <c r="E42" s="17">
        <v>48.29</v>
      </c>
      <c r="F42" s="17">
        <v>0</v>
      </c>
      <c r="G42" s="17">
        <v>0</v>
      </c>
      <c r="H42" s="16">
        <v>1</v>
      </c>
      <c r="I42" s="19">
        <f t="shared" si="0"/>
        <v>0</v>
      </c>
      <c r="J42" s="19">
        <f t="shared" si="1"/>
        <v>0</v>
      </c>
      <c r="K42" s="17">
        <v>0.2</v>
      </c>
      <c r="L42" s="16">
        <f t="shared" si="2"/>
        <v>2.3961808746149999E-4</v>
      </c>
      <c r="M42" s="8">
        <f t="shared" si="3"/>
        <v>0</v>
      </c>
      <c r="N42" s="8">
        <f t="shared" si="4"/>
        <v>0</v>
      </c>
      <c r="O42" s="8">
        <f t="shared" si="5"/>
        <v>0</v>
      </c>
    </row>
    <row r="43" spans="1:15">
      <c r="A43" s="16" t="s">
        <v>44</v>
      </c>
      <c r="B43" s="16">
        <v>3100</v>
      </c>
      <c r="C43" s="18">
        <v>0.16503069779999999</v>
      </c>
      <c r="D43" s="17">
        <v>0.41099999999999998</v>
      </c>
      <c r="E43" s="17">
        <v>48.29</v>
      </c>
      <c r="F43" s="17">
        <v>1.2</v>
      </c>
      <c r="G43" s="17">
        <v>6.4000000000000001E-2</v>
      </c>
      <c r="H43" s="16">
        <v>1</v>
      </c>
      <c r="I43" s="19">
        <f t="shared" si="0"/>
        <v>1.2</v>
      </c>
      <c r="J43" s="19">
        <f t="shared" si="1"/>
        <v>6.4000000000000001E-2</v>
      </c>
      <c r="K43" s="17">
        <v>1669.9</v>
      </c>
      <c r="L43" s="16">
        <f t="shared" si="2"/>
        <v>0.27294963458909843</v>
      </c>
      <c r="M43" s="8">
        <f t="shared" si="3"/>
        <v>337</v>
      </c>
      <c r="N43" s="8">
        <f t="shared" si="4"/>
        <v>1</v>
      </c>
      <c r="O43" s="8">
        <f t="shared" si="5"/>
        <v>0</v>
      </c>
    </row>
    <row r="44" spans="1:15">
      <c r="A44" s="16" t="s">
        <v>44</v>
      </c>
      <c r="B44" s="16">
        <v>3100</v>
      </c>
      <c r="C44" s="18">
        <v>0.33042810639999998</v>
      </c>
      <c r="D44" s="17">
        <v>0.41099999999999998</v>
      </c>
      <c r="E44" s="17">
        <v>48.29</v>
      </c>
      <c r="F44" s="17">
        <v>1.2</v>
      </c>
      <c r="G44" s="17">
        <v>6.4000000000000001E-2</v>
      </c>
      <c r="H44" s="16">
        <v>1</v>
      </c>
      <c r="I44" s="19">
        <f t="shared" si="0"/>
        <v>1.2</v>
      </c>
      <c r="J44" s="19">
        <f t="shared" si="1"/>
        <v>6.4000000000000001E-2</v>
      </c>
      <c r="K44" s="17">
        <v>776.7</v>
      </c>
      <c r="L44" s="16">
        <f t="shared" si="2"/>
        <v>0.54650578408841788</v>
      </c>
      <c r="M44" s="8">
        <f t="shared" si="3"/>
        <v>674</v>
      </c>
      <c r="N44" s="8">
        <f t="shared" si="4"/>
        <v>2</v>
      </c>
      <c r="O44" s="8">
        <f t="shared" si="5"/>
        <v>0.1</v>
      </c>
    </row>
    <row r="45" spans="1:15">
      <c r="A45" s="16" t="s">
        <v>44</v>
      </c>
      <c r="B45" s="16">
        <v>6410</v>
      </c>
      <c r="C45" s="18">
        <v>4.84667472E-2</v>
      </c>
      <c r="D45" s="17">
        <v>0.30299999999999999</v>
      </c>
      <c r="E45" s="17">
        <v>48.29</v>
      </c>
      <c r="F45" s="17">
        <v>0</v>
      </c>
      <c r="G45" s="17">
        <v>0</v>
      </c>
      <c r="H45" s="16">
        <v>1</v>
      </c>
      <c r="I45" s="19">
        <f t="shared" si="0"/>
        <v>0</v>
      </c>
      <c r="J45" s="19">
        <f t="shared" si="1"/>
        <v>0</v>
      </c>
      <c r="K45" s="17">
        <v>87.7</v>
      </c>
      <c r="L45" s="16">
        <f t="shared" si="2"/>
        <v>5.9096595362772002E-2</v>
      </c>
      <c r="M45" s="8">
        <f t="shared" si="3"/>
        <v>73</v>
      </c>
      <c r="N45" s="8">
        <f t="shared" si="4"/>
        <v>0</v>
      </c>
      <c r="O45" s="8">
        <f t="shared" si="5"/>
        <v>0</v>
      </c>
    </row>
    <row r="46" spans="1:15">
      <c r="A46" s="16" t="s">
        <v>44</v>
      </c>
      <c r="B46" s="16">
        <v>6170</v>
      </c>
      <c r="C46" s="18">
        <v>2.6315953699999999E-2</v>
      </c>
      <c r="D46" s="17">
        <v>0.30299999999999999</v>
      </c>
      <c r="E46" s="17">
        <v>48.29</v>
      </c>
      <c r="F46" s="17">
        <v>0</v>
      </c>
      <c r="G46" s="17">
        <v>0</v>
      </c>
      <c r="H46" s="16">
        <v>1</v>
      </c>
      <c r="I46" s="19">
        <f t="shared" si="0"/>
        <v>0</v>
      </c>
      <c r="J46" s="19">
        <f t="shared" si="1"/>
        <v>0</v>
      </c>
      <c r="K46" s="17">
        <v>32.799999999999997</v>
      </c>
      <c r="L46" s="16">
        <f t="shared" si="2"/>
        <v>3.2087634455368247E-2</v>
      </c>
      <c r="M46" s="8">
        <f t="shared" si="3"/>
        <v>40</v>
      </c>
      <c r="N46" s="8">
        <f t="shared" si="4"/>
        <v>0</v>
      </c>
      <c r="O46" s="8">
        <f t="shared" si="5"/>
        <v>0</v>
      </c>
    </row>
    <row r="47" spans="1:15">
      <c r="A47" s="16" t="s">
        <v>44</v>
      </c>
      <c r="B47" s="16">
        <v>6170</v>
      </c>
      <c r="C47" s="18">
        <v>5.7696114200000002E-2</v>
      </c>
      <c r="D47" s="17">
        <v>0.30299999999999999</v>
      </c>
      <c r="E47" s="17">
        <v>48.29</v>
      </c>
      <c r="F47" s="17">
        <v>0</v>
      </c>
      <c r="G47" s="17">
        <v>0</v>
      </c>
      <c r="H47" s="16">
        <v>1</v>
      </c>
      <c r="I47" s="19">
        <f t="shared" si="0"/>
        <v>0</v>
      </c>
      <c r="J47" s="19">
        <f t="shared" si="1"/>
        <v>0</v>
      </c>
      <c r="K47" s="17">
        <v>112.3</v>
      </c>
      <c r="L47" s="16">
        <f t="shared" si="2"/>
        <v>7.0350170206629495E-2</v>
      </c>
      <c r="M47" s="8">
        <f t="shared" si="3"/>
        <v>87</v>
      </c>
      <c r="N47" s="8">
        <f t="shared" si="4"/>
        <v>0</v>
      </c>
      <c r="O47" s="8">
        <f t="shared" si="5"/>
        <v>0</v>
      </c>
    </row>
    <row r="48" spans="1:15">
      <c r="A48" s="16" t="s">
        <v>44</v>
      </c>
      <c r="B48" s="16">
        <v>1400</v>
      </c>
      <c r="C48" s="18">
        <v>1.2950251E-3</v>
      </c>
      <c r="D48" s="17">
        <v>0.88700000000000001</v>
      </c>
      <c r="E48" s="17">
        <v>48.29</v>
      </c>
      <c r="F48" s="17">
        <v>1.93</v>
      </c>
      <c r="G48" s="17">
        <v>0.497</v>
      </c>
      <c r="H48" s="16">
        <v>0</v>
      </c>
      <c r="I48" s="19">
        <f>F48*0.7</f>
        <v>1.351</v>
      </c>
      <c r="J48" s="19">
        <f>G48*0.5</f>
        <v>0.2485</v>
      </c>
      <c r="K48" s="17">
        <v>2029.8</v>
      </c>
      <c r="L48" s="16">
        <f t="shared" si="2"/>
        <v>4.6225089970060836E-3</v>
      </c>
      <c r="M48" s="8">
        <f t="shared" si="3"/>
        <v>6</v>
      </c>
      <c r="N48" s="8">
        <f t="shared" si="4"/>
        <v>0</v>
      </c>
      <c r="O48" s="8">
        <f t="shared" si="5"/>
        <v>0</v>
      </c>
    </row>
    <row r="49" spans="3:15">
      <c r="C49" s="8">
        <f>SUM(C2:C48)</f>
        <v>71.988239757599999</v>
      </c>
      <c r="N49" s="8">
        <f>SUM(N2:N48)</f>
        <v>234</v>
      </c>
      <c r="O49" s="8">
        <f>SUM(O2:O48)</f>
        <v>17.8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</vt:lpstr>
      <vt:lpstr>Wet Pond Calcs</vt:lpstr>
      <vt:lpstr>WM-1</vt:lpstr>
      <vt:lpstr>WM-2</vt:lpstr>
      <vt:lpstr>WM-3</vt:lpstr>
      <vt:lpstr>WM-4</vt:lpstr>
      <vt:lpstr>WM-5</vt:lpstr>
      <vt:lpstr>WM-6</vt:lpstr>
      <vt:lpstr>WM-7</vt:lpstr>
      <vt:lpstr>WM-8</vt:lpstr>
      <vt:lpstr>WM-9</vt:lpstr>
      <vt:lpstr>WM-10</vt:lpstr>
      <vt:lpstr>WM-11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2011-08-17T18:56:42Z</dcterms:created>
  <dcterms:modified xsi:type="dcterms:W3CDTF">2011-10-18T20:57:36Z</dcterms:modified>
</cp:coreProperties>
</file>