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leServer Data\FDEP IRL\Project Info\2020 Project Calcs\00 Credit Workbooks\00 Final QAQC Done\"/>
    </mc:Choice>
  </mc:AlternateContent>
  <xr:revisionPtr revIDLastSave="0" documentId="8_{3F388D12-15E7-41B0-9871-358A1AD55189}" xr6:coauthVersionLast="45" xr6:coauthVersionMax="45" xr10:uidLastSave="{00000000-0000-0000-0000-000000000000}"/>
  <bookViews>
    <workbookView xWindow="4395" yWindow="2475" windowWidth="20760" windowHeight="11355" activeTab="1" xr2:uid="{00000000-000D-0000-FFFF-FFFF00000000}"/>
  </bookViews>
  <sheets>
    <sheet name="Notes" sheetId="43" r:id="rId1"/>
    <sheet name="New Required Reductions" sheetId="63" r:id="rId2"/>
    <sheet name="CIRL Summary" sheetId="1" r:id="rId3"/>
    <sheet name="Wet Detention Calcs" sheetId="57" r:id="rId4"/>
    <sheet name="Reuse Calcs" sheetId="23" r:id="rId5"/>
    <sheet name="Retention, Trains, and Swales" sheetId="59" r:id="rId6"/>
    <sheet name="Street Sweeping and CO" sheetId="58" r:id="rId7"/>
    <sheet name="Education" sheetId="60" r:id="rId8"/>
    <sheet name="Exfil Trenches" sheetId="61" r:id="rId9"/>
    <sheet name="OSTDS Conversion" sheetId="41" r:id="rId10"/>
  </sheets>
  <externalReferences>
    <externalReference r:id="rId11"/>
    <externalReference r:id="rId12"/>
  </externalReferences>
  <definedNames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 calcOnSave="0"/>
  <pivotCaches>
    <pivotCache cacheId="0" r:id="rId13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" i="63" l="1"/>
  <c r="E7" i="63"/>
  <c r="H6" i="63" l="1"/>
  <c r="I6" i="63" s="1"/>
  <c r="H4" i="63"/>
  <c r="D6" i="63"/>
  <c r="E6" i="63" s="1"/>
  <c r="D4" i="63"/>
  <c r="G7" i="63"/>
  <c r="F7" i="63"/>
  <c r="C7" i="63"/>
  <c r="B7" i="63"/>
  <c r="E4" i="63"/>
  <c r="H7" i="63" l="1"/>
  <c r="I4" i="63"/>
  <c r="D7" i="63"/>
  <c r="F3" i="59" l="1"/>
  <c r="F4" i="59"/>
  <c r="F2" i="59"/>
  <c r="I2" i="61" l="1"/>
  <c r="D32" i="61"/>
  <c r="E9" i="61" s="1"/>
  <c r="G9" i="61" s="1"/>
  <c r="E24" i="61" l="1"/>
  <c r="G24" i="61" s="1"/>
  <c r="E15" i="61"/>
  <c r="G15" i="61" s="1"/>
  <c r="E7" i="61"/>
  <c r="G7" i="61" s="1"/>
  <c r="E31" i="61"/>
  <c r="G31" i="61" s="1"/>
  <c r="E21" i="61"/>
  <c r="G21" i="61" s="1"/>
  <c r="E13" i="61"/>
  <c r="G13" i="61" s="1"/>
  <c r="E28" i="61"/>
  <c r="G28" i="61" s="1"/>
  <c r="E14" i="61"/>
  <c r="G14" i="61" s="1"/>
  <c r="E30" i="61"/>
  <c r="G30" i="61" s="1"/>
  <c r="E20" i="61"/>
  <c r="G20" i="61" s="1"/>
  <c r="E12" i="61"/>
  <c r="G12" i="61" s="1"/>
  <c r="E27" i="61"/>
  <c r="G27" i="61" s="1"/>
  <c r="E19" i="61"/>
  <c r="G19" i="61" s="1"/>
  <c r="E11" i="61"/>
  <c r="G11" i="61" s="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G10" i="61" s="1"/>
  <c r="E8" i="61"/>
  <c r="G8" i="61" s="1"/>
  <c r="E6" i="61"/>
  <c r="G6" i="61" s="1"/>
  <c r="E29" i="61"/>
  <c r="G29" i="61" s="1"/>
  <c r="E25" i="61"/>
  <c r="G25" i="61" s="1"/>
  <c r="E17" i="61"/>
  <c r="G17" i="61" s="1"/>
  <c r="G32" i="61" l="1"/>
  <c r="H6" i="61" s="1"/>
  <c r="I6" i="61" s="1"/>
  <c r="F32" i="61"/>
  <c r="E32" i="61"/>
  <c r="K6" i="61" l="1"/>
  <c r="N6" i="61" s="1"/>
  <c r="D2" i="61" s="1"/>
  <c r="J2" i="61" s="1"/>
  <c r="L6" i="61"/>
  <c r="J6" i="61" l="1"/>
  <c r="M6" i="61" s="1"/>
  <c r="E2" i="61" s="1"/>
  <c r="B16" i="60" l="1"/>
  <c r="J2" i="59" l="1"/>
  <c r="L2" i="59" s="1"/>
  <c r="Q2" i="59" s="1"/>
  <c r="S2" i="59" s="1"/>
  <c r="I2" i="59" l="1"/>
  <c r="K2" i="59" s="1"/>
  <c r="P2" i="59" s="1"/>
  <c r="R2" i="59" s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K35" i="1" l="1"/>
  <c r="H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4F432471-C715-4A3E-8FBF-95BE17112DC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9DF5FF5E-AF1D-414B-8E7A-EC7E12D2B897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55EACB19-7D32-49B7-862D-1911929E067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3598EB10-C2C6-49EB-B6DE-FBE513051A89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<sst xmlns="http://schemas.openxmlformats.org/spreadsheetml/2006/main" count="280" uniqueCount="252">
  <si>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</si>
  <si>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</si>
  <si>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</si>
  <si>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</si>
  <si>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</si>
  <si>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</si>
  <si>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</si>
  <si>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</si>
  <si>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</si>
  <si>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</si>
  <si>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</si>
  <si>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</si>
  <si>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</si>
  <si>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</si>
  <si>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</si>
  <si>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</si>
  <si>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</si>
  <si>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</si>
  <si>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</si>
  <si>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</si>
  <si>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</si>
  <si>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</si>
  <si>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</si>
  <si>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</si>
  <si>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</si>
  <si>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</si>
  <si>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</si>
  <si>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</si>
  <si>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</si>
  <si>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</si>
  <si>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</si>
  <si>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</si>
  <si>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</si>
  <si>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</si>
  <si>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</si>
  <si>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</si>
  <si>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</si>
  <si>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</si>
  <si>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</si>
  <si>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</si>
  <si>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</si>
  <si>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</si>
  <si>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</si>
  <si>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Row Labels</t>
  </si>
  <si>
    <t>Grand Total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</si>
  <si>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</si>
  <si>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</si>
  <si>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</si>
  <si>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</si>
  <si>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</si>
  <si>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</si>
  <si>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</si>
  <si>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</si>
  <si>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</si>
  <si>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</si>
  <si>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</si>
  <si>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</si>
  <si>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</si>
  <si>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</si>
  <si>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</si>
  <si>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</si>
  <si>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</si>
  <si>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Project Zone SEB</t>
  </si>
  <si>
    <t>CIRL Totals</t>
  </si>
  <si>
    <t>NIRL</t>
  </si>
  <si>
    <t>Pull in the information form the existing project workbook or copy into that workbook the information and formatting from this template.</t>
  </si>
  <si>
    <t>Location Fields</t>
  </si>
  <si>
    <t>Summary Tab Color Key</t>
  </si>
  <si>
    <t>SEB</t>
  </si>
  <si>
    <t>B</t>
  </si>
  <si>
    <t>SIRL</t>
  </si>
  <si>
    <t>CIRL Location (Project Zone)</t>
  </si>
  <si>
    <t>If a project is in more than one project zone, you will need separate, addiotnal columns for TN Base Load, TN credit, TP Base Load and TP Credit by PZ.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</si>
  <si>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</si>
  <si>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</si>
  <si>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</si>
  <si>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</si>
  <si>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</si>
  <si>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</si>
  <si>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</si>
  <si>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</si>
  <si>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</si>
  <si>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</si>
  <si>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</si>
  <si>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</si>
  <si>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</si>
  <si>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</si>
  <si>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</si>
  <si>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</si>
  <si>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</si>
  <si>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</si>
  <si>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</si>
  <si>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</si>
  <si>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</si>
  <si>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</si>
  <si>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</si>
  <si>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</si>
  <si>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</si>
  <si>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</si>
  <si>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</si>
  <si>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</si>
  <si>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</si>
  <si>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</si>
  <si>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</si>
  <si>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</si>
  <si>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</si>
  <si>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</si>
  <si>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</si>
  <si>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</si>
  <si>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</si>
  <si>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</si>
  <si>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</si>
  <si>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</si>
  <si>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</si>
  <si>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</si>
  <si>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</si>
  <si>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</si>
  <si>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</si>
  <si>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</si>
  <si>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</si>
  <si>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</si>
  <si>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</si>
  <si>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</si>
  <si>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</si>
  <si>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</si>
  <si>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</si>
  <si>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</si>
  <si>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</si>
  <si>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</si>
  <si>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</si>
  <si>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</si>
  <si>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</si>
  <si>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</si>
  <si>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</si>
  <si>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</si>
  <si>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</si>
  <si>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</si>
  <si>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</si>
  <si>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</si>
  <si>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</si>
  <si>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</si>
  <si>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</si>
  <si>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</si>
  <si>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</si>
  <si>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</si>
  <si>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</si>
  <si>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</si>
  <si>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</si>
  <si>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</si>
  <si>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</si>
  <si>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</si>
  <si>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</si>
  <si>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</si>
  <si>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</si>
  <si>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</si>
  <si>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</si>
  <si>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</si>
  <si>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</si>
  <si>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</si>
  <si>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</si>
  <si>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</si>
  <si>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</si>
  <si>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</si>
  <si>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</si>
  <si>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</si>
  <si>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</si>
  <si>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</si>
  <si>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</si>
  <si>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</si>
  <si>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</si>
  <si>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</si>
  <si>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</si>
  <si>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</si>
  <si>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</si>
  <si>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</si>
  <si>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</si>
  <si>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</si>
  <si>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</si>
  <si>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</si>
  <si>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</si>
  <si>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</si>
  <si>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</si>
  <si>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</si>
  <si>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</si>
  <si>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</si>
  <si>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</si>
  <si>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</si>
  <si>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</si>
  <si>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</si>
  <si>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</si>
  <si>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</si>
  <si>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</si>
  <si>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</si>
  <si>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</si>
  <si>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(blank)</t>
  </si>
  <si>
    <t>Sum of TN Credit (lbs/yr)</t>
  </si>
  <si>
    <t>Sum of TP Credit (lbs/yr)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</si>
  <si>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</si>
  <si>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</si>
  <si>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</si>
  <si>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</si>
  <si>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</si>
  <si>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</si>
  <si>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</si>
  <si>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</si>
  <si>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</si>
  <si>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</si>
  <si>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</si>
  <si>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</si>
  <si>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</si>
  <si>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</si>
  <si>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</si>
  <si>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</si>
  <si>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</si>
  <si>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</si>
  <si>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</si>
  <si>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</si>
  <si>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</si>
  <si>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</si>
  <si>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</si>
  <si>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</si>
  <si>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</si>
  <si>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</si>
  <si>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</si>
  <si>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</si>
  <si>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</si>
  <si>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</si>
  <si>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</si>
  <si>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</si>
  <si>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</si>
  <si>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</si>
  <si>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</si>
  <si>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</si>
  <si>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</si>
  <si>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</si>
  <si>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</si>
  <si>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</si>
  <si>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</si>
  <si>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</si>
  <si>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</si>
  <si>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</si>
  <si>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</si>
  <si>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</si>
  <si>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</si>
  <si>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</si>
  <si>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</si>
  <si>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</si>
  <si>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</si>
  <si>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Available</t>
  </si>
  <si>
    <t>Project Zone A</t>
  </si>
  <si>
    <t>Town of Grant-Valkaria</t>
  </si>
  <si>
    <t>Change formula to +.8405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</si>
</sst>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DD7E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36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25" fillId="33" borderId="1" xfId="1" applyFont="1" applyFill="1" applyBorder="1" applyAlignment="1">
      <alignment horizont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6" fillId="33" borderId="1" xfId="1" applyFont="1" applyFill="1" applyBorder="1" applyAlignment="1">
      <alignment horizontal="center" wrapText="1"/>
    </xf>
    <xf numFmtId="164" fontId="26" fillId="33" borderId="1" xfId="1" applyNumberFormat="1" applyFont="1" applyFill="1" applyBorder="1" applyAlignment="1">
      <alignment horizontal="center" wrapText="1"/>
    </xf>
    <xf numFmtId="164" fontId="27" fillId="33" borderId="1" xfId="0" applyNumberFormat="1" applyFont="1" applyFill="1" applyBorder="1" applyAlignment="1">
      <alignment horizontal="center" wrapText="1"/>
    </xf>
    <xf numFmtId="0" fontId="27" fillId="33" borderId="1" xfId="0" applyFont="1" applyFill="1" applyBorder="1" applyAlignment="1">
      <alignment horizontal="center" wrapText="1"/>
    </xf>
    <xf numFmtId="3" fontId="27" fillId="33" borderId="1" xfId="0" applyNumberFormat="1" applyFont="1" applyFill="1" applyBorder="1" applyAlignment="1">
      <alignment horizontal="center" wrapText="1"/>
    </xf>
    <xf numFmtId="0" fontId="26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1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left" vertical="center" wrapText="1"/>
    </xf>
    <xf numFmtId="164" fontId="28" fillId="0" borderId="1" xfId="0" applyNumberFormat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164" fontId="29" fillId="0" borderId="1" xfId="1" applyNumberFormat="1" applyFont="1" applyBorder="1" applyAlignment="1">
      <alignment horizontal="center" vertical="center" wrapText="1"/>
    </xf>
    <xf numFmtId="164" fontId="29" fillId="0" borderId="1" xfId="6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vertical="center"/>
    </xf>
    <xf numFmtId="0" fontId="29" fillId="0" borderId="0" xfId="1" applyFont="1" applyFill="1" applyAlignment="1">
      <alignment vertical="center"/>
    </xf>
    <xf numFmtId="0" fontId="29" fillId="0" borderId="1" xfId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0" fontId="29" fillId="0" borderId="1" xfId="1" applyFont="1" applyFill="1" applyBorder="1" applyAlignment="1">
      <alignment horizontal="left" vertical="center"/>
    </xf>
    <xf numFmtId="10" fontId="29" fillId="0" borderId="1" xfId="1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164" fontId="28" fillId="0" borderId="1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31" fillId="38" borderId="1" xfId="0" applyFont="1" applyFill="1" applyBorder="1" applyAlignment="1">
      <alignment horizontal="center" vertical="center"/>
    </xf>
    <xf numFmtId="164" fontId="30" fillId="38" borderId="1" xfId="0" applyNumberFormat="1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39" borderId="0" xfId="0" applyFill="1"/>
    <xf numFmtId="9" fontId="28" fillId="0" borderId="1" xfId="5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0" fontId="30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5" fillId="0" borderId="0" xfId="0" applyFont="1"/>
    <xf numFmtId="0" fontId="4" fillId="40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8" fillId="0" borderId="0" xfId="0" applyFont="1" applyAlignment="1">
      <alignment horizontal="justify"/>
    </xf>
    <xf numFmtId="0" fontId="4" fillId="41" borderId="1" xfId="0" applyFont="1" applyFill="1" applyBorder="1" applyAlignment="1">
      <alignment wrapText="1"/>
    </xf>
    <xf numFmtId="0" fontId="4" fillId="41" borderId="1" xfId="0" applyFont="1" applyFill="1" applyBorder="1" applyAlignment="1">
      <alignment horizontal="center" wrapText="1"/>
    </xf>
    <xf numFmtId="0" fontId="4" fillId="42" borderId="1" xfId="0" applyFont="1" applyFill="1" applyBorder="1" applyAlignment="1">
      <alignment wrapText="1"/>
    </xf>
    <xf numFmtId="0" fontId="4" fillId="43" borderId="1" xfId="0" applyFont="1" applyFill="1" applyBorder="1" applyAlignment="1">
      <alignment wrapText="1"/>
    </xf>
    <xf numFmtId="0" fontId="39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1" fontId="0" fillId="0" borderId="1" xfId="0" applyNumberFormat="1" applyBorder="1"/>
    <xf numFmtId="9" fontId="31" fillId="38" borderId="1" xfId="53" applyFont="1" applyFill="1" applyBorder="1" applyAlignment="1">
      <alignment horizontal="center" vertical="center"/>
    </xf>
    <xf numFmtId="10" fontId="4" fillId="40" borderId="20" xfId="53" applyNumberFormat="1" applyFont="1" applyFill="1" applyBorder="1" applyAlignment="1">
      <alignment horizontal="center" vertical="top"/>
    </xf>
    <xf numFmtId="10" fontId="0" fillId="0" borderId="20" xfId="53" applyNumberFormat="1" applyFont="1" applyBorder="1" applyAlignment="1">
      <alignment horizontal="right" vertical="top"/>
    </xf>
    <xf numFmtId="0" fontId="0" fillId="0" borderId="0" xfId="0"/>
    <xf numFmtId="0" fontId="39" fillId="0" borderId="0" xfId="0" applyFont="1"/>
    <xf numFmtId="0" fontId="34" fillId="44" borderId="1" xfId="0" applyFont="1" applyFill="1" applyBorder="1" applyAlignment="1">
      <alignment horizontal="left" vertical="center" wrapText="1"/>
    </xf>
    <xf numFmtId="3" fontId="39" fillId="44" borderId="1" xfId="0" applyNumberFormat="1" applyFont="1" applyFill="1" applyBorder="1"/>
    <xf numFmtId="9" fontId="39" fillId="44" borderId="1" xfId="53" applyFont="1" applyFill="1" applyBorder="1"/>
    <xf numFmtId="0" fontId="39" fillId="0" borderId="1" xfId="0" applyFont="1" applyBorder="1"/>
    <xf numFmtId="3" fontId="39" fillId="0" borderId="1" xfId="0" applyNumberFormat="1" applyFont="1" applyBorder="1"/>
    <xf numFmtId="9" fontId="39" fillId="0" borderId="1" xfId="53" applyFont="1" applyBorder="1"/>
    <xf numFmtId="0" fontId="33" fillId="44" borderId="1" xfId="0" applyFont="1" applyFill="1" applyBorder="1" applyAlignment="1">
      <alignment horizontal="left" vertical="center" wrapText="1"/>
    </xf>
    <xf numFmtId="3" fontId="33" fillId="44" borderId="1" xfId="0" applyNumberFormat="1" applyFont="1" applyFill="1" applyBorder="1"/>
    <xf numFmtId="9" fontId="33" fillId="44" borderId="1" xfId="53" applyFont="1" applyFill="1" applyBorder="1"/>
    <xf numFmtId="0" fontId="40" fillId="0" borderId="0" xfId="0" applyFont="1" applyAlignment="1">
      <alignment vertical="center" wrapText="1"/>
    </xf>
    <xf numFmtId="0" fontId="40" fillId="0" borderId="0" xfId="0" applyFont="1" applyAlignment="1">
      <alignment vertical="center"/>
    </xf>
    <xf numFmtId="3" fontId="39" fillId="0" borderId="0" xfId="0" applyNumberFormat="1" applyFont="1"/>
    <xf numFmtId="9" fontId="39" fillId="0" borderId="0" xfId="53" applyFont="1" applyBorder="1"/>
    <xf numFmtId="0" fontId="33" fillId="44" borderId="1" xfId="0" applyFont="1" applyFill="1" applyBorder="1" applyAlignment="1">
      <alignment horizontal="center" vertical="center" wrapText="1"/>
    </xf>
    <xf numFmtId="0" fontId="40" fillId="0" borderId="0" xfId="0" applyFont="1"/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C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A6288180-FC07-426B-A9CF-4F7ADD429F98}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40" xfId="55" xr:uid="{11914C3C-1C57-4192-AE8B-8A4A2A9C2EA7}"/>
    <cellStyle name="Normal 5" xfId="8" xr:uid="{00000000-0005-0000-0000-00002F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4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BDD7EE"/>
      <color rgb="FFBDBFE3"/>
      <color rgb="FFE6EAB6"/>
      <color rgb="FFB7DE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na" refreshedDate="44117.881935300924" createdVersion="6" refreshedVersion="6" minRefreshableVersion="3" recordCount="40" xr:uid="{13F9652D-49FE-4F0B-B3E0-314D6A04F397}">
  <cacheSource type="worksheet">
    <worksheetSource ref="A1:L1048576" sheet="CIRL Summary"/>
  </cacheSource>
  <cacheFields count="12">
    <cacheField name="Project Number" numFmtId="0">
      <sharedItems containsBlank="1"/>
    </cacheField>
    <cacheField name="Project Name" numFmtId="0">
      <sharedItems containsNonDate="0" containsString="0" containsBlank="1"/>
    </cacheField>
    <cacheField name="Project Type" numFmtId="0">
      <sharedItems containsNonDate="0" containsString="0" containsBlank="1"/>
    </cacheField>
    <cacheField name="CIRL Location (Project Zone)" numFmtId="0">
      <sharedItems containsNonDate="0" containsString="0" containsBlank="1" count="1">
        <m/>
      </sharedItems>
    </cacheField>
    <cacheField name="Acres Treated" numFmtId="0">
      <sharedItems containsNonDate="0" containsString="0" containsBlank="1"/>
    </cacheField>
    <cacheField name="TN Base Load (lbs/yr)" numFmtId="0">
      <sharedItems containsNonDate="0" containsString="0" containsBlank="1"/>
    </cacheField>
    <cacheField name="TN Efficiency (%)" numFmtId="0">
      <sharedItems containsBlank="1"/>
    </cacheField>
    <cacheField name="TN Credit (lbs/yr)" numFmtId="0">
      <sharedItems containsString="0" containsBlank="1" containsNumber="1" containsInteger="1" minValue="0" maxValue="0"/>
    </cacheField>
    <cacheField name="TP Base Load (lbs/yr)" numFmtId="0">
      <sharedItems containsNonDate="0" containsString="0" containsBlank="1"/>
    </cacheField>
    <cacheField name="TP Efficiency (%)" numFmtId="0">
      <sharedItems containsNonDate="0" containsString="0" containsBlank="1"/>
    </cacheField>
    <cacheField name="TP Credit (lbs/yr)" numFmtId="0">
      <sharedItems containsString="0" containsBlank="1" containsNumber="1" containsInteger="1" minValue="0" maxValue="0"/>
    </cacheField>
    <cacheField name="Note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s v="TOTAL"/>
    <n v="0"/>
    <m/>
    <m/>
    <n v="0"/>
    <m/>
  </r>
  <r>
    <m/>
    <m/>
    <m/>
    <x v="0"/>
    <m/>
    <m/>
    <m/>
    <m/>
    <m/>
    <m/>
    <m/>
    <m/>
  </r>
  <r>
    <m/>
    <m/>
    <m/>
    <x v="0"/>
    <m/>
    <m/>
    <m/>
    <m/>
    <m/>
    <m/>
    <m/>
    <m/>
  </r>
  <r>
    <s v="Pull in the information form the existing project workbook or copy into that workbook the information and formatting from this template."/>
    <m/>
    <m/>
    <x v="0"/>
    <m/>
    <m/>
    <m/>
    <m/>
    <m/>
    <m/>
    <m/>
    <m/>
  </r>
  <r>
    <s v="If a project is in more than one project zone, you will need separate, addiotnal columns for TN Base Load, TN credit, TP Base Load and TP Credit by PZ."/>
    <m/>
    <m/>
    <x v="0"/>
    <m/>
    <m/>
    <m/>
    <m/>
    <m/>
    <m/>
    <m/>
    <m/>
  </r>
  <r>
    <m/>
    <m/>
    <m/>
    <x v="0"/>
    <m/>
    <m/>
    <m/>
    <m/>
    <m/>
    <m/>
    <m/>
    <m/>
  </r>
  <r>
    <m/>
    <m/>
    <m/>
    <x v="0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EC9F98-1520-4C44-BF30-0102CB41875C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O1:Q3" firstHeaderRow="0" firstDataRow="1" firstDataCol="1"/>
  <pivotFields count="12"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dataField="1" showAll="0"/>
    <pivotField showAll="0"/>
  </pivotFields>
  <rowFields count="1">
    <field x="3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N Credit (lbs/yr)" fld="7" baseField="0" baseItem="0"/>
    <dataField name="Sum of TP Credit (lbs/yr)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6AEB-9371-4720-AEAE-31AC3301B811}">
  <dimension ref="A1:G105"/>
  <sheetViews>
    <sheetView workbookViewId="0">
      <selection activeCell="B19" sqref="B19"/>
    </sheetView>
  </sheetViews>
  <sheetFormatPr defaultColWidth="8.85546875" defaultRowHeight="15" x14ac:dyDescent="0.25"/>
  <cols>
    <col min="1" max="1" width="16.140625" style="9" customWidth="1"/>
    <col min="2" max="2" width="20" style="9" customWidth="1"/>
    <col min="3" max="16384" width="8.85546875" style="9"/>
  </cols>
  <sheetData>
    <row r="1" spans="1:7" x14ac:dyDescent="0.25">
      <c r="A1" s="80" t="s">
        <v>57</v>
      </c>
    </row>
    <row r="2" spans="1:7" x14ac:dyDescent="0.25">
      <c r="A2" s="9" t="s">
        <v>56</v>
      </c>
    </row>
    <row r="3" spans="1:7" x14ac:dyDescent="0.25">
      <c r="A3"/>
    </row>
    <row r="5" spans="1:7" x14ac:dyDescent="0.25">
      <c r="B5" s="131" t="s">
        <v>67</v>
      </c>
      <c r="C5" s="132"/>
      <c r="D5" s="132"/>
      <c r="E5" s="132"/>
      <c r="F5" s="132"/>
      <c r="G5" s="133"/>
    </row>
    <row r="6" spans="1:7" x14ac:dyDescent="0.25">
      <c r="B6" s="25"/>
      <c r="C6" s="26" t="s">
        <v>40</v>
      </c>
      <c r="D6" s="26"/>
      <c r="E6" s="26"/>
      <c r="F6" s="26"/>
      <c r="G6" s="27"/>
    </row>
    <row r="7" spans="1:7" x14ac:dyDescent="0.25">
      <c r="B7" s="28"/>
      <c r="C7" s="26" t="s">
        <v>49</v>
      </c>
      <c r="D7" s="26"/>
      <c r="E7" s="26"/>
      <c r="F7" s="26"/>
      <c r="G7" s="27"/>
    </row>
    <row r="8" spans="1:7" x14ac:dyDescent="0.25">
      <c r="B8" s="29"/>
      <c r="C8" s="26" t="s">
        <v>41</v>
      </c>
      <c r="D8" s="26"/>
      <c r="E8" s="26"/>
      <c r="F8" s="26"/>
      <c r="G8" s="27"/>
    </row>
    <row r="9" spans="1:7" x14ac:dyDescent="0.25">
      <c r="B9" s="77"/>
      <c r="C9" s="76" t="s">
        <v>48</v>
      </c>
      <c r="D9" s="30"/>
      <c r="E9" s="30"/>
      <c r="F9" s="30"/>
      <c r="G9" s="31"/>
    </row>
    <row r="12" spans="1:7" x14ac:dyDescent="0.25">
      <c r="A12" s="9" t="s">
        <v>42</v>
      </c>
    </row>
    <row r="15" spans="1:7" x14ac:dyDescent="0.25">
      <c r="A15" s="9" t="s">
        <v>14</v>
      </c>
    </row>
    <row r="16" spans="1:7" x14ac:dyDescent="0.25">
      <c r="A16" s="73"/>
      <c r="B16" s="9" t="s">
        <v>46</v>
      </c>
    </row>
    <row r="18" spans="1:2" x14ac:dyDescent="0.25">
      <c r="A18" s="24" t="s">
        <v>66</v>
      </c>
      <c r="B18" s="24" t="s">
        <v>79</v>
      </c>
    </row>
    <row r="19" spans="1:2" ht="31.5" x14ac:dyDescent="0.25">
      <c r="A19" s="9" t="s">
        <v>13</v>
      </c>
      <c r="B19" s="82" t="s">
        <v>80</v>
      </c>
    </row>
    <row r="20" spans="1:2" ht="15.75" x14ac:dyDescent="0.25">
      <c r="A20" s="9" t="s">
        <v>73</v>
      </c>
      <c r="B20" s="82" t="s">
        <v>81</v>
      </c>
    </row>
    <row r="21" spans="1:2" ht="31.5" x14ac:dyDescent="0.25">
      <c r="A21" s="9" t="s">
        <v>74</v>
      </c>
      <c r="B21" s="82" t="s">
        <v>82</v>
      </c>
    </row>
    <row r="22" spans="1:2" ht="31.5" x14ac:dyDescent="0.25">
      <c r="A22" s="9" t="s">
        <v>69</v>
      </c>
      <c r="B22" s="82" t="s">
        <v>83</v>
      </c>
    </row>
    <row r="23" spans="1:2" ht="31.5" x14ac:dyDescent="0.25">
      <c r="A23" s="9" t="s">
        <v>75</v>
      </c>
      <c r="B23" s="82" t="s">
        <v>84</v>
      </c>
    </row>
    <row r="24" spans="1:2" ht="47.25" x14ac:dyDescent="0.25">
      <c r="A24" s="9" t="s">
        <v>68</v>
      </c>
      <c r="B24" s="82" t="s">
        <v>85</v>
      </c>
    </row>
    <row r="25" spans="1:2" ht="47.25" x14ac:dyDescent="0.25">
      <c r="A25" s="9" t="s">
        <v>76</v>
      </c>
      <c r="B25" s="82" t="s">
        <v>86</v>
      </c>
    </row>
    <row r="26" spans="1:2" ht="15.75" x14ac:dyDescent="0.25">
      <c r="A26" s="9" t="s">
        <v>70</v>
      </c>
      <c r="B26" s="82" t="s">
        <v>87</v>
      </c>
    </row>
    <row r="27" spans="1:2" ht="15.75" x14ac:dyDescent="0.25">
      <c r="A27" s="9" t="s">
        <v>61</v>
      </c>
      <c r="B27" s="82" t="s">
        <v>88</v>
      </c>
    </row>
    <row r="28" spans="1:2" ht="31.5" x14ac:dyDescent="0.25">
      <c r="A28" s="9" t="s">
        <v>12</v>
      </c>
      <c r="B28" s="82" t="s">
        <v>89</v>
      </c>
    </row>
    <row r="29" spans="1:2" ht="31.5" x14ac:dyDescent="0.25">
      <c r="A29" s="9" t="s">
        <v>77</v>
      </c>
      <c r="B29" s="82" t="s">
        <v>90</v>
      </c>
    </row>
    <row r="30" spans="1:2" ht="47.25" x14ac:dyDescent="0.25">
      <c r="A30" s="9" t="s">
        <v>47</v>
      </c>
      <c r="B30" s="82" t="s">
        <v>91</v>
      </c>
    </row>
    <row r="31" spans="1:2" ht="31.5" x14ac:dyDescent="0.25">
      <c r="A31" s="9" t="s">
        <v>78</v>
      </c>
      <c r="B31" s="82" t="s">
        <v>92</v>
      </c>
    </row>
    <row r="32" spans="1:2" ht="15.75" x14ac:dyDescent="0.25">
      <c r="A32" s="9" t="s">
        <v>64</v>
      </c>
      <c r="B32" s="82" t="s">
        <v>93</v>
      </c>
    </row>
    <row r="33" spans="2:2" ht="31.5" x14ac:dyDescent="0.25">
      <c r="B33" s="82" t="s">
        <v>94</v>
      </c>
    </row>
    <row r="34" spans="2:2" ht="31.5" x14ac:dyDescent="0.25">
      <c r="B34" s="82" t="s">
        <v>95</v>
      </c>
    </row>
    <row r="35" spans="2:2" ht="15.75" x14ac:dyDescent="0.25">
      <c r="B35" s="82" t="s">
        <v>96</v>
      </c>
    </row>
    <row r="36" spans="2:2" ht="15.75" x14ac:dyDescent="0.25">
      <c r="B36" s="82" t="s">
        <v>97</v>
      </c>
    </row>
    <row r="37" spans="2:2" ht="31.5" x14ac:dyDescent="0.25">
      <c r="B37" s="82" t="s">
        <v>98</v>
      </c>
    </row>
    <row r="38" spans="2:2" ht="15.75" x14ac:dyDescent="0.25">
      <c r="B38" s="82" t="s">
        <v>99</v>
      </c>
    </row>
    <row r="39" spans="2:2" ht="47.25" x14ac:dyDescent="0.25">
      <c r="B39" s="82" t="s">
        <v>100</v>
      </c>
    </row>
    <row r="40" spans="2:2" ht="15.75" x14ac:dyDescent="0.25">
      <c r="B40" s="82" t="s">
        <v>101</v>
      </c>
    </row>
    <row r="41" spans="2:2" ht="15.75" x14ac:dyDescent="0.25">
      <c r="B41" s="82" t="s">
        <v>102</v>
      </c>
    </row>
    <row r="42" spans="2:2" ht="31.5" x14ac:dyDescent="0.25">
      <c r="B42" s="82" t="s">
        <v>103</v>
      </c>
    </row>
    <row r="43" spans="2:2" ht="15.75" x14ac:dyDescent="0.25">
      <c r="B43" s="82" t="s">
        <v>104</v>
      </c>
    </row>
    <row r="44" spans="2:2" ht="31.5" x14ac:dyDescent="0.25">
      <c r="B44" s="82" t="s">
        <v>105</v>
      </c>
    </row>
    <row r="45" spans="2:2" ht="15.75" x14ac:dyDescent="0.25">
      <c r="B45" s="82" t="s">
        <v>106</v>
      </c>
    </row>
    <row r="46" spans="2:2" ht="15.75" x14ac:dyDescent="0.25">
      <c r="B46" s="82" t="s">
        <v>107</v>
      </c>
    </row>
    <row r="47" spans="2:2" ht="15.75" x14ac:dyDescent="0.25">
      <c r="B47" s="82" t="s">
        <v>108</v>
      </c>
    </row>
    <row r="48" spans="2:2" ht="63" x14ac:dyDescent="0.25">
      <c r="B48" s="82" t="s">
        <v>109</v>
      </c>
    </row>
    <row r="49" spans="2:2" ht="31.5" x14ac:dyDescent="0.25">
      <c r="B49" s="82" t="s">
        <v>110</v>
      </c>
    </row>
    <row r="50" spans="2:2" ht="47.25" x14ac:dyDescent="0.25">
      <c r="B50" s="82" t="s">
        <v>111</v>
      </c>
    </row>
    <row r="51" spans="2:2" ht="47.25" x14ac:dyDescent="0.25">
      <c r="B51" s="82" t="s">
        <v>112</v>
      </c>
    </row>
    <row r="52" spans="2:2" ht="47.25" x14ac:dyDescent="0.25">
      <c r="B52" s="82" t="s">
        <v>113</v>
      </c>
    </row>
    <row r="53" spans="2:2" ht="31.5" x14ac:dyDescent="0.25">
      <c r="B53" s="82" t="s">
        <v>114</v>
      </c>
    </row>
    <row r="54" spans="2:2" ht="31.5" x14ac:dyDescent="0.25">
      <c r="B54" s="82" t="s">
        <v>115</v>
      </c>
    </row>
    <row r="55" spans="2:2" ht="15.75" x14ac:dyDescent="0.25">
      <c r="B55" s="82" t="s">
        <v>116</v>
      </c>
    </row>
    <row r="56" spans="2:2" ht="47.25" x14ac:dyDescent="0.25">
      <c r="B56" s="82" t="s">
        <v>117</v>
      </c>
    </row>
    <row r="57" spans="2:2" ht="63" x14ac:dyDescent="0.25">
      <c r="B57" s="82" t="s">
        <v>118</v>
      </c>
    </row>
    <row r="58" spans="2:2" ht="31.5" x14ac:dyDescent="0.25">
      <c r="B58" s="82" t="s">
        <v>119</v>
      </c>
    </row>
    <row r="59" spans="2:2" ht="15.75" x14ac:dyDescent="0.25">
      <c r="B59" s="82" t="s">
        <v>120</v>
      </c>
    </row>
    <row r="60" spans="2:2" ht="15.75" x14ac:dyDescent="0.25">
      <c r="B60" s="82" t="s">
        <v>121</v>
      </c>
    </row>
    <row r="61" spans="2:2" ht="15.75" x14ac:dyDescent="0.25">
      <c r="B61" s="82" t="s">
        <v>122</v>
      </c>
    </row>
    <row r="62" spans="2:2" ht="15.75" x14ac:dyDescent="0.25">
      <c r="B62" s="82" t="s">
        <v>123</v>
      </c>
    </row>
    <row r="63" spans="2:2" ht="15.75" x14ac:dyDescent="0.25">
      <c r="B63" s="82" t="s">
        <v>124</v>
      </c>
    </row>
    <row r="64" spans="2:2" ht="15.75" x14ac:dyDescent="0.25">
      <c r="B64" s="82" t="s">
        <v>125</v>
      </c>
    </row>
    <row r="65" spans="2:2" ht="31.5" x14ac:dyDescent="0.25">
      <c r="B65" s="82" t="s">
        <v>126</v>
      </c>
    </row>
    <row r="66" spans="2:2" ht="31.5" x14ac:dyDescent="0.25">
      <c r="B66" s="82" t="s">
        <v>127</v>
      </c>
    </row>
    <row r="67" spans="2:2" ht="31.5" x14ac:dyDescent="0.25">
      <c r="B67" s="82" t="s">
        <v>128</v>
      </c>
    </row>
    <row r="68" spans="2:2" ht="47.25" x14ac:dyDescent="0.25">
      <c r="B68" s="82" t="s">
        <v>129</v>
      </c>
    </row>
    <row r="69" spans="2:2" ht="31.5" x14ac:dyDescent="0.25">
      <c r="B69" s="82" t="s">
        <v>130</v>
      </c>
    </row>
    <row r="70" spans="2:2" ht="31.5" x14ac:dyDescent="0.25">
      <c r="B70" s="82" t="s">
        <v>131</v>
      </c>
    </row>
    <row r="71" spans="2:2" ht="31.5" x14ac:dyDescent="0.25">
      <c r="B71" s="82" t="s">
        <v>132</v>
      </c>
    </row>
    <row r="72" spans="2:2" ht="31.5" x14ac:dyDescent="0.25">
      <c r="B72" s="82" t="s">
        <v>133</v>
      </c>
    </row>
    <row r="73" spans="2:2" ht="78.75" x14ac:dyDescent="0.25">
      <c r="B73" s="82" t="s">
        <v>134</v>
      </c>
    </row>
    <row r="74" spans="2:2" ht="15.75" x14ac:dyDescent="0.25">
      <c r="B74" s="82" t="s">
        <v>135</v>
      </c>
    </row>
    <row r="75" spans="2:2" ht="31.5" x14ac:dyDescent="0.25">
      <c r="B75" s="82" t="s">
        <v>136</v>
      </c>
    </row>
    <row r="76" spans="2:2" ht="31.5" x14ac:dyDescent="0.25">
      <c r="B76" s="82" t="s">
        <v>137</v>
      </c>
    </row>
    <row r="77" spans="2:2" ht="31.5" x14ac:dyDescent="0.25">
      <c r="B77" s="82" t="s">
        <v>138</v>
      </c>
    </row>
    <row r="78" spans="2:2" ht="47.25" x14ac:dyDescent="0.25">
      <c r="B78" s="82" t="s">
        <v>139</v>
      </c>
    </row>
    <row r="79" spans="2:2" ht="63" x14ac:dyDescent="0.25">
      <c r="B79" s="82" t="s">
        <v>140</v>
      </c>
    </row>
    <row r="80" spans="2:2" ht="47.25" x14ac:dyDescent="0.25">
      <c r="B80" s="82" t="s">
        <v>141</v>
      </c>
    </row>
    <row r="81" spans="2:2" ht="47.25" x14ac:dyDescent="0.25">
      <c r="B81" s="82" t="s">
        <v>142</v>
      </c>
    </row>
    <row r="82" spans="2:2" ht="78.75" x14ac:dyDescent="0.25">
      <c r="B82" s="82" t="s">
        <v>143</v>
      </c>
    </row>
    <row r="83" spans="2:2" ht="31.5" x14ac:dyDescent="0.25">
      <c r="B83" s="82" t="s">
        <v>144</v>
      </c>
    </row>
    <row r="84" spans="2:2" ht="15.75" x14ac:dyDescent="0.25">
      <c r="B84" s="82" t="s">
        <v>145</v>
      </c>
    </row>
    <row r="85" spans="2:2" ht="31.5" x14ac:dyDescent="0.25">
      <c r="B85" s="82" t="s">
        <v>146</v>
      </c>
    </row>
    <row r="86" spans="2:2" ht="31.5" x14ac:dyDescent="0.25">
      <c r="B86" s="82" t="s">
        <v>147</v>
      </c>
    </row>
    <row r="87" spans="2:2" ht="47.25" x14ac:dyDescent="0.25">
      <c r="B87" s="82" t="s">
        <v>148</v>
      </c>
    </row>
    <row r="88" spans="2:2" ht="31.5" x14ac:dyDescent="0.25">
      <c r="B88" s="82" t="s">
        <v>149</v>
      </c>
    </row>
    <row r="89" spans="2:2" ht="31.5" x14ac:dyDescent="0.25">
      <c r="B89" s="82" t="s">
        <v>150</v>
      </c>
    </row>
    <row r="90" spans="2:2" ht="15.75" x14ac:dyDescent="0.25">
      <c r="B90" s="82" t="s">
        <v>151</v>
      </c>
    </row>
    <row r="91" spans="2:2" ht="31.5" x14ac:dyDescent="0.25">
      <c r="B91" s="82" t="s">
        <v>152</v>
      </c>
    </row>
    <row r="92" spans="2:2" ht="31.5" x14ac:dyDescent="0.25">
      <c r="B92" s="82" t="s">
        <v>153</v>
      </c>
    </row>
    <row r="93" spans="2:2" ht="47.25" x14ac:dyDescent="0.25">
      <c r="B93" s="82" t="s">
        <v>154</v>
      </c>
    </row>
    <row r="94" spans="2:2" ht="15.75" x14ac:dyDescent="0.25">
      <c r="B94" s="82" t="s">
        <v>3</v>
      </c>
    </row>
    <row r="95" spans="2:2" ht="15.75" x14ac:dyDescent="0.25">
      <c r="B95" s="82" t="s">
        <v>155</v>
      </c>
    </row>
    <row r="96" spans="2:2" ht="47.25" x14ac:dyDescent="0.25">
      <c r="B96" s="82" t="s">
        <v>156</v>
      </c>
    </row>
    <row r="97" spans="2:2" ht="15.75" x14ac:dyDescent="0.25">
      <c r="B97" s="82" t="s">
        <v>157</v>
      </c>
    </row>
    <row r="98" spans="2:2" ht="31.5" x14ac:dyDescent="0.25">
      <c r="B98" s="82" t="s">
        <v>158</v>
      </c>
    </row>
    <row r="99" spans="2:2" ht="31.5" x14ac:dyDescent="0.25">
      <c r="B99" s="82" t="s">
        <v>159</v>
      </c>
    </row>
    <row r="100" spans="2:2" ht="15.75" x14ac:dyDescent="0.25">
      <c r="B100" s="82" t="s">
        <v>160</v>
      </c>
    </row>
    <row r="101" spans="2:2" ht="15.75" x14ac:dyDescent="0.25">
      <c r="B101" s="82" t="s">
        <v>161</v>
      </c>
    </row>
    <row r="102" spans="2:2" ht="15.75" x14ac:dyDescent="0.25">
      <c r="B102" s="82" t="s">
        <v>162</v>
      </c>
    </row>
    <row r="103" spans="2:2" ht="31.5" x14ac:dyDescent="0.25">
      <c r="B103" s="82" t="s">
        <v>163</v>
      </c>
    </row>
    <row r="104" spans="2:2" ht="31.5" x14ac:dyDescent="0.25">
      <c r="B104" s="82" t="s">
        <v>164</v>
      </c>
    </row>
    <row r="105" spans="2:2" ht="15.75" x14ac:dyDescent="0.25">
      <c r="B105" s="82" t="s">
        <v>165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B18" sqref="B18"/>
    </sheetView>
  </sheetViews>
  <sheetFormatPr defaultRowHeight="15" x14ac:dyDescent="0.25"/>
  <cols>
    <col min="1" max="1" width="9" style="12"/>
    <col min="2" max="2" width="23.42578125" style="12" customWidth="1"/>
    <col min="3" max="3" width="9" style="12"/>
    <col min="4" max="4" width="23" style="12" customWidth="1"/>
    <col min="5" max="5" width="9" style="12"/>
    <col min="6" max="6" width="13.28515625" style="12" customWidth="1"/>
    <col min="7" max="7" width="12.85546875" style="12" customWidth="1"/>
    <col min="8" max="8" width="34.28515625" style="12" customWidth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x14ac:dyDescent="0.25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923EE-7FAF-4C7A-AE6C-5434ED1DF601}">
  <sheetPr>
    <pageSetUpPr fitToPage="1"/>
  </sheetPr>
  <dimension ref="A1:J12"/>
  <sheetViews>
    <sheetView tabSelected="1" workbookViewId="0">
      <selection activeCell="B15" sqref="B15"/>
    </sheetView>
  </sheetViews>
  <sheetFormatPr defaultRowHeight="15" x14ac:dyDescent="0.25"/>
  <cols>
    <col min="1" max="1" width="21.42578125" style="114" bestFit="1" customWidth="1"/>
    <col min="2" max="2" width="22.28515625" style="114" customWidth="1"/>
    <col min="3" max="3" width="19.85546875" style="114" customWidth="1"/>
    <col min="4" max="4" width="18.85546875" style="114" customWidth="1"/>
    <col min="5" max="5" width="18.140625" style="114" customWidth="1"/>
    <col min="6" max="6" width="23.140625" style="114" customWidth="1"/>
    <col min="7" max="7" width="22" style="114" customWidth="1"/>
    <col min="8" max="8" width="15.5703125" style="114" customWidth="1"/>
    <col min="9" max="9" width="16.140625" style="114" customWidth="1"/>
    <col min="10" max="16384" width="9.140625" style="114"/>
  </cols>
  <sheetData>
    <row r="1" spans="1:10" ht="28.5" x14ac:dyDescent="0.25">
      <c r="A1" s="129" t="s">
        <v>17</v>
      </c>
      <c r="B1" s="129" t="s">
        <v>50</v>
      </c>
      <c r="C1" s="129" t="s">
        <v>51</v>
      </c>
      <c r="D1" s="129" t="s">
        <v>8</v>
      </c>
      <c r="E1" s="129" t="s">
        <v>52</v>
      </c>
      <c r="F1" s="129" t="s">
        <v>53</v>
      </c>
      <c r="G1" s="129" t="s">
        <v>54</v>
      </c>
      <c r="H1" s="129" t="s">
        <v>11</v>
      </c>
      <c r="I1" s="129" t="s">
        <v>55</v>
      </c>
      <c r="J1" s="115"/>
    </row>
    <row r="2" spans="1:10" x14ac:dyDescent="0.25">
      <c r="A2" s="122" t="s">
        <v>61</v>
      </c>
      <c r="B2" s="129"/>
      <c r="C2" s="129"/>
      <c r="D2" s="129"/>
      <c r="E2" s="129"/>
      <c r="F2" s="129"/>
      <c r="G2" s="129"/>
      <c r="H2" s="129"/>
      <c r="I2" s="129"/>
      <c r="J2" s="115"/>
    </row>
    <row r="3" spans="1:10" x14ac:dyDescent="0.25">
      <c r="A3" s="116" t="s">
        <v>249</v>
      </c>
      <c r="B3" s="129"/>
      <c r="C3" s="129"/>
      <c r="D3" s="129"/>
      <c r="E3" s="129"/>
      <c r="F3" s="129"/>
      <c r="G3" s="129"/>
      <c r="H3" s="129"/>
      <c r="I3" s="129"/>
      <c r="J3" s="115"/>
    </row>
    <row r="4" spans="1:10" x14ac:dyDescent="0.25">
      <c r="A4" s="119" t="s">
        <v>250</v>
      </c>
      <c r="B4" s="120">
        <v>38257</v>
      </c>
      <c r="C4" s="120">
        <v>20519</v>
      </c>
      <c r="D4" s="120">
        <f>'CIRL Summary'!H35</f>
        <v>0</v>
      </c>
      <c r="E4" s="121">
        <f>D4/C4</f>
        <v>0</v>
      </c>
      <c r="F4" s="120">
        <v>5472</v>
      </c>
      <c r="G4" s="120">
        <v>3131</v>
      </c>
      <c r="H4" s="120">
        <f>'CIRL Summary'!K35</f>
        <v>0</v>
      </c>
      <c r="I4" s="121">
        <f>H4/G4</f>
        <v>0</v>
      </c>
      <c r="J4" s="115"/>
    </row>
    <row r="5" spans="1:10" x14ac:dyDescent="0.25">
      <c r="A5" s="116" t="s">
        <v>62</v>
      </c>
      <c r="B5" s="117"/>
      <c r="C5" s="117"/>
      <c r="D5" s="117"/>
      <c r="E5" s="118"/>
      <c r="F5" s="117"/>
      <c r="G5" s="117"/>
      <c r="H5" s="117"/>
      <c r="I5" s="118"/>
      <c r="J5" s="115"/>
    </row>
    <row r="6" spans="1:10" x14ac:dyDescent="0.25">
      <c r="A6" s="119" t="s">
        <v>250</v>
      </c>
      <c r="B6" s="120">
        <v>9462</v>
      </c>
      <c r="C6" s="120">
        <v>5081</v>
      </c>
      <c r="D6" s="120">
        <f>'CIRL Summary'!H35</f>
        <v>0</v>
      </c>
      <c r="E6" s="121">
        <f>D6/C6</f>
        <v>0</v>
      </c>
      <c r="F6" s="120">
        <v>1346</v>
      </c>
      <c r="G6" s="120">
        <v>910</v>
      </c>
      <c r="H6" s="120">
        <f>'CIRL Summary'!K35</f>
        <v>0</v>
      </c>
      <c r="I6" s="121">
        <f>H6/G6</f>
        <v>0</v>
      </c>
      <c r="J6" s="115"/>
    </row>
    <row r="7" spans="1:10" x14ac:dyDescent="0.25">
      <c r="A7" s="122" t="s">
        <v>63</v>
      </c>
      <c r="B7" s="123">
        <f>SUM(B4,B6)</f>
        <v>47719</v>
      </c>
      <c r="C7" s="123">
        <f t="shared" ref="C7:H7" si="0">SUM(C4,C6)</f>
        <v>25600</v>
      </c>
      <c r="D7" s="123">
        <f t="shared" si="0"/>
        <v>0</v>
      </c>
      <c r="E7" s="124">
        <f>D7/C7</f>
        <v>0</v>
      </c>
      <c r="F7" s="123">
        <f t="shared" si="0"/>
        <v>6818</v>
      </c>
      <c r="G7" s="123">
        <f t="shared" si="0"/>
        <v>4041</v>
      </c>
      <c r="H7" s="123">
        <f t="shared" si="0"/>
        <v>0</v>
      </c>
      <c r="I7" s="124">
        <f>H7/G7</f>
        <v>0</v>
      </c>
      <c r="J7" s="115"/>
    </row>
    <row r="8" spans="1:10" ht="30" x14ac:dyDescent="0.25">
      <c r="A8" s="115"/>
      <c r="B8" s="125" t="s">
        <v>58</v>
      </c>
      <c r="C8" s="125" t="s">
        <v>58</v>
      </c>
      <c r="D8" s="126" t="s">
        <v>59</v>
      </c>
      <c r="E8" s="126" t="s">
        <v>60</v>
      </c>
      <c r="F8" s="125" t="s">
        <v>58</v>
      </c>
      <c r="G8" s="125" t="s">
        <v>58</v>
      </c>
      <c r="H8" s="126" t="s">
        <v>59</v>
      </c>
      <c r="I8" s="126" t="s">
        <v>60</v>
      </c>
      <c r="J8" s="115"/>
    </row>
    <row r="9" spans="1:10" x14ac:dyDescent="0.25">
      <c r="A9" s="115"/>
      <c r="B9" s="115"/>
      <c r="C9" s="127"/>
      <c r="D9" s="127"/>
      <c r="E9" s="128"/>
      <c r="F9" s="127"/>
      <c r="G9" s="127"/>
      <c r="H9" s="127"/>
      <c r="I9" s="128"/>
      <c r="J9" s="115"/>
    </row>
    <row r="10" spans="1:10" x14ac:dyDescent="0.25">
      <c r="A10" s="115"/>
      <c r="B10" s="130"/>
      <c r="C10" s="127"/>
      <c r="D10" s="127"/>
      <c r="E10" s="128"/>
      <c r="F10" s="127"/>
      <c r="G10" s="127"/>
      <c r="H10" s="127"/>
      <c r="I10" s="128"/>
      <c r="J10" s="115"/>
    </row>
    <row r="11" spans="1:10" x14ac:dyDescent="0.25">
      <c r="A11" s="115"/>
      <c r="B11" s="127"/>
      <c r="C11" s="127"/>
      <c r="D11" s="127"/>
      <c r="E11" s="128"/>
      <c r="F11" s="127"/>
      <c r="G11" s="127"/>
      <c r="H11" s="127"/>
      <c r="I11" s="128"/>
      <c r="J11" s="115"/>
    </row>
    <row r="12" spans="1:10" x14ac:dyDescent="0.25">
      <c r="A12" s="115"/>
      <c r="B12" s="115"/>
      <c r="C12" s="127"/>
      <c r="D12" s="127"/>
      <c r="E12" s="128"/>
      <c r="F12" s="127"/>
      <c r="G12" s="127"/>
      <c r="H12" s="127"/>
      <c r="I12" s="128"/>
      <c r="J12" s="115"/>
    </row>
  </sheetData>
  <pageMargins left="0.7" right="0.7" top="0.75" bottom="0.75" header="0.3" footer="0.3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I39"/>
  <sheetViews>
    <sheetView zoomScale="90" zoomScaleNormal="90" workbookViewId="0">
      <pane ySplit="1" topLeftCell="A2" activePane="bottomLeft" state="frozen"/>
      <selection pane="bottomLeft" activeCell="O1" sqref="O1"/>
    </sheetView>
  </sheetViews>
  <sheetFormatPr defaultColWidth="9.140625" defaultRowHeight="12.75" x14ac:dyDescent="0.25"/>
  <cols>
    <col min="1" max="1" width="9.140625" style="66"/>
    <col min="2" max="2" width="32.140625" style="67" customWidth="1"/>
    <col min="3" max="3" width="34.28515625" style="67" customWidth="1"/>
    <col min="4" max="4" width="38.42578125" style="67" customWidth="1"/>
    <col min="5" max="5" width="12.140625" style="68" bestFit="1" customWidth="1"/>
    <col min="6" max="10" width="12.140625" style="67" bestFit="1" customWidth="1"/>
    <col min="11" max="11" width="12.140625" style="67" customWidth="1"/>
    <col min="12" max="12" width="37.7109375" style="67" customWidth="1"/>
    <col min="13" max="14" width="9.140625" style="67"/>
    <col min="15" max="15" width="13.28515625" style="72" bestFit="1" customWidth="1"/>
    <col min="16" max="16" width="23.28515625" style="72" bestFit="1" customWidth="1"/>
    <col min="17" max="17" width="23" style="72" bestFit="1" customWidth="1"/>
    <col min="18" max="16384" width="9.140625" style="72"/>
  </cols>
  <sheetData>
    <row r="1" spans="1:61" s="41" customFormat="1" ht="45" x14ac:dyDescent="0.25">
      <c r="A1" s="35" t="s">
        <v>4</v>
      </c>
      <c r="B1" s="35" t="s">
        <v>0</v>
      </c>
      <c r="C1" s="35" t="s">
        <v>1</v>
      </c>
      <c r="D1" s="23" t="s">
        <v>71</v>
      </c>
      <c r="E1" s="36" t="s">
        <v>5</v>
      </c>
      <c r="F1" s="37" t="s">
        <v>6</v>
      </c>
      <c r="G1" s="38" t="s">
        <v>7</v>
      </c>
      <c r="H1" s="39" t="s">
        <v>8</v>
      </c>
      <c r="I1" s="37" t="s">
        <v>9</v>
      </c>
      <c r="J1" s="38" t="s">
        <v>10</v>
      </c>
      <c r="K1" s="37" t="s">
        <v>11</v>
      </c>
      <c r="L1" s="35" t="s">
        <v>16</v>
      </c>
      <c r="M1" s="40"/>
      <c r="N1" s="40"/>
      <c r="O1" s="32" t="s">
        <v>43</v>
      </c>
      <c r="P1" s="9" t="s">
        <v>195</v>
      </c>
      <c r="Q1" s="9" t="s">
        <v>196</v>
      </c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</row>
    <row r="2" spans="1:61" s="41" customFormat="1" ht="15" x14ac:dyDescent="0.25">
      <c r="A2" s="42"/>
      <c r="B2" s="43"/>
      <c r="C2" s="43"/>
      <c r="D2" s="43"/>
      <c r="E2" s="44"/>
      <c r="F2" s="46"/>
      <c r="G2" s="45"/>
      <c r="H2" s="46"/>
      <c r="I2" s="46"/>
      <c r="J2" s="45"/>
      <c r="K2" s="46"/>
      <c r="L2" s="42"/>
      <c r="M2" s="47"/>
      <c r="N2" s="47"/>
      <c r="O2" s="33" t="s">
        <v>194</v>
      </c>
      <c r="P2" s="34">
        <v>0</v>
      </c>
      <c r="Q2" s="34">
        <v>0</v>
      </c>
      <c r="R2" s="47"/>
      <c r="S2" s="47"/>
      <c r="T2" s="47"/>
      <c r="U2" s="47"/>
      <c r="V2" s="47"/>
      <c r="W2" s="47"/>
      <c r="X2" s="47" t="s">
        <v>2</v>
      </c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</row>
    <row r="3" spans="1:61" s="41" customFormat="1" ht="15" x14ac:dyDescent="0.25">
      <c r="A3" s="42"/>
      <c r="B3" s="43"/>
      <c r="C3" s="43"/>
      <c r="D3" s="43"/>
      <c r="E3" s="44"/>
      <c r="F3" s="46"/>
      <c r="G3" s="45"/>
      <c r="H3" s="46"/>
      <c r="I3" s="46"/>
      <c r="J3" s="45"/>
      <c r="K3" s="46"/>
      <c r="L3" s="42"/>
      <c r="M3" s="47"/>
      <c r="N3" s="47"/>
      <c r="O3" s="33" t="s">
        <v>44</v>
      </c>
      <c r="P3" s="34">
        <v>0</v>
      </c>
      <c r="Q3" s="34">
        <v>0</v>
      </c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</row>
    <row r="4" spans="1:61" s="41" customFormat="1" ht="15" x14ac:dyDescent="0.25">
      <c r="A4" s="42"/>
      <c r="B4" s="43"/>
      <c r="C4" s="43"/>
      <c r="D4" s="43"/>
      <c r="E4" s="44"/>
      <c r="F4" s="46"/>
      <c r="G4" s="45"/>
      <c r="H4" s="46"/>
      <c r="I4" s="46"/>
      <c r="J4" s="45"/>
      <c r="K4" s="46"/>
      <c r="L4" s="42"/>
      <c r="M4" s="47"/>
      <c r="N4" s="47"/>
      <c r="O4"/>
      <c r="P4"/>
      <c r="Q4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</row>
    <row r="5" spans="1:61" s="41" customFormat="1" ht="15" x14ac:dyDescent="0.25">
      <c r="A5" s="42"/>
      <c r="B5" s="43"/>
      <c r="C5" s="43"/>
      <c r="D5" s="43"/>
      <c r="E5" s="44"/>
      <c r="F5" s="46"/>
      <c r="G5" s="45"/>
      <c r="H5" s="46"/>
      <c r="I5" s="46"/>
      <c r="J5" s="45"/>
      <c r="K5" s="46"/>
      <c r="L5" s="42"/>
      <c r="M5" s="47"/>
      <c r="N5" s="47"/>
      <c r="O5"/>
      <c r="P5"/>
      <c r="Q5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</row>
    <row r="6" spans="1:61" s="41" customFormat="1" ht="15" x14ac:dyDescent="0.25">
      <c r="A6" s="42"/>
      <c r="B6" s="43"/>
      <c r="C6" s="43"/>
      <c r="D6" s="43"/>
      <c r="E6" s="49"/>
      <c r="F6" s="46"/>
      <c r="G6" s="45"/>
      <c r="H6" s="46"/>
      <c r="I6" s="46"/>
      <c r="J6" s="45"/>
      <c r="K6" s="46"/>
      <c r="L6" s="42"/>
      <c r="M6" s="47"/>
      <c r="N6" s="47"/>
      <c r="O6"/>
      <c r="P6"/>
      <c r="Q6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</row>
    <row r="7" spans="1:61" s="41" customFormat="1" ht="15" x14ac:dyDescent="0.25">
      <c r="A7" s="42"/>
      <c r="B7" s="43"/>
      <c r="C7" s="43"/>
      <c r="D7" s="43"/>
      <c r="E7" s="49"/>
      <c r="F7" s="46"/>
      <c r="G7" s="45"/>
      <c r="H7" s="46"/>
      <c r="I7" s="46"/>
      <c r="J7" s="45"/>
      <c r="K7" s="46"/>
      <c r="L7" s="42"/>
      <c r="M7" s="47"/>
      <c r="N7" s="47"/>
      <c r="O7"/>
      <c r="P7"/>
      <c r="Q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</row>
    <row r="8" spans="1:61" s="41" customFormat="1" ht="15" x14ac:dyDescent="0.25">
      <c r="A8" s="42"/>
      <c r="B8" s="43"/>
      <c r="C8" s="43"/>
      <c r="D8" s="43"/>
      <c r="E8" s="44"/>
      <c r="F8" s="46"/>
      <c r="G8" s="45"/>
      <c r="H8" s="46"/>
      <c r="I8" s="46"/>
      <c r="J8" s="45"/>
      <c r="K8" s="46"/>
      <c r="L8" s="42"/>
      <c r="M8" s="47" t="s">
        <v>2</v>
      </c>
      <c r="N8" s="47"/>
      <c r="O8"/>
      <c r="P8"/>
      <c r="Q8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</row>
    <row r="9" spans="1:61" s="41" customFormat="1" ht="15" x14ac:dyDescent="0.25">
      <c r="A9" s="42"/>
      <c r="B9" s="43"/>
      <c r="C9" s="43"/>
      <c r="D9" s="43"/>
      <c r="E9" s="49"/>
      <c r="F9" s="46"/>
      <c r="G9" s="45"/>
      <c r="H9" s="46"/>
      <c r="I9" s="46"/>
      <c r="J9" s="45"/>
      <c r="K9" s="46"/>
      <c r="L9" s="42"/>
      <c r="M9" s="47"/>
      <c r="N9" s="47"/>
      <c r="O9"/>
      <c r="P9"/>
      <c r="Q9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</row>
    <row r="10" spans="1:61" s="56" customFormat="1" ht="15" x14ac:dyDescent="0.25">
      <c r="A10" s="42"/>
      <c r="B10" s="43"/>
      <c r="C10" s="43"/>
      <c r="D10" s="43"/>
      <c r="E10" s="50"/>
      <c r="F10" s="50"/>
      <c r="G10" s="51"/>
      <c r="H10" s="50"/>
      <c r="I10" s="50"/>
      <c r="J10" s="52"/>
      <c r="K10" s="52"/>
      <c r="L10" s="53"/>
      <c r="M10" s="54"/>
      <c r="N10" s="54"/>
      <c r="O10"/>
      <c r="P10"/>
      <c r="Q10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5"/>
    </row>
    <row r="11" spans="1:61" s="41" customFormat="1" ht="15" x14ac:dyDescent="0.25">
      <c r="A11" s="42"/>
      <c r="B11" s="43"/>
      <c r="C11" s="43"/>
      <c r="D11" s="43"/>
      <c r="E11" s="50"/>
      <c r="F11" s="50"/>
      <c r="G11" s="51"/>
      <c r="H11" s="46"/>
      <c r="I11" s="50"/>
      <c r="J11" s="51"/>
      <c r="K11" s="46"/>
      <c r="L11" s="55"/>
      <c r="M11" s="58"/>
      <c r="N11" s="58"/>
      <c r="O11"/>
      <c r="P11"/>
      <c r="Q11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7"/>
      <c r="BG11" s="57"/>
      <c r="BH11" s="57"/>
      <c r="BI11" s="57"/>
    </row>
    <row r="12" spans="1:61" s="41" customFormat="1" ht="15" x14ac:dyDescent="0.25">
      <c r="A12" s="42"/>
      <c r="B12" s="43"/>
      <c r="C12" s="43"/>
      <c r="D12" s="43"/>
      <c r="E12" s="50"/>
      <c r="F12" s="50"/>
      <c r="G12" s="51"/>
      <c r="H12" s="46"/>
      <c r="I12" s="50"/>
      <c r="J12" s="51"/>
      <c r="K12" s="46"/>
      <c r="L12" s="55"/>
      <c r="M12" s="58"/>
      <c r="N12" s="58"/>
      <c r="O12"/>
      <c r="P12"/>
      <c r="Q12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7"/>
      <c r="BG12" s="57"/>
      <c r="BH12" s="57"/>
      <c r="BI12" s="57"/>
    </row>
    <row r="13" spans="1:61" s="41" customFormat="1" ht="15" x14ac:dyDescent="0.25">
      <c r="A13" s="42"/>
      <c r="B13" s="43"/>
      <c r="C13" s="43"/>
      <c r="D13" s="43"/>
      <c r="E13" s="50"/>
      <c r="F13" s="50"/>
      <c r="G13" s="51"/>
      <c r="H13" s="46"/>
      <c r="I13" s="50"/>
      <c r="J13" s="51"/>
      <c r="K13" s="46"/>
      <c r="L13" s="55"/>
      <c r="M13" s="58"/>
      <c r="N13" s="58"/>
      <c r="O13"/>
      <c r="P13"/>
      <c r="Q13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7"/>
      <c r="BG13" s="57"/>
      <c r="BH13" s="57"/>
      <c r="BI13" s="57"/>
    </row>
    <row r="14" spans="1:61" s="41" customFormat="1" ht="15" x14ac:dyDescent="0.25">
      <c r="A14" s="42"/>
      <c r="B14" s="43"/>
      <c r="C14" s="43"/>
      <c r="D14" s="43"/>
      <c r="E14" s="50"/>
      <c r="F14" s="46"/>
      <c r="G14" s="45"/>
      <c r="H14" s="46"/>
      <c r="I14" s="46"/>
      <c r="J14" s="45"/>
      <c r="K14" s="46"/>
      <c r="L14" s="55"/>
      <c r="M14" s="58"/>
      <c r="N14" s="58"/>
      <c r="O14"/>
      <c r="P14"/>
      <c r="Q14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7"/>
      <c r="BG14" s="57"/>
      <c r="BH14" s="57"/>
      <c r="BI14" s="57"/>
    </row>
    <row r="15" spans="1:61" s="56" customFormat="1" ht="15" x14ac:dyDescent="0.25">
      <c r="A15" s="42"/>
      <c r="B15" s="43"/>
      <c r="C15" s="43"/>
      <c r="D15" s="43"/>
      <c r="E15" s="83"/>
      <c r="F15" s="50"/>
      <c r="G15" s="45"/>
      <c r="H15" s="46"/>
      <c r="I15" s="50"/>
      <c r="J15" s="45"/>
      <c r="K15" s="46"/>
      <c r="L15" s="53"/>
      <c r="M15" s="59"/>
      <c r="N15" s="59"/>
      <c r="O15"/>
      <c r="P15"/>
      <c r="Q15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</row>
    <row r="16" spans="1:61" s="41" customFormat="1" ht="15" x14ac:dyDescent="0.25">
      <c r="A16" s="42"/>
      <c r="B16" s="43"/>
      <c r="C16" s="43"/>
      <c r="D16" s="43"/>
      <c r="E16" s="83"/>
      <c r="F16" s="50"/>
      <c r="G16" s="45"/>
      <c r="H16" s="46"/>
      <c r="I16" s="50"/>
      <c r="J16" s="45"/>
      <c r="K16" s="46"/>
      <c r="L16" s="53"/>
      <c r="M16" s="58"/>
      <c r="N16" s="58"/>
      <c r="O16"/>
      <c r="P16"/>
      <c r="Q16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</row>
    <row r="17" spans="1:57" s="41" customFormat="1" ht="15" x14ac:dyDescent="0.25">
      <c r="A17" s="42"/>
      <c r="B17" s="43"/>
      <c r="C17" s="43"/>
      <c r="D17" s="43"/>
      <c r="E17" s="83"/>
      <c r="F17" s="50"/>
      <c r="G17" s="45"/>
      <c r="H17" s="46"/>
      <c r="I17" s="50"/>
      <c r="J17" s="45"/>
      <c r="K17" s="46"/>
      <c r="L17" s="53"/>
      <c r="M17" s="58"/>
      <c r="N17" s="58"/>
      <c r="O17"/>
      <c r="P17"/>
      <c r="Q17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</row>
    <row r="18" spans="1:57" s="41" customFormat="1" ht="15" x14ac:dyDescent="0.25">
      <c r="A18" s="42"/>
      <c r="B18" s="43"/>
      <c r="C18" s="43"/>
      <c r="D18" s="43"/>
      <c r="E18" s="83"/>
      <c r="F18" s="50"/>
      <c r="G18" s="45"/>
      <c r="H18" s="46"/>
      <c r="I18" s="50"/>
      <c r="J18" s="45"/>
      <c r="K18" s="46"/>
      <c r="L18" s="53"/>
      <c r="M18" s="58"/>
      <c r="N18" s="58"/>
      <c r="O18"/>
      <c r="P18"/>
      <c r="Q1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</row>
    <row r="19" spans="1:57" s="41" customFormat="1" ht="15" x14ac:dyDescent="0.25">
      <c r="A19" s="42"/>
      <c r="B19" s="43"/>
      <c r="C19" s="43"/>
      <c r="D19" s="43"/>
      <c r="E19" s="83"/>
      <c r="F19" s="50"/>
      <c r="G19" s="45"/>
      <c r="H19" s="46"/>
      <c r="I19" s="50"/>
      <c r="J19" s="45"/>
      <c r="K19" s="46"/>
      <c r="L19" s="53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</row>
    <row r="20" spans="1:57" s="41" customFormat="1" ht="15" x14ac:dyDescent="0.25">
      <c r="A20" s="42"/>
      <c r="B20" s="43"/>
      <c r="C20" s="43"/>
      <c r="D20" s="43"/>
      <c r="E20" s="83"/>
      <c r="F20" s="50"/>
      <c r="G20" s="45"/>
      <c r="H20" s="46"/>
      <c r="I20" s="50"/>
      <c r="J20" s="45"/>
      <c r="K20" s="46"/>
      <c r="L20" s="53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</row>
    <row r="21" spans="1:57" s="41" customFormat="1" ht="15" x14ac:dyDescent="0.25">
      <c r="A21" s="42"/>
      <c r="B21" s="43"/>
      <c r="C21" s="43"/>
      <c r="D21" s="43"/>
      <c r="E21" s="83"/>
      <c r="F21" s="50"/>
      <c r="G21" s="45"/>
      <c r="H21" s="46"/>
      <c r="I21" s="50"/>
      <c r="J21" s="45"/>
      <c r="K21" s="46"/>
      <c r="L21" s="53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</row>
    <row r="22" spans="1:57" s="41" customFormat="1" ht="15" x14ac:dyDescent="0.25">
      <c r="A22" s="42"/>
      <c r="B22" s="43"/>
      <c r="C22" s="43"/>
      <c r="D22" s="43"/>
      <c r="E22" s="83"/>
      <c r="F22" s="50"/>
      <c r="G22" s="45"/>
      <c r="H22" s="46"/>
      <c r="I22" s="50"/>
      <c r="J22" s="45"/>
      <c r="K22" s="46"/>
      <c r="L22" s="53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</row>
    <row r="23" spans="1:57" s="41" customFormat="1" ht="15" x14ac:dyDescent="0.25">
      <c r="A23" s="42"/>
      <c r="B23" s="43"/>
      <c r="C23" s="43"/>
      <c r="D23" s="43"/>
      <c r="E23" s="83"/>
      <c r="F23" s="50"/>
      <c r="G23" s="45"/>
      <c r="H23" s="46"/>
      <c r="I23" s="50"/>
      <c r="J23" s="45"/>
      <c r="K23" s="46"/>
      <c r="L23" s="53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</row>
    <row r="24" spans="1:57" s="41" customFormat="1" ht="15" x14ac:dyDescent="0.25">
      <c r="A24" s="42"/>
      <c r="B24" s="43"/>
      <c r="C24" s="43"/>
      <c r="D24" s="43"/>
      <c r="E24" s="83"/>
      <c r="F24" s="50"/>
      <c r="G24" s="51"/>
      <c r="H24" s="51"/>
      <c r="I24" s="50"/>
      <c r="J24" s="51"/>
      <c r="K24" s="51"/>
      <c r="L24" s="60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</row>
    <row r="25" spans="1:57" s="41" customFormat="1" ht="15" x14ac:dyDescent="0.25">
      <c r="A25" s="42"/>
      <c r="B25" s="43"/>
      <c r="C25" s="43"/>
      <c r="D25" s="43"/>
      <c r="E25" s="83"/>
      <c r="F25" s="50"/>
      <c r="G25" s="51"/>
      <c r="H25" s="51"/>
      <c r="I25" s="50"/>
      <c r="J25" s="51"/>
      <c r="K25" s="51"/>
      <c r="L25" s="60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</row>
    <row r="26" spans="1:57" s="41" customFormat="1" ht="15" x14ac:dyDescent="0.25">
      <c r="A26" s="42"/>
      <c r="B26" s="43"/>
      <c r="C26" s="43"/>
      <c r="D26" s="43"/>
      <c r="E26" s="83"/>
      <c r="F26" s="50"/>
      <c r="G26" s="61"/>
      <c r="H26" s="46"/>
      <c r="I26" s="50"/>
      <c r="J26" s="52"/>
      <c r="K26" s="46"/>
      <c r="L26" s="43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</row>
    <row r="27" spans="1:57" s="41" customFormat="1" ht="15" x14ac:dyDescent="0.25">
      <c r="A27" s="42"/>
      <c r="B27" s="43"/>
      <c r="C27" s="43"/>
      <c r="D27" s="43"/>
      <c r="E27" s="83"/>
      <c r="F27" s="50"/>
      <c r="G27" s="61"/>
      <c r="H27" s="46"/>
      <c r="I27" s="50"/>
      <c r="J27" s="52"/>
      <c r="K27" s="46"/>
      <c r="L27" s="43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</row>
    <row r="28" spans="1:57" s="41" customFormat="1" ht="15" x14ac:dyDescent="0.25">
      <c r="A28" s="42"/>
      <c r="B28" s="43"/>
      <c r="C28" s="43"/>
      <c r="D28" s="43"/>
      <c r="E28" s="83"/>
      <c r="F28" s="50"/>
      <c r="G28" s="61"/>
      <c r="H28" s="46"/>
      <c r="I28" s="50"/>
      <c r="J28" s="52"/>
      <c r="K28" s="46"/>
      <c r="L28" s="43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</row>
    <row r="29" spans="1:57" s="41" customFormat="1" ht="15" x14ac:dyDescent="0.25">
      <c r="A29" s="42"/>
      <c r="B29" s="43"/>
      <c r="C29" s="43"/>
      <c r="D29" s="43"/>
      <c r="E29" s="83"/>
      <c r="F29" s="50"/>
      <c r="G29" s="61"/>
      <c r="H29" s="46"/>
      <c r="I29" s="50"/>
      <c r="J29" s="52"/>
      <c r="K29" s="46"/>
      <c r="L29" s="43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</row>
    <row r="30" spans="1:57" s="41" customFormat="1" ht="15" x14ac:dyDescent="0.25">
      <c r="A30" s="42"/>
      <c r="B30" s="43"/>
      <c r="C30" s="43"/>
      <c r="D30" s="43"/>
      <c r="E30" s="83"/>
      <c r="F30" s="50"/>
      <c r="G30" s="61"/>
      <c r="H30" s="46"/>
      <c r="I30" s="50"/>
      <c r="J30" s="52"/>
      <c r="K30" s="46"/>
      <c r="L30" s="43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</row>
    <row r="31" spans="1:57" s="41" customFormat="1" ht="15" x14ac:dyDescent="0.25">
      <c r="A31" s="42"/>
      <c r="B31" s="43"/>
      <c r="C31" s="43"/>
      <c r="D31" s="43"/>
      <c r="E31" s="83"/>
      <c r="F31" s="50"/>
      <c r="G31" s="51"/>
      <c r="H31" s="51"/>
      <c r="I31" s="50"/>
      <c r="J31" s="51"/>
      <c r="K31" s="51"/>
      <c r="L31" s="60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</row>
    <row r="32" spans="1:57" s="41" customFormat="1" ht="15" x14ac:dyDescent="0.25">
      <c r="A32" s="62"/>
      <c r="B32" s="63"/>
      <c r="C32" s="65"/>
      <c r="D32" s="43"/>
      <c r="E32" s="83"/>
      <c r="F32" s="84"/>
      <c r="G32" s="84"/>
      <c r="H32" s="84"/>
      <c r="I32" s="84"/>
      <c r="J32" s="84"/>
      <c r="K32" s="84"/>
      <c r="L32" s="75"/>
    </row>
    <row r="33" spans="1:12" s="41" customFormat="1" ht="15" x14ac:dyDescent="0.25">
      <c r="A33" s="62"/>
      <c r="B33" s="63"/>
      <c r="C33" s="64"/>
      <c r="D33" s="43"/>
      <c r="E33" s="83"/>
      <c r="F33" s="44"/>
      <c r="G33" s="74"/>
      <c r="H33" s="46"/>
      <c r="I33" s="44"/>
      <c r="J33" s="74"/>
      <c r="K33" s="46"/>
      <c r="L33" s="75"/>
    </row>
    <row r="34" spans="1:12" s="41" customFormat="1" ht="15" x14ac:dyDescent="0.25">
      <c r="A34" s="62"/>
      <c r="B34" s="65"/>
      <c r="C34" s="64"/>
      <c r="D34" s="43"/>
      <c r="E34" s="83"/>
      <c r="F34" s="50"/>
      <c r="G34" s="51"/>
      <c r="H34" s="51"/>
      <c r="I34" s="50"/>
      <c r="J34" s="51"/>
      <c r="K34" s="51"/>
      <c r="L34" s="60"/>
    </row>
    <row r="35" spans="1:12" x14ac:dyDescent="0.25">
      <c r="G35" s="69" t="s">
        <v>45</v>
      </c>
      <c r="H35" s="70">
        <f>SUM(H2:H34)</f>
        <v>0</v>
      </c>
      <c r="I35" s="71"/>
      <c r="J35" s="71"/>
      <c r="K35" s="70">
        <f>SUM(K2:K34)</f>
        <v>0</v>
      </c>
    </row>
    <row r="38" spans="1:12" x14ac:dyDescent="0.25">
      <c r="A38" s="81" t="s">
        <v>65</v>
      </c>
    </row>
    <row r="39" spans="1:12" x14ac:dyDescent="0.25">
      <c r="A39" s="81" t="s">
        <v>72</v>
      </c>
    </row>
  </sheetData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A2D4AB3-B303-4D8D-B4BC-E9AEAE133DC3}">
          <x14:formula1>
            <xm:f>Notes!$A$19:$A$32</xm:f>
          </x14:formula1>
          <xm:sqref>D2:D34</xm:sqref>
        </x14:dataValidation>
        <x14:dataValidation type="list" allowBlank="1" showInputMessage="1" showErrorMessage="1" xr:uid="{BB59747C-1312-46E3-944D-3507E44D32E6}">
          <x14:formula1>
            <xm:f>Notes!$B$19:$B$105</xm:f>
          </x14:formula1>
          <xm:sqref>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B1F-F948-4584-9143-DADD6AB30C3B}">
  <dimension ref="A1:Q63"/>
  <sheetViews>
    <sheetView workbookViewId="0">
      <selection activeCell="C32" sqref="C32"/>
    </sheetView>
  </sheetViews>
  <sheetFormatPr defaultRowHeight="15" x14ac:dyDescent="0.25"/>
  <cols>
    <col min="1" max="1" width="9.140625" style="9"/>
    <col min="2" max="2" width="8.42578125" style="1" customWidth="1"/>
    <col min="3" max="3" width="39.42578125" style="9" bestFit="1" customWidth="1"/>
    <col min="4" max="5" width="12.7109375" style="9" customWidth="1"/>
    <col min="6" max="6" width="14.140625" style="9" bestFit="1" customWidth="1"/>
    <col min="7" max="8" width="9.85546875" style="9" customWidth="1"/>
    <col min="9" max="9" width="11.5703125" style="9" bestFit="1" customWidth="1"/>
    <col min="10" max="10" width="10.5703125" style="9" bestFit="1" customWidth="1"/>
    <col min="11" max="14" width="10.5703125" style="9" customWidth="1"/>
    <col min="15" max="15" width="50.85546875" style="9" bestFit="1" customWidth="1"/>
    <col min="16" max="16" width="4.42578125" style="9" customWidth="1"/>
    <col min="17" max="16384" width="9.140625" style="9"/>
  </cols>
  <sheetData>
    <row r="1" spans="1:17" ht="45" x14ac:dyDescent="0.25">
      <c r="A1" s="16" t="s">
        <v>166</v>
      </c>
      <c r="B1" s="16" t="s">
        <v>18</v>
      </c>
      <c r="C1" s="17" t="s">
        <v>19</v>
      </c>
      <c r="D1" s="16" t="s">
        <v>167</v>
      </c>
      <c r="E1" s="16" t="s">
        <v>168</v>
      </c>
      <c r="F1" s="16" t="s">
        <v>27</v>
      </c>
      <c r="G1" s="16" t="s">
        <v>169</v>
      </c>
      <c r="H1" s="16" t="s">
        <v>170</v>
      </c>
      <c r="I1" s="16" t="s">
        <v>171</v>
      </c>
      <c r="J1" s="16" t="s">
        <v>172</v>
      </c>
      <c r="K1" s="16" t="s">
        <v>173</v>
      </c>
      <c r="L1" s="16" t="s">
        <v>174</v>
      </c>
      <c r="M1" s="16" t="s">
        <v>175</v>
      </c>
      <c r="N1" s="16" t="s">
        <v>176</v>
      </c>
      <c r="O1" s="17" t="s">
        <v>30</v>
      </c>
      <c r="Q1" s="18" t="s">
        <v>31</v>
      </c>
    </row>
    <row r="2" spans="1:17" ht="15.75" x14ac:dyDescent="0.25">
      <c r="A2" s="85"/>
      <c r="B2" s="85"/>
      <c r="C2" s="85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.75" x14ac:dyDescent="0.25">
      <c r="A3" s="85"/>
      <c r="B3" s="85"/>
      <c r="C3" s="85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75" x14ac:dyDescent="0.25">
      <c r="A4" s="85"/>
      <c r="B4" s="85"/>
      <c r="C4" s="85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75" x14ac:dyDescent="0.25">
      <c r="A5" s="85"/>
      <c r="B5" s="85"/>
      <c r="C5" s="85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75" x14ac:dyDescent="0.25">
      <c r="A6" s="85"/>
      <c r="B6" s="85"/>
      <c r="C6" s="85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75" x14ac:dyDescent="0.25">
      <c r="A7" s="85"/>
      <c r="B7" s="85"/>
      <c r="C7" s="85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75" x14ac:dyDescent="0.25">
      <c r="A8" s="85"/>
      <c r="B8" s="85"/>
      <c r="C8" s="85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75" x14ac:dyDescent="0.25">
      <c r="A9" s="85"/>
      <c r="B9" s="85"/>
      <c r="C9" s="85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25">
      <c r="A10" s="85"/>
      <c r="B10" s="85"/>
      <c r="C10" s="85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25">
      <c r="A11" s="85"/>
      <c r="B11" s="85"/>
      <c r="C11" s="85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25">
      <c r="A12" s="85"/>
      <c r="B12" s="85"/>
      <c r="C12" s="85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25">
      <c r="A13" s="85"/>
      <c r="B13" s="85"/>
      <c r="C13" s="85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25">
      <c r="A14" s="85"/>
      <c r="B14" s="85"/>
      <c r="C14" s="85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25">
      <c r="A15" s="85"/>
      <c r="B15" s="85"/>
      <c r="C15" s="85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25">
      <c r="A16" s="85"/>
      <c r="B16" s="85"/>
      <c r="C16" s="85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25">
      <c r="A17" s="85"/>
      <c r="B17" s="85"/>
      <c r="C17" s="85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25">
      <c r="A18" s="85"/>
      <c r="B18" s="85"/>
      <c r="C18" s="85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25">
      <c r="A19" s="85"/>
      <c r="B19" s="85"/>
      <c r="C19" s="85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25">
      <c r="A20" s="85"/>
      <c r="B20" s="85"/>
      <c r="C20" s="85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25">
      <c r="A21" s="85"/>
      <c r="B21" s="85"/>
      <c r="C21" s="85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25">
      <c r="A22" s="85"/>
      <c r="B22" s="85"/>
      <c r="C22" s="85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25">
      <c r="A23" s="85"/>
      <c r="B23" s="85"/>
      <c r="C23" s="85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25">
      <c r="A24" s="85"/>
      <c r="B24" s="85"/>
      <c r="C24" s="85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25">
      <c r="A25" s="85"/>
      <c r="B25" s="85"/>
      <c r="C25" s="85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25">
      <c r="A26" s="85"/>
      <c r="B26" s="85"/>
      <c r="C26" s="85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25">
      <c r="A27" s="85"/>
      <c r="B27" s="85"/>
      <c r="C27" s="85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25">
      <c r="A28" s="85"/>
      <c r="B28" s="85"/>
      <c r="C28" s="85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25">
      <c r="A29" s="85"/>
      <c r="B29" s="85"/>
      <c r="C29" s="85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25">
      <c r="D47" s="9" t="s">
        <v>15</v>
      </c>
    </row>
    <row r="48" spans="4:4" x14ac:dyDescent="0.25">
      <c r="D48" s="9" t="s">
        <v>15</v>
      </c>
    </row>
    <row r="54" spans="4:4" x14ac:dyDescent="0.25">
      <c r="D54" s="9" t="s">
        <v>15</v>
      </c>
    </row>
    <row r="55" spans="4:4" x14ac:dyDescent="0.25">
      <c r="D55" s="9" t="s">
        <v>15</v>
      </c>
    </row>
    <row r="61" spans="4:4" x14ac:dyDescent="0.25">
      <c r="D61" s="9" t="s">
        <v>15</v>
      </c>
    </row>
    <row r="62" spans="4:4" x14ac:dyDescent="0.25">
      <c r="D62" s="9" t="s">
        <v>15</v>
      </c>
    </row>
    <row r="63" spans="4:4" x14ac:dyDescent="0.25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C9" sqref="C9"/>
    </sheetView>
  </sheetViews>
  <sheetFormatPr defaultRowHeight="15" x14ac:dyDescent="0.25"/>
  <cols>
    <col min="1" max="1" width="17.42578125" bestFit="1" customWidth="1"/>
    <col min="2" max="2" width="15.140625" style="4" bestFit="1" customWidth="1"/>
    <col min="3" max="3" width="13.42578125" customWidth="1"/>
    <col min="4" max="4" width="17" customWidth="1"/>
    <col min="5" max="5" width="13.7109375" customWidth="1"/>
    <col min="6" max="6" width="13.42578125" bestFit="1" customWidth="1"/>
    <col min="7" max="7" width="12.5703125" bestFit="1" customWidth="1"/>
    <col min="8" max="8" width="10.7109375" style="4" bestFit="1" customWidth="1"/>
    <col min="9" max="9" width="30.42578125" customWidth="1"/>
  </cols>
  <sheetData>
    <row r="1" spans="1:9" s="9" customFormat="1" ht="45" x14ac:dyDescent="0.25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25">
      <c r="A2" s="11"/>
      <c r="B2" s="13"/>
      <c r="C2" s="20"/>
      <c r="D2" s="20"/>
      <c r="E2" s="78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25">
      <c r="A3" s="11"/>
      <c r="B3" s="13"/>
      <c r="C3" s="20"/>
      <c r="D3" s="20"/>
      <c r="E3" s="78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25">
      <c r="A4" s="11"/>
      <c r="B4" s="13"/>
      <c r="C4" s="20"/>
      <c r="D4" s="20"/>
      <c r="E4" s="78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25">
      <c r="A5" s="11"/>
      <c r="B5" s="13"/>
      <c r="C5" s="20"/>
      <c r="D5" s="20"/>
      <c r="E5" s="78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25">
      <c r="A6" s="11"/>
      <c r="B6" s="13"/>
      <c r="C6" s="20"/>
      <c r="D6" s="20"/>
      <c r="E6" s="78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25">
      <c r="A7" s="11"/>
      <c r="B7" s="13"/>
      <c r="C7" s="20"/>
      <c r="D7" s="20"/>
      <c r="E7" s="78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25">
      <c r="A8" s="11"/>
      <c r="B8" s="13"/>
      <c r="C8" s="20"/>
      <c r="D8" s="20"/>
      <c r="E8" s="78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25">
      <c r="A9" s="11"/>
      <c r="B9" s="13"/>
      <c r="C9" s="20"/>
      <c r="D9" s="20"/>
      <c r="E9" s="78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25">
      <c r="A10" s="11"/>
      <c r="B10" s="13"/>
      <c r="C10" s="20"/>
      <c r="D10" s="20"/>
      <c r="E10" s="78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8" x14ac:dyDescent="0.25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5F7E-600E-41C4-BEF4-E6288AF0FFD4}">
  <dimension ref="A1:S12"/>
  <sheetViews>
    <sheetView workbookViewId="0">
      <selection activeCell="C12" sqref="C12"/>
    </sheetView>
  </sheetViews>
  <sheetFormatPr defaultRowHeight="15" x14ac:dyDescent="0.25"/>
  <cols>
    <col min="1" max="1" width="13.7109375" style="9" customWidth="1"/>
    <col min="2" max="2" width="9.140625" style="9"/>
    <col min="3" max="3" width="16.7109375" style="9" customWidth="1"/>
    <col min="4" max="4" width="18" style="9" customWidth="1"/>
    <col min="5" max="5" width="9.85546875" style="9" customWidth="1"/>
    <col min="6" max="6" width="19" style="9" customWidth="1"/>
    <col min="7" max="12" width="12" style="9" customWidth="1"/>
    <col min="13" max="13" width="16.28515625" style="9" customWidth="1"/>
    <col min="14" max="14" width="22" style="9" customWidth="1"/>
    <col min="15" max="16" width="12.140625" style="9" customWidth="1"/>
    <col min="17" max="17" width="13" style="9" customWidth="1"/>
    <col min="18" max="18" width="14.5703125" style="9" customWidth="1"/>
    <col min="19" max="19" width="18.85546875" style="9" bestFit="1" customWidth="1"/>
    <col min="20" max="16384" width="9.140625" style="9"/>
  </cols>
  <sheetData>
    <row r="1" spans="1:19" ht="75" x14ac:dyDescent="0.25">
      <c r="A1" s="16" t="s">
        <v>166</v>
      </c>
      <c r="B1" s="16" t="s">
        <v>18</v>
      </c>
      <c r="C1" s="16" t="s">
        <v>19</v>
      </c>
      <c r="D1" s="16" t="s">
        <v>179</v>
      </c>
      <c r="E1" s="16" t="s">
        <v>202</v>
      </c>
      <c r="F1" s="16" t="s">
        <v>193</v>
      </c>
      <c r="G1" s="16" t="s">
        <v>180</v>
      </c>
      <c r="H1" s="16" t="s">
        <v>181</v>
      </c>
      <c r="I1" s="16" t="s">
        <v>182</v>
      </c>
      <c r="J1" s="16" t="s">
        <v>183</v>
      </c>
      <c r="K1" s="16" t="s">
        <v>184</v>
      </c>
      <c r="L1" s="16" t="s">
        <v>185</v>
      </c>
      <c r="M1" s="16" t="s">
        <v>186</v>
      </c>
      <c r="N1" s="16" t="s">
        <v>187</v>
      </c>
      <c r="O1" s="16" t="s">
        <v>188</v>
      </c>
      <c r="P1" s="16" t="s">
        <v>189</v>
      </c>
      <c r="Q1" s="16" t="s">
        <v>190</v>
      </c>
      <c r="R1" s="16" t="s">
        <v>191</v>
      </c>
      <c r="S1" s="16" t="s">
        <v>192</v>
      </c>
    </row>
    <row r="2" spans="1:19" x14ac:dyDescent="0.25">
      <c r="A2" s="10"/>
      <c r="B2" s="10"/>
      <c r="C2" s="89"/>
      <c r="D2" s="10"/>
      <c r="E2" s="10"/>
      <c r="F2" s="79" t="e">
        <f>(((LN(E2))*0.3178)+0.7405)</f>
        <v>#NUM!</v>
      </c>
      <c r="G2" s="94"/>
      <c r="H2" s="94"/>
      <c r="I2" s="90" t="e">
        <f>(F2*G2)/100</f>
        <v>#NUM!</v>
      </c>
      <c r="J2" s="91" t="e">
        <f>(F2*H2)/100</f>
        <v>#NUM!</v>
      </c>
      <c r="K2" s="92" t="e">
        <f>G2-I2</f>
        <v>#NUM!</v>
      </c>
      <c r="L2" s="92" t="e">
        <f>H2-J2</f>
        <v>#NUM!</v>
      </c>
      <c r="M2" s="10"/>
      <c r="N2" s="10"/>
      <c r="O2" s="10"/>
      <c r="P2" s="93" t="e">
        <f>ROUND((K2*N2)/100,1)</f>
        <v>#NUM!</v>
      </c>
      <c r="Q2" s="93" t="e">
        <f>ROUND((L2*O2)/100,1)</f>
        <v>#NUM!</v>
      </c>
      <c r="R2" s="93" t="e">
        <f>P2+I2</f>
        <v>#NUM!</v>
      </c>
      <c r="S2" s="93" t="e">
        <f>Q2+J2</f>
        <v>#NUM!</v>
      </c>
    </row>
    <row r="3" spans="1:19" x14ac:dyDescent="0.25">
      <c r="A3" s="10"/>
      <c r="B3" s="10"/>
      <c r="C3" s="89"/>
      <c r="D3" s="89"/>
      <c r="E3" s="10"/>
      <c r="F3" s="79" t="e">
        <f t="shared" ref="F3:F4" si="0">(((LN(E3))*0.3178)+0.7405)</f>
        <v>#NUM!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25">
      <c r="A4" s="10"/>
      <c r="B4" s="85"/>
      <c r="C4" s="85"/>
      <c r="D4" s="85"/>
      <c r="E4" s="10"/>
      <c r="F4" s="79" t="e">
        <f t="shared" si="0"/>
        <v>#NUM!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8" spans="1:19" x14ac:dyDescent="0.25">
      <c r="A8" s="9" t="s">
        <v>197</v>
      </c>
    </row>
    <row r="9" spans="1:19" ht="60" x14ac:dyDescent="0.25">
      <c r="A9" s="16" t="s">
        <v>198</v>
      </c>
      <c r="B9" s="16"/>
    </row>
    <row r="10" spans="1:19" x14ac:dyDescent="0.25">
      <c r="A10" s="10" t="s">
        <v>199</v>
      </c>
      <c r="B10" s="10">
        <v>2.2000000000000002</v>
      </c>
    </row>
    <row r="11" spans="1:19" x14ac:dyDescent="0.25">
      <c r="A11" s="10" t="s">
        <v>200</v>
      </c>
      <c r="B11" s="10">
        <v>1.6</v>
      </c>
      <c r="C11" s="9" t="s">
        <v>251</v>
      </c>
    </row>
    <row r="12" spans="1:19" ht="75" x14ac:dyDescent="0.25">
      <c r="A12" s="95" t="s">
        <v>201</v>
      </c>
      <c r="B12" s="10">
        <v>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2D2-02C6-4DC2-A7F1-7CCCC41F5651}">
  <dimension ref="A1:L19"/>
  <sheetViews>
    <sheetView workbookViewId="0">
      <selection activeCell="F6" sqref="F6"/>
    </sheetView>
  </sheetViews>
  <sheetFormatPr defaultColWidth="17.42578125" defaultRowHeight="15" x14ac:dyDescent="0.25"/>
  <cols>
    <col min="1" max="1" width="17.42578125" style="9"/>
    <col min="2" max="2" width="9.85546875" style="1" bestFit="1" customWidth="1"/>
    <col min="3" max="3" width="19.42578125" style="9" customWidth="1"/>
    <col min="4" max="4" width="22.28515625" style="9" customWidth="1"/>
    <col min="5" max="8" width="17.42578125" style="9"/>
    <col min="9" max="9" width="23.28515625" style="9" customWidth="1"/>
    <col min="10" max="10" width="17.42578125" style="9"/>
    <col min="11" max="11" width="35.5703125" style="9" bestFit="1" customWidth="1"/>
    <col min="12" max="16384" width="17.42578125" style="9"/>
  </cols>
  <sheetData>
    <row r="1" spans="1:12" ht="30" x14ac:dyDescent="0.25">
      <c r="A1" s="22" t="s">
        <v>166</v>
      </c>
      <c r="B1" s="22" t="s">
        <v>18</v>
      </c>
      <c r="C1" s="22" t="s">
        <v>19</v>
      </c>
      <c r="D1" s="22" t="s">
        <v>37</v>
      </c>
      <c r="E1" s="22" t="s">
        <v>177</v>
      </c>
      <c r="F1" s="22" t="s">
        <v>178</v>
      </c>
      <c r="G1" s="22" t="s">
        <v>20</v>
      </c>
      <c r="H1" s="22" t="s">
        <v>38</v>
      </c>
      <c r="I1" s="22" t="s">
        <v>39</v>
      </c>
      <c r="K1" s="5"/>
    </row>
    <row r="2" spans="1:12" x14ac:dyDescent="0.25">
      <c r="A2" s="86"/>
      <c r="B2" s="85"/>
      <c r="C2" s="85"/>
      <c r="D2" s="85"/>
      <c r="E2" s="86"/>
      <c r="F2" s="86"/>
      <c r="G2" s="87"/>
      <c r="H2" s="87"/>
      <c r="I2" s="88"/>
      <c r="K2" s="6"/>
    </row>
    <row r="3" spans="1:12" x14ac:dyDescent="0.25">
      <c r="A3" s="86"/>
      <c r="B3" s="85"/>
      <c r="C3" s="85"/>
      <c r="D3" s="85"/>
      <c r="E3" s="86"/>
      <c r="F3" s="86"/>
      <c r="G3" s="87"/>
      <c r="H3" s="87"/>
      <c r="I3" s="88"/>
      <c r="K3" s="6"/>
    </row>
    <row r="4" spans="1:12" x14ac:dyDescent="0.25">
      <c r="A4" s="86"/>
      <c r="B4" s="86"/>
      <c r="C4" s="86"/>
      <c r="D4" s="86"/>
      <c r="E4" s="86"/>
      <c r="F4" s="86"/>
      <c r="G4" s="87"/>
      <c r="H4" s="87"/>
      <c r="I4" s="88"/>
      <c r="K4" s="6"/>
    </row>
    <row r="5" spans="1:12" x14ac:dyDescent="0.25">
      <c r="A5" s="86"/>
      <c r="B5" s="86"/>
      <c r="C5" s="86"/>
      <c r="D5" s="86"/>
      <c r="E5" s="86"/>
      <c r="F5" s="86"/>
      <c r="G5" s="87"/>
      <c r="H5" s="87"/>
      <c r="I5" s="88"/>
      <c r="K5" s="6"/>
    </row>
    <row r="6" spans="1:12" x14ac:dyDescent="0.25">
      <c r="A6" s="86"/>
      <c r="B6" s="86"/>
      <c r="C6" s="86"/>
      <c r="D6" s="86"/>
      <c r="E6" s="86"/>
      <c r="F6" s="86"/>
      <c r="G6" s="86"/>
      <c r="H6" s="86"/>
      <c r="I6" s="86"/>
      <c r="K6" s="6"/>
    </row>
    <row r="7" spans="1:12" x14ac:dyDescent="0.25">
      <c r="A7" s="86"/>
      <c r="B7" s="86"/>
      <c r="C7" s="86"/>
      <c r="D7" s="86"/>
      <c r="E7" s="86"/>
      <c r="F7" s="86"/>
      <c r="G7" s="86"/>
      <c r="H7" s="86"/>
      <c r="I7" s="86"/>
      <c r="L7" s="6"/>
    </row>
    <row r="8" spans="1:12" x14ac:dyDescent="0.25">
      <c r="A8" s="86"/>
      <c r="B8" s="86"/>
      <c r="C8" s="86"/>
      <c r="D8" s="86"/>
      <c r="E8" s="86"/>
      <c r="F8" s="86"/>
      <c r="G8" s="86"/>
      <c r="H8" s="86"/>
      <c r="I8" s="86"/>
      <c r="L8" s="6"/>
    </row>
    <row r="9" spans="1:12" x14ac:dyDescent="0.25">
      <c r="A9" s="86"/>
      <c r="B9" s="86"/>
      <c r="C9" s="86"/>
      <c r="D9" s="86"/>
      <c r="E9" s="86"/>
      <c r="F9" s="86"/>
      <c r="G9" s="86"/>
      <c r="H9" s="86"/>
      <c r="I9" s="86"/>
      <c r="L9" s="6"/>
    </row>
    <row r="10" spans="1:12" x14ac:dyDescent="0.25">
      <c r="A10" s="86"/>
      <c r="B10" s="85"/>
      <c r="C10" s="85"/>
      <c r="D10" s="85"/>
      <c r="E10" s="85"/>
      <c r="F10" s="86"/>
      <c r="G10" s="48"/>
      <c r="H10" s="48"/>
      <c r="I10" s="86"/>
      <c r="L10" s="6"/>
    </row>
    <row r="11" spans="1:12" x14ac:dyDescent="0.25">
      <c r="A11" s="86"/>
      <c r="B11" s="85"/>
      <c r="C11" s="85"/>
      <c r="D11" s="85"/>
      <c r="E11" s="85"/>
      <c r="F11" s="86"/>
      <c r="G11" s="48"/>
      <c r="H11" s="48"/>
      <c r="I11" s="86"/>
      <c r="L11" s="6"/>
    </row>
    <row r="12" spans="1:12" x14ac:dyDescent="0.25">
      <c r="A12" s="86"/>
      <c r="B12" s="85"/>
      <c r="C12" s="85"/>
      <c r="D12" s="85"/>
      <c r="E12" s="85"/>
      <c r="F12" s="86"/>
      <c r="G12" s="48"/>
      <c r="H12" s="48"/>
      <c r="I12" s="86"/>
      <c r="L12" s="6"/>
    </row>
    <row r="13" spans="1:12" x14ac:dyDescent="0.25">
      <c r="A13" s="86"/>
      <c r="B13" s="85"/>
      <c r="C13" s="85"/>
      <c r="D13" s="85"/>
      <c r="E13" s="85"/>
      <c r="F13" s="86"/>
      <c r="G13" s="48"/>
      <c r="H13" s="48"/>
      <c r="I13" s="86"/>
      <c r="L13" s="6"/>
    </row>
    <row r="14" spans="1:12" x14ac:dyDescent="0.25">
      <c r="A14" s="86"/>
      <c r="B14" s="85"/>
      <c r="C14" s="85"/>
      <c r="D14" s="85"/>
      <c r="E14" s="85"/>
      <c r="F14" s="86"/>
      <c r="G14" s="48"/>
      <c r="H14" s="48"/>
      <c r="I14" s="86"/>
      <c r="L14" s="6"/>
    </row>
    <row r="15" spans="1:12" x14ac:dyDescent="0.25">
      <c r="A15" s="86"/>
      <c r="B15" s="85"/>
      <c r="C15" s="85"/>
      <c r="D15" s="85"/>
      <c r="E15" s="85"/>
      <c r="F15" s="86"/>
      <c r="G15" s="48"/>
      <c r="H15" s="48"/>
      <c r="I15" s="86"/>
      <c r="L15" s="6"/>
    </row>
    <row r="16" spans="1:12" x14ac:dyDescent="0.25">
      <c r="A16" s="86"/>
      <c r="B16" s="85"/>
      <c r="C16" s="85"/>
      <c r="D16" s="85"/>
      <c r="E16" s="85"/>
      <c r="F16" s="86"/>
      <c r="G16" s="48"/>
      <c r="H16" s="48"/>
      <c r="I16" s="86"/>
      <c r="L16" s="6"/>
    </row>
    <row r="17" spans="11:12" x14ac:dyDescent="0.25">
      <c r="L17" s="6"/>
    </row>
    <row r="18" spans="11:12" x14ac:dyDescent="0.25">
      <c r="L18" s="6"/>
    </row>
    <row r="19" spans="11:12" x14ac:dyDescent="0.25">
      <c r="K19" s="7"/>
      <c r="L19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4D2F-2D5D-4B78-84D2-BB92CC387AC2}">
  <dimension ref="A1:D24"/>
  <sheetViews>
    <sheetView workbookViewId="0">
      <selection activeCell="F7" sqref="F7"/>
    </sheetView>
  </sheetViews>
  <sheetFormatPr defaultRowHeight="15" x14ac:dyDescent="0.25"/>
  <cols>
    <col min="1" max="1" width="80.28515625" style="9" bestFit="1" customWidth="1"/>
    <col min="2" max="2" width="9.140625" style="9"/>
    <col min="3" max="3" width="13.42578125" style="9" bestFit="1" customWidth="1"/>
    <col min="4" max="4" width="19.85546875" style="9" customWidth="1"/>
    <col min="5" max="16384" width="9.140625" style="9"/>
  </cols>
  <sheetData>
    <row r="1" spans="1:4" x14ac:dyDescent="0.25">
      <c r="A1" s="24" t="s">
        <v>203</v>
      </c>
    </row>
    <row r="3" spans="1:4" x14ac:dyDescent="0.25">
      <c r="A3" s="96" t="s">
        <v>204</v>
      </c>
    </row>
    <row r="5" spans="1:4" x14ac:dyDescent="0.25">
      <c r="A5" s="97" t="s">
        <v>205</v>
      </c>
      <c r="B5" s="112" t="s">
        <v>248</v>
      </c>
      <c r="C5" s="97" t="s">
        <v>206</v>
      </c>
      <c r="D5" s="97" t="s">
        <v>207</v>
      </c>
    </row>
    <row r="6" spans="1:4" x14ac:dyDescent="0.25">
      <c r="A6" s="98" t="s">
        <v>208</v>
      </c>
      <c r="B6" s="113">
        <v>0.03</v>
      </c>
      <c r="C6" s="99"/>
      <c r="D6" s="98"/>
    </row>
    <row r="7" spans="1:4" x14ac:dyDescent="0.25">
      <c r="A7" s="100" t="s">
        <v>209</v>
      </c>
      <c r="B7" s="113">
        <v>5.0000000000000001E-3</v>
      </c>
      <c r="C7" s="99"/>
      <c r="D7" s="98"/>
    </row>
    <row r="8" spans="1:4" x14ac:dyDescent="0.25">
      <c r="A8" s="100" t="s">
        <v>210</v>
      </c>
      <c r="B8" s="113">
        <v>5.0000000000000001E-3</v>
      </c>
      <c r="C8" s="99"/>
      <c r="D8" s="98"/>
    </row>
    <row r="9" spans="1:4" x14ac:dyDescent="0.25">
      <c r="A9" s="100" t="s">
        <v>211</v>
      </c>
      <c r="B9" s="113">
        <v>5.0000000000000001E-3</v>
      </c>
      <c r="C9" s="99"/>
      <c r="D9" s="98"/>
    </row>
    <row r="10" spans="1:4" x14ac:dyDescent="0.25">
      <c r="A10" s="100" t="s">
        <v>212</v>
      </c>
      <c r="B10" s="113">
        <v>5.0000000000000001E-3</v>
      </c>
      <c r="C10" s="99"/>
      <c r="D10" s="98"/>
    </row>
    <row r="11" spans="1:4" x14ac:dyDescent="0.25">
      <c r="A11" s="98" t="s">
        <v>213</v>
      </c>
      <c r="B11" s="99">
        <v>2.5000000000000001E-3</v>
      </c>
      <c r="C11" s="99"/>
      <c r="D11" s="98"/>
    </row>
    <row r="12" spans="1:4" x14ac:dyDescent="0.25">
      <c r="A12" s="98" t="s">
        <v>214</v>
      </c>
      <c r="B12" s="99">
        <v>2.5000000000000001E-3</v>
      </c>
      <c r="C12" s="99"/>
      <c r="D12" s="98"/>
    </row>
    <row r="13" spans="1:4" x14ac:dyDescent="0.25">
      <c r="A13" s="98" t="s">
        <v>215</v>
      </c>
      <c r="B13" s="99">
        <v>2.5000000000000001E-3</v>
      </c>
      <c r="C13" s="99"/>
      <c r="D13" s="98"/>
    </row>
    <row r="14" spans="1:4" x14ac:dyDescent="0.25">
      <c r="A14" s="98" t="s">
        <v>216</v>
      </c>
      <c r="B14" s="99">
        <v>2.5000000000000001E-3</v>
      </c>
      <c r="C14" s="99"/>
      <c r="D14" s="98"/>
    </row>
    <row r="16" spans="1:4" x14ac:dyDescent="0.25">
      <c r="A16" s="101" t="s">
        <v>217</v>
      </c>
      <c r="B16" s="102">
        <f>SUM(C6:C14)</f>
        <v>0</v>
      </c>
      <c r="C16" s="24" t="s">
        <v>218</v>
      </c>
    </row>
    <row r="19" spans="1:3" x14ac:dyDescent="0.25">
      <c r="A19" s="103" t="s">
        <v>219</v>
      </c>
    </row>
    <row r="20" spans="1:3" x14ac:dyDescent="0.25">
      <c r="A20" s="134" t="s">
        <v>220</v>
      </c>
      <c r="B20" s="135"/>
      <c r="C20" s="135"/>
    </row>
    <row r="21" spans="1:3" x14ac:dyDescent="0.25">
      <c r="A21" s="134" t="s">
        <v>221</v>
      </c>
      <c r="B21" s="135"/>
      <c r="C21" s="135"/>
    </row>
    <row r="22" spans="1:3" x14ac:dyDescent="0.25">
      <c r="A22" s="134" t="s">
        <v>222</v>
      </c>
      <c r="B22" s="135"/>
      <c r="C22" s="135"/>
    </row>
    <row r="23" spans="1:3" x14ac:dyDescent="0.25">
      <c r="A23" s="134" t="s">
        <v>223</v>
      </c>
      <c r="B23" s="135"/>
      <c r="C23" s="135"/>
    </row>
    <row r="24" spans="1:3" x14ac:dyDescent="0.25">
      <c r="A24" s="134" t="s">
        <v>224</v>
      </c>
      <c r="B24" s="135"/>
      <c r="C24" s="135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ABFE-92F7-4B49-BC93-C5BC2BDB3FEA}">
  <dimension ref="A1:N32"/>
  <sheetViews>
    <sheetView workbookViewId="0">
      <selection activeCell="J15" sqref="J15"/>
    </sheetView>
  </sheetViews>
  <sheetFormatPr defaultRowHeight="15" x14ac:dyDescent="0.25"/>
  <cols>
    <col min="1" max="1" width="10.140625" customWidth="1"/>
    <col min="2" max="2" width="31.85546875" customWidth="1"/>
    <col min="3" max="3" width="13.85546875" customWidth="1"/>
    <col min="4" max="5" width="15.42578125" customWidth="1"/>
    <col min="6" max="6" width="17.28515625" customWidth="1"/>
    <col min="7" max="8" width="15.42578125" style="9" customWidth="1"/>
    <col min="9" max="10" width="15.42578125" customWidth="1"/>
    <col min="11" max="11" width="15.28515625" customWidth="1"/>
    <col min="12" max="12" width="15" customWidth="1"/>
    <col min="13" max="13" width="12.140625" customWidth="1"/>
    <col min="14" max="14" width="12.7109375" customWidth="1"/>
    <col min="15" max="15" width="11.42578125" customWidth="1"/>
  </cols>
  <sheetData>
    <row r="1" spans="1:14" ht="90" x14ac:dyDescent="0.25">
      <c r="A1" s="104" t="s">
        <v>231</v>
      </c>
      <c r="B1" s="104" t="s">
        <v>225</v>
      </c>
      <c r="C1" s="104" t="s">
        <v>247</v>
      </c>
      <c r="D1" s="104" t="s">
        <v>226</v>
      </c>
      <c r="E1" s="104" t="s">
        <v>227</v>
      </c>
      <c r="F1" s="105" t="s">
        <v>228</v>
      </c>
      <c r="G1" s="106" t="s">
        <v>180</v>
      </c>
      <c r="H1" s="107" t="s">
        <v>246</v>
      </c>
      <c r="I1" s="106" t="s">
        <v>229</v>
      </c>
      <c r="J1" s="107" t="s">
        <v>230</v>
      </c>
      <c r="K1" s="104" t="s">
        <v>16</v>
      </c>
    </row>
    <row r="2" spans="1:14" x14ac:dyDescent="0.25">
      <c r="A2" s="10"/>
      <c r="B2" s="108"/>
      <c r="C2" s="93"/>
      <c r="D2" s="109" t="e">
        <f>N6</f>
        <v>#DIV/0!</v>
      </c>
      <c r="E2" s="110" t="e">
        <f>M6</f>
        <v>#DIV/0!</v>
      </c>
      <c r="F2" s="79"/>
      <c r="G2" s="93"/>
      <c r="H2" s="93"/>
      <c r="I2" s="93">
        <f>G2*F2</f>
        <v>0</v>
      </c>
      <c r="J2" s="93" t="e">
        <f>H2*D2</f>
        <v>#DIV/0!</v>
      </c>
      <c r="K2" s="10"/>
    </row>
    <row r="5" spans="1:14" ht="45" x14ac:dyDescent="0.25">
      <c r="A5" s="104" t="s">
        <v>241</v>
      </c>
      <c r="B5" s="104" t="s">
        <v>242</v>
      </c>
      <c r="C5" s="104" t="s">
        <v>243</v>
      </c>
      <c r="D5" s="104" t="s">
        <v>244</v>
      </c>
      <c r="E5" s="104" t="s">
        <v>232</v>
      </c>
      <c r="F5" s="104" t="s">
        <v>233</v>
      </c>
      <c r="G5" s="104" t="s">
        <v>240</v>
      </c>
      <c r="H5" s="104" t="s">
        <v>234</v>
      </c>
      <c r="I5" s="104" t="s">
        <v>235</v>
      </c>
      <c r="J5" s="104" t="s">
        <v>236</v>
      </c>
      <c r="K5" s="104" t="s">
        <v>237</v>
      </c>
      <c r="L5" s="104" t="s">
        <v>238</v>
      </c>
      <c r="M5" s="104" t="s">
        <v>245</v>
      </c>
      <c r="N5" s="104" t="s">
        <v>226</v>
      </c>
    </row>
    <row r="6" spans="1:14" x14ac:dyDescent="0.25">
      <c r="A6" s="10"/>
      <c r="B6" s="10"/>
      <c r="C6" s="10"/>
      <c r="D6" s="10"/>
      <c r="E6" s="79" t="e">
        <f>D6/$D$32</f>
        <v>#DIV/0!</v>
      </c>
      <c r="F6" s="10"/>
      <c r="G6" s="10" t="e">
        <f>E6*F6</f>
        <v>#DIV/0!</v>
      </c>
      <c r="H6" s="79" t="e">
        <f>G32</f>
        <v>#DIV/0!</v>
      </c>
      <c r="I6" s="10" t="e">
        <f>D32*H6</f>
        <v>#DIV/0!</v>
      </c>
      <c r="J6" s="10" t="e">
        <f>I6-K6</f>
        <v>#DIV/0!</v>
      </c>
      <c r="K6" s="10" t="e">
        <f>I6*0.75</f>
        <v>#DIV/0!</v>
      </c>
      <c r="L6" s="10" t="e">
        <f>D32-I6</f>
        <v>#DIV/0!</v>
      </c>
      <c r="M6" s="110" t="e">
        <f>((L6*80)+(J6*98))/(L6+J6)</f>
        <v>#DIV/0!</v>
      </c>
      <c r="N6" s="79" t="e">
        <f>K6/D32</f>
        <v>#DIV/0!</v>
      </c>
    </row>
    <row r="7" spans="1:14" x14ac:dyDescent="0.25">
      <c r="A7" s="10"/>
      <c r="B7" s="10"/>
      <c r="C7" s="10"/>
      <c r="D7" s="10"/>
      <c r="E7" s="79" t="e">
        <f t="shared" ref="E7:E31" si="0">D7/$D$32</f>
        <v>#DIV/0!</v>
      </c>
      <c r="F7" s="10"/>
      <c r="G7" s="10" t="e">
        <f t="shared" ref="G7:G31" si="1">E7*F7</f>
        <v>#DIV/0!</v>
      </c>
      <c r="H7"/>
    </row>
    <row r="8" spans="1:14" x14ac:dyDescent="0.25">
      <c r="A8" s="10"/>
      <c r="B8" s="10"/>
      <c r="C8" s="10"/>
      <c r="D8" s="10"/>
      <c r="E8" s="79" t="e">
        <f t="shared" si="0"/>
        <v>#DIV/0!</v>
      </c>
      <c r="F8" s="10"/>
      <c r="G8" s="10" t="e">
        <f t="shared" si="1"/>
        <v>#DIV/0!</v>
      </c>
      <c r="H8"/>
    </row>
    <row r="9" spans="1:14" x14ac:dyDescent="0.25">
      <c r="A9" s="10"/>
      <c r="B9" s="10"/>
      <c r="C9" s="10"/>
      <c r="D9" s="10"/>
      <c r="E9" s="79" t="e">
        <f t="shared" si="0"/>
        <v>#DIV/0!</v>
      </c>
      <c r="F9" s="10"/>
      <c r="G9" s="10" t="e">
        <f t="shared" si="1"/>
        <v>#DIV/0!</v>
      </c>
      <c r="H9"/>
    </row>
    <row r="10" spans="1:14" x14ac:dyDescent="0.25">
      <c r="A10" s="10"/>
      <c r="B10" s="10"/>
      <c r="C10" s="10"/>
      <c r="D10" s="10"/>
      <c r="E10" s="79" t="e">
        <f t="shared" si="0"/>
        <v>#DIV/0!</v>
      </c>
      <c r="F10" s="10"/>
      <c r="G10" s="10" t="e">
        <f t="shared" si="1"/>
        <v>#DIV/0!</v>
      </c>
      <c r="H10"/>
    </row>
    <row r="11" spans="1:14" x14ac:dyDescent="0.25">
      <c r="A11" s="10"/>
      <c r="B11" s="10"/>
      <c r="C11" s="10"/>
      <c r="D11" s="10"/>
      <c r="E11" s="79" t="e">
        <f t="shared" si="0"/>
        <v>#DIV/0!</v>
      </c>
      <c r="F11" s="10"/>
      <c r="G11" s="10" t="e">
        <f t="shared" si="1"/>
        <v>#DIV/0!</v>
      </c>
      <c r="H11"/>
    </row>
    <row r="12" spans="1:14" x14ac:dyDescent="0.25">
      <c r="A12" s="10"/>
      <c r="B12" s="10"/>
      <c r="C12" s="10"/>
      <c r="D12" s="10"/>
      <c r="E12" s="79" t="e">
        <f t="shared" si="0"/>
        <v>#DIV/0!</v>
      </c>
      <c r="F12" s="10"/>
      <c r="G12" s="10" t="e">
        <f t="shared" si="1"/>
        <v>#DIV/0!</v>
      </c>
      <c r="H12"/>
    </row>
    <row r="13" spans="1:14" x14ac:dyDescent="0.25">
      <c r="A13" s="10"/>
      <c r="B13" s="10"/>
      <c r="C13" s="10"/>
      <c r="D13" s="10"/>
      <c r="E13" s="79" t="e">
        <f t="shared" si="0"/>
        <v>#DIV/0!</v>
      </c>
      <c r="F13" s="10"/>
      <c r="G13" s="10" t="e">
        <f t="shared" si="1"/>
        <v>#DIV/0!</v>
      </c>
      <c r="H13"/>
    </row>
    <row r="14" spans="1:14" x14ac:dyDescent="0.25">
      <c r="A14" s="10"/>
      <c r="B14" s="10"/>
      <c r="C14" s="10"/>
      <c r="D14" s="10"/>
      <c r="E14" s="79" t="e">
        <f t="shared" si="0"/>
        <v>#DIV/0!</v>
      </c>
      <c r="F14" s="10"/>
      <c r="G14" s="10" t="e">
        <f t="shared" si="1"/>
        <v>#DIV/0!</v>
      </c>
      <c r="H14"/>
    </row>
    <row r="15" spans="1:14" x14ac:dyDescent="0.25">
      <c r="A15" s="10"/>
      <c r="B15" s="10"/>
      <c r="C15" s="10"/>
      <c r="D15" s="10"/>
      <c r="E15" s="79" t="e">
        <f t="shared" si="0"/>
        <v>#DIV/0!</v>
      </c>
      <c r="F15" s="10"/>
      <c r="G15" s="10" t="e">
        <f t="shared" si="1"/>
        <v>#DIV/0!</v>
      </c>
      <c r="H15"/>
    </row>
    <row r="16" spans="1:14" x14ac:dyDescent="0.25">
      <c r="A16" s="10"/>
      <c r="B16" s="10"/>
      <c r="C16" s="10"/>
      <c r="D16" s="10"/>
      <c r="E16" s="79" t="e">
        <f t="shared" si="0"/>
        <v>#DIV/0!</v>
      </c>
      <c r="F16" s="10"/>
      <c r="G16" s="10" t="e">
        <f t="shared" si="1"/>
        <v>#DIV/0!</v>
      </c>
      <c r="H16"/>
    </row>
    <row r="17" spans="1:8" x14ac:dyDescent="0.25">
      <c r="A17" s="10"/>
      <c r="B17" s="10"/>
      <c r="C17" s="10"/>
      <c r="D17" s="10"/>
      <c r="E17" s="79" t="e">
        <f t="shared" si="0"/>
        <v>#DIV/0!</v>
      </c>
      <c r="F17" s="10"/>
      <c r="G17" s="10" t="e">
        <f t="shared" si="1"/>
        <v>#DIV/0!</v>
      </c>
      <c r="H17"/>
    </row>
    <row r="18" spans="1:8" x14ac:dyDescent="0.25">
      <c r="A18" s="10"/>
      <c r="B18" s="10"/>
      <c r="C18" s="10"/>
      <c r="D18" s="10"/>
      <c r="E18" s="79" t="e">
        <f t="shared" si="0"/>
        <v>#DIV/0!</v>
      </c>
      <c r="F18" s="10"/>
      <c r="G18" s="10" t="e">
        <f t="shared" si="1"/>
        <v>#DIV/0!</v>
      </c>
      <c r="H18"/>
    </row>
    <row r="19" spans="1:8" x14ac:dyDescent="0.25">
      <c r="A19" s="10"/>
      <c r="B19" s="10"/>
      <c r="C19" s="10"/>
      <c r="D19" s="10"/>
      <c r="E19" s="10" t="e">
        <f t="shared" si="0"/>
        <v>#DIV/0!</v>
      </c>
      <c r="F19" s="10"/>
      <c r="G19" s="10" t="e">
        <f t="shared" si="1"/>
        <v>#DIV/0!</v>
      </c>
      <c r="H19"/>
    </row>
    <row r="20" spans="1:8" x14ac:dyDescent="0.25">
      <c r="A20" s="10"/>
      <c r="B20" s="10"/>
      <c r="C20" s="10"/>
      <c r="D20" s="10"/>
      <c r="E20" s="10" t="e">
        <f t="shared" si="0"/>
        <v>#DIV/0!</v>
      </c>
      <c r="F20" s="10"/>
      <c r="G20" s="10" t="e">
        <f t="shared" si="1"/>
        <v>#DIV/0!</v>
      </c>
      <c r="H20"/>
    </row>
    <row r="21" spans="1:8" x14ac:dyDescent="0.25">
      <c r="A21" s="10"/>
      <c r="B21" s="10"/>
      <c r="C21" s="10"/>
      <c r="D21" s="10"/>
      <c r="E21" s="10" t="e">
        <f t="shared" si="0"/>
        <v>#DIV/0!</v>
      </c>
      <c r="F21" s="10"/>
      <c r="G21" s="10" t="e">
        <f t="shared" si="1"/>
        <v>#DIV/0!</v>
      </c>
      <c r="H21"/>
    </row>
    <row r="22" spans="1:8" x14ac:dyDescent="0.25">
      <c r="A22" s="10"/>
      <c r="B22" s="10"/>
      <c r="C22" s="10"/>
      <c r="D22" s="10"/>
      <c r="E22" s="10" t="e">
        <f t="shared" si="0"/>
        <v>#DIV/0!</v>
      </c>
      <c r="F22" s="10"/>
      <c r="G22" s="10" t="e">
        <f t="shared" si="1"/>
        <v>#DIV/0!</v>
      </c>
      <c r="H22"/>
    </row>
    <row r="23" spans="1:8" x14ac:dyDescent="0.25">
      <c r="A23" s="10"/>
      <c r="B23" s="10"/>
      <c r="C23" s="10"/>
      <c r="D23" s="10"/>
      <c r="E23" s="10" t="e">
        <f t="shared" si="0"/>
        <v>#DIV/0!</v>
      </c>
      <c r="F23" s="10"/>
      <c r="G23" s="10" t="e">
        <f t="shared" si="1"/>
        <v>#DIV/0!</v>
      </c>
      <c r="H23"/>
    </row>
    <row r="24" spans="1:8" x14ac:dyDescent="0.25">
      <c r="A24" s="10"/>
      <c r="B24" s="10"/>
      <c r="C24" s="10"/>
      <c r="D24" s="10"/>
      <c r="E24" s="10" t="e">
        <f t="shared" si="0"/>
        <v>#DIV/0!</v>
      </c>
      <c r="F24" s="10"/>
      <c r="G24" s="10" t="e">
        <f t="shared" si="1"/>
        <v>#DIV/0!</v>
      </c>
      <c r="H24"/>
    </row>
    <row r="25" spans="1:8" x14ac:dyDescent="0.25">
      <c r="A25" s="10"/>
      <c r="B25" s="10"/>
      <c r="C25" s="10"/>
      <c r="D25" s="10"/>
      <c r="E25" s="10" t="e">
        <f t="shared" si="0"/>
        <v>#DIV/0!</v>
      </c>
      <c r="F25" s="10"/>
      <c r="G25" s="10" t="e">
        <f t="shared" si="1"/>
        <v>#DIV/0!</v>
      </c>
      <c r="H25"/>
    </row>
    <row r="26" spans="1:8" x14ac:dyDescent="0.25">
      <c r="A26" s="10"/>
      <c r="B26" s="10"/>
      <c r="C26" s="10"/>
      <c r="D26" s="10"/>
      <c r="E26" s="10" t="e">
        <f t="shared" si="0"/>
        <v>#DIV/0!</v>
      </c>
      <c r="F26" s="10"/>
      <c r="G26" s="10" t="e">
        <f t="shared" si="1"/>
        <v>#DIV/0!</v>
      </c>
      <c r="H26"/>
    </row>
    <row r="27" spans="1:8" x14ac:dyDescent="0.25">
      <c r="A27" s="10"/>
      <c r="B27" s="10"/>
      <c r="C27" s="10"/>
      <c r="D27" s="10"/>
      <c r="E27" s="10" t="e">
        <f t="shared" si="0"/>
        <v>#DIV/0!</v>
      </c>
      <c r="F27" s="10"/>
      <c r="G27" s="10" t="e">
        <f t="shared" si="1"/>
        <v>#DIV/0!</v>
      </c>
      <c r="H27"/>
    </row>
    <row r="28" spans="1:8" s="9" customFormat="1" x14ac:dyDescent="0.25">
      <c r="A28" s="10"/>
      <c r="B28" s="10"/>
      <c r="C28" s="10"/>
      <c r="D28" s="10"/>
      <c r="E28" s="10" t="e">
        <f t="shared" si="0"/>
        <v>#DIV/0!</v>
      </c>
      <c r="F28" s="10"/>
      <c r="G28" s="10" t="e">
        <f t="shared" si="1"/>
        <v>#DIV/0!</v>
      </c>
    </row>
    <row r="29" spans="1:8" x14ac:dyDescent="0.25">
      <c r="A29" s="10"/>
      <c r="B29" s="10"/>
      <c r="C29" s="10"/>
      <c r="D29" s="10"/>
      <c r="E29" s="10" t="e">
        <f t="shared" si="0"/>
        <v>#DIV/0!</v>
      </c>
      <c r="F29" s="10"/>
      <c r="G29" s="10" t="e">
        <f t="shared" si="1"/>
        <v>#DIV/0!</v>
      </c>
      <c r="H29"/>
    </row>
    <row r="30" spans="1:8" x14ac:dyDescent="0.25">
      <c r="A30" s="10"/>
      <c r="B30" s="10"/>
      <c r="C30" s="10"/>
      <c r="D30" s="10"/>
      <c r="E30" s="10" t="e">
        <f t="shared" si="0"/>
        <v>#DIV/0!</v>
      </c>
      <c r="F30" s="10"/>
      <c r="G30" s="10" t="e">
        <f t="shared" si="1"/>
        <v>#DIV/0!</v>
      </c>
      <c r="H30"/>
    </row>
    <row r="31" spans="1:8" x14ac:dyDescent="0.25">
      <c r="A31" s="10"/>
      <c r="B31" s="10"/>
      <c r="C31" s="10"/>
      <c r="D31" s="10"/>
      <c r="E31" s="10" t="e">
        <f t="shared" si="0"/>
        <v>#DIV/0!</v>
      </c>
      <c r="F31" s="10"/>
      <c r="G31" s="10" t="e">
        <f t="shared" si="1"/>
        <v>#DIV/0!</v>
      </c>
      <c r="H31"/>
    </row>
    <row r="32" spans="1:8" x14ac:dyDescent="0.25">
      <c r="C32" s="69" t="s">
        <v>239</v>
      </c>
      <c r="D32" s="69">
        <f>SUM(D6:D31)</f>
        <v>0</v>
      </c>
      <c r="E32" s="111" t="e">
        <f>SUM(E6:E18)</f>
        <v>#DIV/0!</v>
      </c>
      <c r="F32" s="69" t="e">
        <f>SUM(E6*F6,E7*F7,E8*F8,E9*F9,E10,F10)</f>
        <v>#DIV/0!</v>
      </c>
      <c r="G32" s="69" t="e">
        <f>SUM(G6:G18)/100</f>
        <v>#DIV/0!</v>
      </c>
      <c r="H32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New Required Reductions</vt:lpstr>
      <vt:lpstr>CIRL Summary</vt:lpstr>
      <vt:lpstr>Wet Detention Calcs</vt:lpstr>
      <vt:lpstr>Reuse Calcs</vt:lpstr>
      <vt:lpstr>Retention, Trains, and Swales</vt:lpstr>
      <vt:lpstr>Street Sweeping and CO</vt:lpstr>
      <vt:lpstr>Education</vt:lpstr>
      <vt:lpstr>Exfil Trenches</vt:lpstr>
      <vt:lpstr>OSTDS 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Owner</cp:lastModifiedBy>
  <dcterms:created xsi:type="dcterms:W3CDTF">2012-06-19T19:53:30Z</dcterms:created>
  <dcterms:modified xsi:type="dcterms:W3CDTF">2020-10-29T15:19:41Z</dcterms:modified>
</cp:coreProperties>
</file>