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FileServer Data\FDEP IRL\Project Info\2020 Project Calcs\00 Credit Workbooks\00 Final QAQC Done\"/>
    </mc:Choice>
  </mc:AlternateContent>
  <xr:revisionPtr revIDLastSave="0" documentId="13_ncr:1_{7D82B129-D216-485C-AA14-10291C177253}" xr6:coauthVersionLast="45" xr6:coauthVersionMax="45" xr10:uidLastSave="{00000000-0000-0000-0000-000000000000}"/>
  <bookViews>
    <workbookView xWindow="7515" yWindow="2010" windowWidth="20760" windowHeight="11340" activeTab="2" xr2:uid="{00000000-000D-0000-FFFF-FFFF00000000}"/>
  </bookViews>
  <sheets>
    <sheet name="Notes" sheetId="43" r:id="rId1"/>
    <sheet name="New Required Reductions" sheetId="62" r:id="rId2"/>
    <sheet name="CIRL Summary" sheetId="1" r:id="rId3"/>
    <sheet name="Education" sheetId="60" r:id="rId4"/>
    <sheet name="Street Sweeping and CO" sheetId="58" r:id="rId5"/>
    <sheet name="Wet Detention Calcs" sheetId="57" r:id="rId6"/>
    <sheet name="Reuse Calcs" sheetId="23" r:id="rId7"/>
    <sheet name="Retention, Trains, and Swales" sheetId="59" r:id="rId8"/>
    <sheet name="Exfil Trenches" sheetId="61" r:id="rId9"/>
    <sheet name="OSTDS Conversion" sheetId="41" r:id="rId10"/>
  </sheets>
  <externalReferences>
    <externalReference r:id="rId11"/>
    <externalReference r:id="rId12"/>
  </externalReferences>
  <definedNames>
    <definedName name="EMCN">[1]EMCs!$A$3:$B$18</definedName>
    <definedName name="EMCP">[1]EMCs!$A$3:$C$18</definedName>
    <definedName name="FLUCCS" localSheetId="0">[2]FLUCCS!$A$1:$B$500</definedName>
    <definedName name="FLUCCS">[1]FLUCCS!$A$1:$B$500</definedName>
    <definedName name="HEMC">[1]Conformance!$A$2:$B$118</definedName>
    <definedName name="HROC">[1]Conformance!$C:$D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4" i="62" l="1"/>
  <c r="D4" i="62"/>
  <c r="I4" i="62" l="1"/>
  <c r="E4" i="62"/>
  <c r="K2" i="1" l="1"/>
  <c r="H2" i="1"/>
  <c r="I2" i="1"/>
  <c r="F2" i="1"/>
  <c r="H5" i="62" l="1"/>
  <c r="I5" i="62" s="1"/>
  <c r="G5" i="62"/>
  <c r="F5" i="62"/>
  <c r="D5" i="62"/>
  <c r="E5" i="62" s="1"/>
  <c r="C5" i="62"/>
  <c r="B5" i="62"/>
  <c r="F3" i="59" l="1"/>
  <c r="F4" i="59"/>
  <c r="F2" i="59"/>
  <c r="I2" i="61" l="1"/>
  <c r="D32" i="61"/>
  <c r="E9" i="61" s="1"/>
  <c r="G9" i="61" s="1"/>
  <c r="E24" i="61" l="1"/>
  <c r="G24" i="61" s="1"/>
  <c r="E15" i="61"/>
  <c r="G15" i="61" s="1"/>
  <c r="E7" i="61"/>
  <c r="G7" i="61" s="1"/>
  <c r="E31" i="61"/>
  <c r="G31" i="61" s="1"/>
  <c r="E21" i="61"/>
  <c r="G21" i="61" s="1"/>
  <c r="E13" i="61"/>
  <c r="G13" i="61" s="1"/>
  <c r="E28" i="61"/>
  <c r="G28" i="61" s="1"/>
  <c r="E14" i="61"/>
  <c r="G14" i="61" s="1"/>
  <c r="E30" i="61"/>
  <c r="G30" i="61" s="1"/>
  <c r="E20" i="61"/>
  <c r="G20" i="61" s="1"/>
  <c r="E12" i="61"/>
  <c r="G12" i="61" s="1"/>
  <c r="E27" i="61"/>
  <c r="G27" i="61" s="1"/>
  <c r="E19" i="61"/>
  <c r="G19" i="61" s="1"/>
  <c r="E11" i="61"/>
  <c r="G11" i="61" s="1"/>
  <c r="E16" i="61"/>
  <c r="G16" i="61" s="1"/>
  <c r="E23" i="61"/>
  <c r="G23" i="61" s="1"/>
  <c r="E22" i="61"/>
  <c r="G22" i="61" s="1"/>
  <c r="E26" i="61"/>
  <c r="G26" i="61" s="1"/>
  <c r="E18" i="61"/>
  <c r="G18" i="61" s="1"/>
  <c r="E10" i="61"/>
  <c r="G10" i="61" s="1"/>
  <c r="E8" i="61"/>
  <c r="G8" i="61" s="1"/>
  <c r="E6" i="61"/>
  <c r="G6" i="61" s="1"/>
  <c r="E29" i="61"/>
  <c r="G29" i="61" s="1"/>
  <c r="E25" i="61"/>
  <c r="G25" i="61" s="1"/>
  <c r="E17" i="61"/>
  <c r="G17" i="61" s="1"/>
  <c r="G32" i="61" l="1"/>
  <c r="H6" i="61" s="1"/>
  <c r="I6" i="61" s="1"/>
  <c r="F32" i="61"/>
  <c r="E32" i="61"/>
  <c r="K6" i="61" l="1"/>
  <c r="N6" i="61" s="1"/>
  <c r="D2" i="61" s="1"/>
  <c r="J2" i="61" s="1"/>
  <c r="L6" i="61"/>
  <c r="J6" i="61" l="1"/>
  <c r="M6" i="61" s="1"/>
  <c r="E2" i="61" s="1"/>
  <c r="B16" i="60" l="1"/>
  <c r="G2" i="1" l="1"/>
  <c r="J2" i="1"/>
  <c r="J2" i="59"/>
  <c r="L2" i="59" s="1"/>
  <c r="Q2" i="59" s="1"/>
  <c r="S2" i="59" s="1"/>
  <c r="I2" i="59" l="1"/>
  <c r="K2" i="59" s="1"/>
  <c r="P2" i="59" s="1"/>
  <c r="R2" i="59" s="1"/>
  <c r="G5" i="57" l="1"/>
  <c r="I5" i="57" s="1"/>
  <c r="H5" i="57"/>
  <c r="K5" i="57" s="1"/>
  <c r="L5" i="57"/>
  <c r="H29" i="57"/>
  <c r="L29" i="57" s="1"/>
  <c r="G29" i="57"/>
  <c r="I29" i="57" s="1"/>
  <c r="H28" i="57"/>
  <c r="L28" i="57" s="1"/>
  <c r="G28" i="57"/>
  <c r="I28" i="57" s="1"/>
  <c r="H27" i="57"/>
  <c r="L27" i="57" s="1"/>
  <c r="G27" i="57"/>
  <c r="I27" i="57" s="1"/>
  <c r="H26" i="57"/>
  <c r="L26" i="57" s="1"/>
  <c r="G26" i="57"/>
  <c r="I26" i="57" s="1"/>
  <c r="H25" i="57"/>
  <c r="L25" i="57" s="1"/>
  <c r="G25" i="57"/>
  <c r="I25" i="57" s="1"/>
  <c r="H24" i="57"/>
  <c r="L24" i="57" s="1"/>
  <c r="G24" i="57"/>
  <c r="I24" i="57" s="1"/>
  <c r="H23" i="57"/>
  <c r="L23" i="57" s="1"/>
  <c r="G23" i="57"/>
  <c r="I23" i="57" s="1"/>
  <c r="H22" i="57"/>
  <c r="L22" i="57" s="1"/>
  <c r="G22" i="57"/>
  <c r="I22" i="57" s="1"/>
  <c r="H21" i="57"/>
  <c r="L21" i="57" s="1"/>
  <c r="G21" i="57"/>
  <c r="I21" i="57" s="1"/>
  <c r="H20" i="57"/>
  <c r="L20" i="57" s="1"/>
  <c r="G20" i="57"/>
  <c r="I20" i="57" s="1"/>
  <c r="H19" i="57"/>
  <c r="L19" i="57" s="1"/>
  <c r="G19" i="57"/>
  <c r="I19" i="57" s="1"/>
  <c r="H18" i="57"/>
  <c r="L18" i="57" s="1"/>
  <c r="G18" i="57"/>
  <c r="I18" i="57" s="1"/>
  <c r="H17" i="57"/>
  <c r="L17" i="57" s="1"/>
  <c r="G17" i="57"/>
  <c r="I17" i="57" s="1"/>
  <c r="H16" i="57"/>
  <c r="L16" i="57" s="1"/>
  <c r="G16" i="57"/>
  <c r="I16" i="57" s="1"/>
  <c r="H15" i="57"/>
  <c r="L15" i="57" s="1"/>
  <c r="G15" i="57"/>
  <c r="I15" i="57" s="1"/>
  <c r="H14" i="57"/>
  <c r="L14" i="57" s="1"/>
  <c r="G14" i="57"/>
  <c r="I14" i="57" s="1"/>
  <c r="H13" i="57"/>
  <c r="L13" i="57" s="1"/>
  <c r="G13" i="57"/>
  <c r="I13" i="57" s="1"/>
  <c r="H12" i="57"/>
  <c r="L12" i="57" s="1"/>
  <c r="G12" i="57"/>
  <c r="J12" i="57" s="1"/>
  <c r="H11" i="57"/>
  <c r="L11" i="57" s="1"/>
  <c r="G11" i="57"/>
  <c r="I11" i="57" s="1"/>
  <c r="K10" i="57"/>
  <c r="J10" i="57"/>
  <c r="H10" i="57"/>
  <c r="L10" i="57" s="1"/>
  <c r="G10" i="57"/>
  <c r="I10" i="57" s="1"/>
  <c r="M10" i="57" s="1"/>
  <c r="H9" i="57"/>
  <c r="L9" i="57" s="1"/>
  <c r="G9" i="57"/>
  <c r="J9" i="57" s="1"/>
  <c r="I8" i="57"/>
  <c r="H8" i="57"/>
  <c r="L8" i="57" s="1"/>
  <c r="G8" i="57"/>
  <c r="J8" i="57" s="1"/>
  <c r="J7" i="57"/>
  <c r="N7" i="57" s="1"/>
  <c r="I7" i="57"/>
  <c r="H7" i="57"/>
  <c r="L7" i="57" s="1"/>
  <c r="G7" i="57"/>
  <c r="K6" i="57"/>
  <c r="H6" i="57"/>
  <c r="L6" i="57" s="1"/>
  <c r="G6" i="57"/>
  <c r="J6" i="57" s="1"/>
  <c r="H4" i="57"/>
  <c r="L4" i="57" s="1"/>
  <c r="G4" i="57"/>
  <c r="I4" i="57" s="1"/>
  <c r="J3" i="57"/>
  <c r="I3" i="57"/>
  <c r="H3" i="57"/>
  <c r="L3" i="57" s="1"/>
  <c r="G3" i="57"/>
  <c r="H2" i="57"/>
  <c r="L2" i="57" s="1"/>
  <c r="G2" i="57"/>
  <c r="J2" i="57" s="1"/>
  <c r="N2" i="57" s="1"/>
  <c r="M5" i="57" l="1"/>
  <c r="J5" i="57"/>
  <c r="N5" i="57" s="1"/>
  <c r="K3" i="57"/>
  <c r="K7" i="57"/>
  <c r="I9" i="57"/>
  <c r="M9" i="57" s="1"/>
  <c r="I2" i="57"/>
  <c r="I6" i="57"/>
  <c r="M6" i="57" s="1"/>
  <c r="K9" i="57"/>
  <c r="K2" i="57"/>
  <c r="M8" i="57"/>
  <c r="M3" i="57"/>
  <c r="M7" i="57"/>
  <c r="K8" i="57"/>
  <c r="N8" i="57"/>
  <c r="N12" i="57"/>
  <c r="N9" i="57"/>
  <c r="N6" i="57"/>
  <c r="N3" i="57"/>
  <c r="N10" i="57"/>
  <c r="M21" i="57"/>
  <c r="J11" i="57"/>
  <c r="N11" i="57" s="1"/>
  <c r="J14" i="57"/>
  <c r="N14" i="57" s="1"/>
  <c r="J15" i="57"/>
  <c r="N15" i="57" s="1"/>
  <c r="J16" i="57"/>
  <c r="N16" i="57" s="1"/>
  <c r="J17" i="57"/>
  <c r="N17" i="57" s="1"/>
  <c r="J18" i="57"/>
  <c r="N18" i="57" s="1"/>
  <c r="J19" i="57"/>
  <c r="N19" i="57" s="1"/>
  <c r="J20" i="57"/>
  <c r="N20" i="57" s="1"/>
  <c r="J21" i="57"/>
  <c r="N21" i="57" s="1"/>
  <c r="J22" i="57"/>
  <c r="N22" i="57" s="1"/>
  <c r="J23" i="57"/>
  <c r="N23" i="57" s="1"/>
  <c r="J24" i="57"/>
  <c r="N24" i="57" s="1"/>
  <c r="J25" i="57"/>
  <c r="N25" i="57" s="1"/>
  <c r="J26" i="57"/>
  <c r="N26" i="57" s="1"/>
  <c r="J27" i="57"/>
  <c r="N27" i="57" s="1"/>
  <c r="J28" i="57"/>
  <c r="N28" i="57" s="1"/>
  <c r="J29" i="57"/>
  <c r="N29" i="57" s="1"/>
  <c r="I12" i="57"/>
  <c r="J4" i="57"/>
  <c r="N4" i="57" s="1"/>
  <c r="J13" i="57"/>
  <c r="N13" i="57" s="1"/>
  <c r="K4" i="57"/>
  <c r="M4" i="57" s="1"/>
  <c r="K11" i="57"/>
  <c r="M11" i="57" s="1"/>
  <c r="K12" i="57"/>
  <c r="K13" i="57"/>
  <c r="M13" i="57" s="1"/>
  <c r="K14" i="57"/>
  <c r="M14" i="57" s="1"/>
  <c r="K15" i="57"/>
  <c r="M15" i="57" s="1"/>
  <c r="K16" i="57"/>
  <c r="M16" i="57" s="1"/>
  <c r="K17" i="57"/>
  <c r="M17" i="57" s="1"/>
  <c r="K18" i="57"/>
  <c r="M18" i="57" s="1"/>
  <c r="K19" i="57"/>
  <c r="M19" i="57" s="1"/>
  <c r="K20" i="57"/>
  <c r="M20" i="57" s="1"/>
  <c r="K21" i="57"/>
  <c r="K22" i="57"/>
  <c r="M22" i="57" s="1"/>
  <c r="K23" i="57"/>
  <c r="M23" i="57" s="1"/>
  <c r="K24" i="57"/>
  <c r="M24" i="57" s="1"/>
  <c r="K25" i="57"/>
  <c r="M25" i="57" s="1"/>
  <c r="K26" i="57"/>
  <c r="M26" i="57" s="1"/>
  <c r="K27" i="57"/>
  <c r="M27" i="57" s="1"/>
  <c r="K28" i="57"/>
  <c r="M28" i="57" s="1"/>
  <c r="K29" i="57"/>
  <c r="M29" i="57" s="1"/>
  <c r="M2" i="57" l="1"/>
  <c r="M12" i="57"/>
  <c r="E3" i="23" l="1"/>
  <c r="E4" i="23"/>
  <c r="E5" i="23"/>
  <c r="E6" i="23"/>
  <c r="E7" i="23"/>
  <c r="E8" i="23"/>
  <c r="E9" i="23"/>
  <c r="E10" i="23"/>
  <c r="E2" i="23"/>
  <c r="G10" i="23" l="1"/>
  <c r="F10" i="23"/>
  <c r="G9" i="23"/>
  <c r="F9" i="23"/>
  <c r="G7" i="23"/>
  <c r="F7" i="23"/>
  <c r="G8" i="23"/>
  <c r="F8" i="23"/>
  <c r="G6" i="23"/>
  <c r="F6" i="23"/>
  <c r="G5" i="23"/>
  <c r="F5" i="23"/>
  <c r="F4" i="23"/>
  <c r="G4" i="23"/>
  <c r="F2" i="23"/>
  <c r="G2" i="23"/>
  <c r="G3" i="23"/>
  <c r="F3" i="23"/>
  <c r="K35" i="1" l="1"/>
  <c r="H35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tc={4F432471-C715-4A3E-8FBF-95BE17112DC0}</author>
    <author>tc={9DF5FF5E-AF1D-414B-8E7A-EC7E12D2B897}</author>
    <author>tc={55EACB19-7D32-49B7-862D-1911929E0670}</author>
    <author>tc={3598EB10-C2C6-49EB-B6DE-FBE513051A89}</author>
  </authors>
  <commentList>
    <comment ref="F1" authorId="0" shapeId="0" xr:uid="{4F432471-C715-4A3E-8FBF-95BE17112DC0}">
      <text>
        <t>[Threaded comment]
Your version of Excel allows you to read this threaded comment; however, any edits to it will get removed if the file is opened in a newer version of Excel. Learn more: https://go.microsoft.com/fwlink/?linkid=870924
Comment:
    Must pull the Efficiencies Table from the Stormwater Handbook for the appropriate Zone and cross reference Percent DCIA with NDCIA Curve Number for efficiency.</t>
      </text>
    </comment>
    <comment ref="F5" authorId="1" shapeId="0" xr:uid="{9DF5FF5E-AF1D-414B-8E7A-EC7E12D2B897}">
      <text>
        <t>[Threaded comment]
Your version of Excel allows you to read this threaded comment; however, any edits to it will get removed if the file is opened in a newer version of Excel. Learn more: https://go.microsoft.com/fwlink/?linkid=870924
Comment:
    From SRJWMD 2012 Water Supply Impact Study</t>
      </text>
    </comment>
    <comment ref="M5" authorId="2" shapeId="0" xr:uid="{55EACB19-7D32-49B7-862D-1911929E0670}">
      <text>
        <t>[Threaded comment]
Your version of Excel allows you to read this threaded comment; however, any edits to it will get removed if the file is opened in a newer version of Excel. Learn more: https://go.microsoft.com/fwlink/?linkid=870924
Comment:
    Pag 182 stormwater quality handbook</t>
      </text>
    </comment>
    <comment ref="D32" authorId="3" shapeId="0" xr:uid="{3598EB10-C2C6-49EB-B6DE-FBE513051A89}">
      <text>
        <t>[Threaded comment]
Your version of Excel allows you to read this threaded comment; however, any edits to it will get removed if the file is opened in a newer version of Excel. Learn more: https://go.microsoft.com/fwlink/?linkid=870924
Comment:
    Sum of acres to use in weighted average</t>
      </text>
    </comment>
  </commentList>
</comments>
</file>

<file path=xl/sharedStrings.xml><?xml version="1.0" encoding="utf-8"?>
<sst xmlns="http://schemas.openxmlformats.org/spreadsheetml/2006/main" count="321" uniqueCount="261">
  <si>
    <t>Project Name</t>
  </si>
  <si>
    <t>Project Type</t>
  </si>
  <si>
    <t xml:space="preserve"> </t>
  </si>
  <si>
    <t>Street Sweeping</t>
  </si>
  <si>
    <t>Project Number</t>
  </si>
  <si>
    <t>Acres Treated</t>
  </si>
  <si>
    <t>TN Base Load (lbs/yr)</t>
  </si>
  <si>
    <t>TN Efficiency (%)</t>
  </si>
  <si>
    <t>TN Credit (lbs/yr)</t>
  </si>
  <si>
    <t>TP Base Load (lbs/yr)</t>
  </si>
  <si>
    <t>TP Efficiency (%)</t>
  </si>
  <si>
    <t>TP Credit (lbs/yr)</t>
  </si>
  <si>
    <t>N/A</t>
  </si>
  <si>
    <t>A</t>
  </si>
  <si>
    <t>Acres</t>
  </si>
  <si>
    <t>ac-ft</t>
  </si>
  <si>
    <t>Notes</t>
  </si>
  <si>
    <t>Entity</t>
  </si>
  <si>
    <t xml:space="preserve">Project Number </t>
  </si>
  <si>
    <t xml:space="preserve">Project Name </t>
  </si>
  <si>
    <t xml:space="preserve">TN Reduction (lbs/yr) </t>
  </si>
  <si>
    <t>PPV = Permanent pool volume (acre-ft)</t>
  </si>
  <si>
    <t>RO = Annual runoff inputs (acre-ft/year)</t>
  </si>
  <si>
    <t>CF= Conversion factor (365 days/year)</t>
  </si>
  <si>
    <r>
      <t>T</t>
    </r>
    <r>
      <rPr>
        <vertAlign val="subscript"/>
        <sz val="12"/>
        <color theme="1"/>
        <rFont val="Calibri"/>
        <family val="2"/>
        <scheme val="minor"/>
      </rPr>
      <t xml:space="preserve">d </t>
    </r>
    <r>
      <rPr>
        <sz val="12"/>
        <color theme="1"/>
        <rFont val="Calibri"/>
        <family val="2"/>
        <scheme val="minor"/>
      </rPr>
      <t>= Detention time (days)</t>
    </r>
  </si>
  <si>
    <t xml:space="preserve">TP Efficiency </t>
  </si>
  <si>
    <t xml:space="preserve">TN Efficiency  </t>
  </si>
  <si>
    <t>RO from Model  (acre-ft/year)</t>
  </si>
  <si>
    <t>Where:</t>
  </si>
  <si>
    <t>PPV is obtained from the engineering report and/or permit</t>
  </si>
  <si>
    <t xml:space="preserve">Comments </t>
  </si>
  <si>
    <r>
      <t>T</t>
    </r>
    <r>
      <rPr>
        <vertAlign val="subscript"/>
        <sz val="12"/>
        <color theme="1"/>
        <rFont val="Calibri"/>
        <family val="2"/>
        <scheme val="minor"/>
      </rPr>
      <t>d</t>
    </r>
    <r>
      <rPr>
        <sz val="12"/>
        <color theme="1"/>
        <rFont val="Calibri"/>
        <family val="2"/>
        <scheme val="minor"/>
      </rPr>
      <t>= (PPV/RO)*CF</t>
    </r>
  </si>
  <si>
    <t>RO is obtained from the individual model worksheets</t>
  </si>
  <si>
    <t xml:space="preserve">Permit No. </t>
  </si>
  <si>
    <t>Amount to Reuse (gal/yr)</t>
  </si>
  <si>
    <t>Amount to Reuse (acre-ft\yr)</t>
  </si>
  <si>
    <t>Annual Runoff (acre-ft/yr)</t>
  </si>
  <si>
    <t xml:space="preserve">Project Type </t>
  </si>
  <si>
    <t xml:space="preserve">TP Reduction (lbs/yr) </t>
  </si>
  <si>
    <t xml:space="preserve">Notes </t>
  </si>
  <si>
    <t>updated with new load estimation values</t>
  </si>
  <si>
    <t>missing shapefiles</t>
  </si>
  <si>
    <t>NOTES:</t>
  </si>
  <si>
    <t>TOTAL</t>
  </si>
  <si>
    <t>Shapefile acres don't match up with project table acres treated</t>
  </si>
  <si>
    <t>TBD</t>
  </si>
  <si>
    <t>have shapefile; need to clip for new starting load</t>
  </si>
  <si>
    <t>to be determined (TBD)</t>
  </si>
  <si>
    <t>TN Starting Load (lbs/yr)</t>
  </si>
  <si>
    <t>TN Required Reductions (lbs/yr)</t>
  </si>
  <si>
    <t>% Required TN Reduction</t>
  </si>
  <si>
    <t>TP Starting Load (lbs/yr)</t>
  </si>
  <si>
    <t>TP Required Reductions (lbs/yr)</t>
  </si>
  <si>
    <t>% Required TP Reduction</t>
  </si>
  <si>
    <t>Starting load values updated using the Load Estimation Tool v. 3 based on the SWIL Model October 2020</t>
  </si>
  <si>
    <t>OCTOBER 2020</t>
  </si>
  <si>
    <t>From allocation table</t>
  </si>
  <si>
    <t>From Summary Tab</t>
  </si>
  <si>
    <t>Calculated</t>
  </si>
  <si>
    <t>CIRL</t>
  </si>
  <si>
    <t>Project Zone B</t>
  </si>
  <si>
    <t>CIRL Totals</t>
  </si>
  <si>
    <t>NIRL</t>
  </si>
  <si>
    <t>Pull in the information form the existing project workbook or copy into that workbook the information and formatting from this template.</t>
  </si>
  <si>
    <t>Location Fields</t>
  </si>
  <si>
    <t>Summary Tab Color Key</t>
  </si>
  <si>
    <t>SEB</t>
  </si>
  <si>
    <t>B</t>
  </si>
  <si>
    <t>SIRL</t>
  </si>
  <si>
    <t>CIRL Location (Project Zone)</t>
  </si>
  <si>
    <t>If a project is in more than one project zone, you will need separate, addiotnal columns for TN Base Load, TN credit, TP Base Load and TP Credit by PZ.</t>
  </si>
  <si>
    <t>A and B</t>
  </si>
  <si>
    <t>A and SEB</t>
  </si>
  <si>
    <t>B and SEB</t>
  </si>
  <si>
    <t>SEB and SIRL</t>
  </si>
  <si>
    <t>Not provided</t>
  </si>
  <si>
    <t>BRL</t>
  </si>
  <si>
    <t>Project Type Fields</t>
  </si>
  <si>
    <t>100% On-site Retention</t>
  </si>
  <si>
    <t>Agricultural BMPs</t>
  </si>
  <si>
    <t>Aquatic Vegetation Harvesting</t>
  </si>
  <si>
    <t>Baffle Boxes- First Generation</t>
  </si>
  <si>
    <t>Baffle Boxes- Second Generation</t>
  </si>
  <si>
    <t>Baffle Boxes- Second Generation with Media</t>
  </si>
  <si>
    <t>Biosorption Activated Media (BAM)</t>
  </si>
  <si>
    <t>Bioswales</t>
  </si>
  <si>
    <t>BMP Cleanout</t>
  </si>
  <si>
    <t>BMP Missing from Model</t>
  </si>
  <si>
    <t>BMP Treatment Train</t>
  </si>
  <si>
    <t>Catch Basin Inserts/Inlet Filter Cleanout</t>
  </si>
  <si>
    <t>Constructed Wetland Treatment</t>
  </si>
  <si>
    <t>Control Structure</t>
  </si>
  <si>
    <t>Creating/ Enhancing Living Shoreline</t>
  </si>
  <si>
    <t>Creating/ Enhancing Oyster Reefs</t>
  </si>
  <si>
    <t>Credit Trade</t>
  </si>
  <si>
    <t>Dairy Remediation</t>
  </si>
  <si>
    <t>Decommission/ Abandonment</t>
  </si>
  <si>
    <t>Denitrification Walls</t>
  </si>
  <si>
    <t>Dispersed Water Management (DWM)</t>
  </si>
  <si>
    <t>Dry Detention Pond</t>
  </si>
  <si>
    <t>Education Efforts</t>
  </si>
  <si>
    <t>Enhanced Public Education</t>
  </si>
  <si>
    <t>Exfiltration Trench</t>
  </si>
  <si>
    <t>Exotic Vegetation Removal</t>
  </si>
  <si>
    <t>Fertilizer Cessation</t>
  </si>
  <si>
    <t>Fertilizer Reduction</t>
  </si>
  <si>
    <t>Fish Harvesting</t>
  </si>
  <si>
    <t>Floating Islands/ Managed Aquatic Plant Systems (MAPS)</t>
  </si>
  <si>
    <t>Golf Course or Sports Field BMPs</t>
  </si>
  <si>
    <t>Grass swales with swale blocks or raised culverts</t>
  </si>
  <si>
    <t>Grass swales without swale blocks or raised culverts</t>
  </si>
  <si>
    <t>Hybrid wetland treatment technology (HWTT)</t>
  </si>
  <si>
    <t>Hydrodynamic Separators</t>
  </si>
  <si>
    <t>Hydrologic Restoration</t>
  </si>
  <si>
    <t>Impoundment</t>
  </si>
  <si>
    <t>In Receiving Waterbody - Alum Injection System</t>
  </si>
  <si>
    <t>In Receiving Waterbody - Biological/ Bacteria Treatment</t>
  </si>
  <si>
    <t>Industrial Facility Upgrades</t>
  </si>
  <si>
    <t>Land Acquisition</t>
  </si>
  <si>
    <t>Land Preservation</t>
  </si>
  <si>
    <t>Land Use Change</t>
  </si>
  <si>
    <t>LID- Green Roofs</t>
  </si>
  <si>
    <t>LID- Other</t>
  </si>
  <si>
    <t>LID- Rain Gardens</t>
  </si>
  <si>
    <t>LID- Tree Boxes/Tree Wells</t>
  </si>
  <si>
    <t>Macroalgal Harvesting</t>
  </si>
  <si>
    <t>Monitoring/Data Collection</t>
  </si>
  <si>
    <t>Muck Removal/Restoration Dredging</t>
  </si>
  <si>
    <t>Natural Wetlands as Filters</t>
  </si>
  <si>
    <t>Non-contributing Basin</t>
  </si>
  <si>
    <t>Off-line Retention BMPs</t>
  </si>
  <si>
    <t>On-line Retention BMPs</t>
  </si>
  <si>
    <t>Onsite Sewage Treatment and Disposal System (OSTDS) Enhancement</t>
  </si>
  <si>
    <t>OSTDS Phase Out</t>
  </si>
  <si>
    <t>Pervious Pavement Systems</t>
  </si>
  <si>
    <t>Plugging Artesian Wells</t>
  </si>
  <si>
    <t>Regional Stormwater Treatment</t>
  </si>
  <si>
    <t>Regulations, Ordinances, and Guidelines</t>
  </si>
  <si>
    <t>Retention/Detention BMP Retrofit with Nutrient Reducing Media</t>
  </si>
  <si>
    <t>Retention/Detention BMP with Nutrient Reducing Media </t>
  </si>
  <si>
    <t>Sanitary Sewer - Alum Injection System</t>
  </si>
  <si>
    <t>Sanitary Sewer and Wastewater Treatment Facility (WWTF) Maintenance</t>
  </si>
  <si>
    <t>Sanitary Sewer Inspections</t>
  </si>
  <si>
    <t>SAV Planting</t>
  </si>
  <si>
    <t>Shoreline Stabilization</t>
  </si>
  <si>
    <t>Stormwater - Alum Injection System</t>
  </si>
  <si>
    <t>Stormwater - Biological/ Bacteria Treatment</t>
  </si>
  <si>
    <t>Stormwater - Deep Injection Well</t>
  </si>
  <si>
    <t>Stormwater Aeration System</t>
  </si>
  <si>
    <t>Stormwater Reuse</t>
  </si>
  <si>
    <t>Stormwater System Rehabilitation</t>
  </si>
  <si>
    <t>Stormwater System Upgrade</t>
  </si>
  <si>
    <t>Stormwater Treatment Areas (STAs)</t>
  </si>
  <si>
    <t>Study</t>
  </si>
  <si>
    <t>Turbidity Reducing Polymers (e.g., Floc logs ®)</t>
  </si>
  <si>
    <t>Vegetated Buffers</t>
  </si>
  <si>
    <t>Wastewater - Deep Injection Well</t>
  </si>
  <si>
    <t>Wastewater Service Area Expansion</t>
  </si>
  <si>
    <t>Wet Detention Pond</t>
  </si>
  <si>
    <t>Wetland Restoration</t>
  </si>
  <si>
    <t>WWTF Disposal Site</t>
  </si>
  <si>
    <t>WWTF Diversion to Reuse</t>
  </si>
  <si>
    <t>WWTF Nutrient Reduction</t>
  </si>
  <si>
    <t>WWTF Upgrade</t>
  </si>
  <si>
    <t>BMAP</t>
  </si>
  <si>
    <t>PPV (acre-ft)
Actual</t>
  </si>
  <si>
    <t>PPV (acre-ft)
Required</t>
  </si>
  <si>
    <t>Td (days)
Actual</t>
  </si>
  <si>
    <t>Td (days)
Required</t>
  </si>
  <si>
    <t>TN Efficiency 
Actual</t>
  </si>
  <si>
    <t>TP Efficiency
Actual</t>
  </si>
  <si>
    <t>TN Efficiency 
Required</t>
  </si>
  <si>
    <t>TP Efficiency
Required</t>
  </si>
  <si>
    <t>TN Efficiency 
Difference</t>
  </si>
  <si>
    <t>TP Efficiency
Difference</t>
  </si>
  <si>
    <t>Zone</t>
  </si>
  <si>
    <t>Pounds Collected</t>
  </si>
  <si>
    <t>Project Portion 1</t>
  </si>
  <si>
    <t>TN Loading</t>
  </si>
  <si>
    <t>TP Loading</t>
  </si>
  <si>
    <t>TN Credit Treatment 1</t>
  </si>
  <si>
    <t>TP Credit Treatment 1</t>
  </si>
  <si>
    <t>TN Loading Post Treatment 1</t>
  </si>
  <si>
    <t>TP Loading Post Treatment 1</t>
  </si>
  <si>
    <t>Project Portion 2</t>
  </si>
  <si>
    <t>TN Efficiency</t>
  </si>
  <si>
    <t>TP Efficiency</t>
  </si>
  <si>
    <t>TN Credit Treatment 2</t>
  </si>
  <si>
    <t>TP Credit Treatment 2</t>
  </si>
  <si>
    <t>Total TN Credit</t>
  </si>
  <si>
    <t>Total TP Credit</t>
  </si>
  <si>
    <t>% Reduction from Portion 1 (Replace formula with percentage if not retention)</t>
  </si>
  <si>
    <t>*For swales without blocks, change formula to *50 instead of *100</t>
  </si>
  <si>
    <t>Max inches of retention</t>
  </si>
  <si>
    <t>Online</t>
  </si>
  <si>
    <t>Offline</t>
  </si>
  <si>
    <t>Other (basins, exfil trenches, impoundments, etc.)</t>
  </si>
  <si>
    <t>Retention or Max Inches Allowed</t>
  </si>
  <si>
    <t>BMAP Credit for Education Activities</t>
  </si>
  <si>
    <t>Please insert a "1" under the "Yes" column for education activities that have been implemented.</t>
  </si>
  <si>
    <t>Activity</t>
  </si>
  <si>
    <t>Yes</t>
  </si>
  <si>
    <t>Activity Details</t>
  </si>
  <si>
    <t>Florida Yards and Neighborhoods program</t>
  </si>
  <si>
    <t>Landscaping local code/ordinance</t>
  </si>
  <si>
    <t>Irrigation local code/ordinance</t>
  </si>
  <si>
    <t>Fertilizer local code/ordinance</t>
  </si>
  <si>
    <t>Pet waste management local code/ordinance</t>
  </si>
  <si>
    <t>Public Service Announcements (PSAs)</t>
  </si>
  <si>
    <t>Informational pamphlets</t>
  </si>
  <si>
    <t>Website</t>
  </si>
  <si>
    <t>Inspection program and call-in number for illicit discharges</t>
  </si>
  <si>
    <t>Total Credit for Education Activities</t>
  </si>
  <si>
    <t>percent</t>
  </si>
  <si>
    <t>Guidelines for Percent Reduction</t>
  </si>
  <si>
    <t>If all activities are conducted, then the full 6% reduction is assigned.</t>
  </si>
  <si>
    <t>If only PSAs, websites, brochures, and the inspection program are provided, a 1% reduction credit is assigned.</t>
  </si>
  <si>
    <t>If only the FYN program is implemented, a 3% reduction credit is assigned.</t>
  </si>
  <si>
    <t>If only the four ordinances are implemented, then a 2% reduction is assigned.</t>
  </si>
  <si>
    <t>Other combinations of efforts are analyzed on a case-by-case basis for credit.</t>
  </si>
  <si>
    <t>Name</t>
  </si>
  <si>
    <t>Percent DCIA</t>
  </si>
  <si>
    <t>NDCIA Curve Number</t>
  </si>
  <si>
    <t>TP and TN % Reduction (From Removal Efficiencies Table Stormwater Handbook)</t>
  </si>
  <si>
    <t>TN Reduction Estimate</t>
  </si>
  <si>
    <t>TP Reduction Estimate</t>
  </si>
  <si>
    <t>ProjectNumber</t>
  </si>
  <si>
    <t>Weight of acreage</t>
  </si>
  <si>
    <t>Recommended % Impervious</t>
  </si>
  <si>
    <t>% Impervious</t>
  </si>
  <si>
    <t>Acres Impervious</t>
  </si>
  <si>
    <t>Non-DCIA Impervious Acres</t>
  </si>
  <si>
    <t>DCIA</t>
  </si>
  <si>
    <t>Pervious</t>
  </si>
  <si>
    <t>Totals/Averages</t>
  </si>
  <si>
    <t>Weighted Impervious</t>
  </si>
  <si>
    <t>LU_CODE (from GIS)</t>
  </si>
  <si>
    <t>LU_DESC (from GIS)</t>
  </si>
  <si>
    <t>LU_TYPE (from GIS)</t>
  </si>
  <si>
    <t>Acres (from GIS)</t>
  </si>
  <si>
    <t>NonDCIA Curve Number</t>
  </si>
  <si>
    <t xml:space="preserve"> TP Loading</t>
  </si>
  <si>
    <t>Inches of Retention</t>
  </si>
  <si>
    <t>Change formula to +.7405</t>
  </si>
  <si>
    <t>Available</t>
  </si>
  <si>
    <t>IRS-01</t>
  </si>
  <si>
    <t>Public Education</t>
  </si>
  <si>
    <t>IRS-02</t>
  </si>
  <si>
    <t>Hurricane Evacuation Stormwater Improvements</t>
  </si>
  <si>
    <t>IRS-03</t>
  </si>
  <si>
    <t>Dredging of Indian/Seminole Lane Stormwater Drainage Canal</t>
  </si>
  <si>
    <t>IRS-04</t>
  </si>
  <si>
    <t>Pebble Bay Estates Inlet Basket Retrofit</t>
  </si>
  <si>
    <t>IRS-05</t>
  </si>
  <si>
    <t>Baffle Box</t>
  </si>
  <si>
    <t>IRS-06</t>
  </si>
  <si>
    <t>Oyster Reef</t>
  </si>
  <si>
    <t>Town of Indian River Shores</t>
  </si>
  <si>
    <t>Need additional info and shapefiles.</t>
  </si>
  <si>
    <t>Need shapefile.</t>
  </si>
  <si>
    <t>Need MS4 amounts collected.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</si>
</sst>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#,##0.0"/>
    <numFmt numFmtId="165" formatCode="0.0%"/>
    <numFmt numFmtId="166" formatCode="#,##0.000"/>
  </numFmts>
  <fonts count="4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8"/>
      <color theme="3"/>
      <name val="Cambria"/>
      <family val="2"/>
      <scheme val="major"/>
    </font>
    <font>
      <vertAlign val="subscript"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Arial"/>
      <family val="2"/>
    </font>
    <font>
      <b/>
      <sz val="11"/>
      <color theme="1"/>
      <name val="Times New Roman"/>
      <family val="1"/>
    </font>
    <font>
      <b/>
      <i/>
      <sz val="11"/>
      <color theme="1"/>
      <name val="Times New Roman"/>
      <family val="1"/>
    </font>
    <font>
      <i/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0"/>
      <name val="Times New Roman"/>
      <family val="1"/>
    </font>
    <font>
      <u/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1"/>
      <name val="Times New Roman"/>
      <family val="1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BDD7EE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6">
    <xf numFmtId="0" fontId="0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1" fillId="0" borderId="0"/>
    <xf numFmtId="0" fontId="5" fillId="0" borderId="0" applyNumberFormat="0" applyFill="0" applyBorder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8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5" applyNumberFormat="0" applyAlignment="0" applyProtection="0"/>
    <xf numFmtId="0" fontId="13" fillId="6" borderId="6" applyNumberFormat="0" applyAlignment="0" applyProtection="0"/>
    <xf numFmtId="0" fontId="14" fillId="6" borderId="5" applyNumberFormat="0" applyAlignment="0" applyProtection="0"/>
    <xf numFmtId="0" fontId="15" fillId="0" borderId="7" applyNumberFormat="0" applyFill="0" applyAlignment="0" applyProtection="0"/>
    <xf numFmtId="0" fontId="16" fillId="7" borderId="8" applyNumberFormat="0" applyAlignment="0" applyProtection="0"/>
    <xf numFmtId="0" fontId="17" fillId="0" borderId="0" applyNumberFormat="0" applyFill="0" applyBorder="0" applyAlignment="0" applyProtection="0"/>
    <xf numFmtId="0" fontId="1" fillId="8" borderId="9" applyNumberFormat="0" applyFont="0" applyAlignment="0" applyProtection="0"/>
    <xf numFmtId="0" fontId="18" fillId="0" borderId="0" applyNumberFormat="0" applyFill="0" applyBorder="0" applyAlignment="0" applyProtection="0"/>
    <xf numFmtId="0" fontId="4" fillId="0" borderId="10" applyNumberFormat="0" applyFill="0" applyAlignment="0" applyProtection="0"/>
    <xf numFmtId="0" fontId="19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9" fillId="32" borderId="0" applyNumberFormat="0" applyBorder="0" applyAlignment="0" applyProtection="0"/>
    <xf numFmtId="0" fontId="21" fillId="0" borderId="0" applyNumberForma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</cellStyleXfs>
  <cellXfs count="141">
    <xf numFmtId="0" fontId="0" fillId="0" borderId="0" xfId="0"/>
    <xf numFmtId="0" fontId="0" fillId="0" borderId="0" xfId="0" applyAlignment="1">
      <alignment horizontal="center"/>
    </xf>
    <xf numFmtId="165" fontId="0" fillId="0" borderId="0" xfId="0" applyNumberFormat="1"/>
    <xf numFmtId="0" fontId="0" fillId="0" borderId="0" xfId="0"/>
    <xf numFmtId="164" fontId="0" fillId="0" borderId="0" xfId="0" applyNumberFormat="1"/>
    <xf numFmtId="0" fontId="4" fillId="0" borderId="0" xfId="0" applyFont="1" applyAlignment="1">
      <alignment horizontal="center"/>
    </xf>
    <xf numFmtId="3" fontId="0" fillId="0" borderId="0" xfId="0" applyNumberFormat="1"/>
    <xf numFmtId="0" fontId="20" fillId="0" borderId="0" xfId="0" applyFont="1"/>
    <xf numFmtId="3" fontId="20" fillId="0" borderId="0" xfId="0" applyNumberFormat="1" applyFont="1"/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Font="1"/>
    <xf numFmtId="0" fontId="0" fillId="0" borderId="1" xfId="0" applyFont="1" applyBorder="1"/>
    <xf numFmtId="2" fontId="0" fillId="0" borderId="1" xfId="0" applyNumberFormat="1" applyBorder="1" applyAlignment="1">
      <alignment horizontal="center"/>
    </xf>
    <xf numFmtId="165" fontId="0" fillId="0" borderId="1" xfId="53" applyNumberFormat="1" applyFont="1" applyBorder="1" applyAlignment="1">
      <alignment horizontal="center"/>
    </xf>
    <xf numFmtId="0" fontId="4" fillId="34" borderId="1" xfId="0" applyFont="1" applyFill="1" applyBorder="1" applyAlignment="1">
      <alignment horizontal="center" wrapText="1"/>
    </xf>
    <xf numFmtId="0" fontId="4" fillId="34" borderId="1" xfId="0" applyFont="1" applyFill="1" applyBorder="1" applyAlignment="1">
      <alignment horizontal="center"/>
    </xf>
    <xf numFmtId="0" fontId="23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164" fontId="0" fillId="0" borderId="1" xfId="0" applyNumberFormat="1" applyBorder="1"/>
    <xf numFmtId="165" fontId="0" fillId="0" borderId="1" xfId="0" applyNumberFormat="1" applyBorder="1"/>
    <xf numFmtId="0" fontId="4" fillId="33" borderId="1" xfId="0" applyFont="1" applyFill="1" applyBorder="1" applyAlignment="1">
      <alignment horizontal="center" vertical="center" wrapText="1"/>
    </xf>
    <xf numFmtId="0" fontId="25" fillId="33" borderId="1" xfId="1" applyFont="1" applyFill="1" applyBorder="1" applyAlignment="1">
      <alignment horizontal="center" wrapText="1"/>
    </xf>
    <xf numFmtId="0" fontId="4" fillId="0" borderId="0" xfId="0" applyFont="1"/>
    <xf numFmtId="0" fontId="17" fillId="35" borderId="14" xfId="0" applyFont="1" applyFill="1" applyBorder="1"/>
    <xf numFmtId="0" fontId="0" fillId="0" borderId="0" xfId="0" applyBorder="1"/>
    <xf numFmtId="0" fontId="0" fillId="0" borderId="15" xfId="0" applyBorder="1"/>
    <xf numFmtId="0" fontId="0" fillId="34" borderId="16" xfId="0" applyFill="1" applyBorder="1"/>
    <xf numFmtId="0" fontId="0" fillId="37" borderId="16" xfId="0" applyFill="1" applyBorder="1"/>
    <xf numFmtId="0" fontId="0" fillId="0" borderId="17" xfId="0" applyBorder="1"/>
    <xf numFmtId="0" fontId="0" fillId="0" borderId="18" xfId="0" applyBorder="1"/>
    <xf numFmtId="0" fontId="26" fillId="33" borderId="1" xfId="1" applyFont="1" applyFill="1" applyBorder="1" applyAlignment="1">
      <alignment horizontal="center" wrapText="1"/>
    </xf>
    <xf numFmtId="164" fontId="26" fillId="33" borderId="1" xfId="1" applyNumberFormat="1" applyFont="1" applyFill="1" applyBorder="1" applyAlignment="1">
      <alignment horizontal="center" wrapText="1"/>
    </xf>
    <xf numFmtId="164" fontId="27" fillId="33" borderId="1" xfId="0" applyNumberFormat="1" applyFont="1" applyFill="1" applyBorder="1" applyAlignment="1">
      <alignment horizontal="center" wrapText="1"/>
    </xf>
    <xf numFmtId="0" fontId="27" fillId="33" borderId="1" xfId="0" applyFont="1" applyFill="1" applyBorder="1" applyAlignment="1">
      <alignment horizontal="center" wrapText="1"/>
    </xf>
    <xf numFmtId="3" fontId="27" fillId="33" borderId="1" xfId="0" applyNumberFormat="1" applyFont="1" applyFill="1" applyBorder="1" applyAlignment="1">
      <alignment horizontal="center" wrapText="1"/>
    </xf>
    <xf numFmtId="0" fontId="26" fillId="0" borderId="0" xfId="1" applyFont="1" applyFill="1" applyBorder="1" applyAlignment="1">
      <alignment horizontal="center" vertical="center" wrapText="1"/>
    </xf>
    <xf numFmtId="0" fontId="28" fillId="0" borderId="0" xfId="0" applyFont="1" applyAlignment="1">
      <alignment vertical="center"/>
    </xf>
    <xf numFmtId="0" fontId="29" fillId="0" borderId="1" xfId="1" applyFont="1" applyFill="1" applyBorder="1" applyAlignment="1">
      <alignment horizontal="center" vertical="center" wrapText="1"/>
    </xf>
    <xf numFmtId="0" fontId="29" fillId="0" borderId="1" xfId="1" applyFont="1" applyFill="1" applyBorder="1" applyAlignment="1">
      <alignment horizontal="left" vertical="center" wrapText="1"/>
    </xf>
    <xf numFmtId="164" fontId="28" fillId="0" borderId="1" xfId="0" applyNumberFormat="1" applyFont="1" applyFill="1" applyBorder="1" applyAlignment="1">
      <alignment horizontal="center" vertical="center"/>
    </xf>
    <xf numFmtId="165" fontId="29" fillId="0" borderId="1" xfId="1" applyNumberFormat="1" applyFont="1" applyFill="1" applyBorder="1" applyAlignment="1">
      <alignment horizontal="center" vertical="center" wrapText="1"/>
    </xf>
    <xf numFmtId="164" fontId="29" fillId="0" borderId="1" xfId="1" applyNumberFormat="1" applyFont="1" applyFill="1" applyBorder="1" applyAlignment="1">
      <alignment horizontal="center" vertical="center" wrapText="1"/>
    </xf>
    <xf numFmtId="0" fontId="29" fillId="0" borderId="0" xfId="1" applyFont="1" applyBorder="1" applyAlignment="1">
      <alignment horizontal="center" vertical="center" wrapText="1"/>
    </xf>
    <xf numFmtId="164" fontId="29" fillId="0" borderId="1" xfId="1" applyNumberFormat="1" applyFont="1" applyBorder="1" applyAlignment="1">
      <alignment horizontal="center" vertical="center" wrapText="1"/>
    </xf>
    <xf numFmtId="164" fontId="29" fillId="0" borderId="1" xfId="6" applyNumberFormat="1" applyFont="1" applyFill="1" applyBorder="1" applyAlignment="1">
      <alignment horizontal="center" vertical="center" wrapText="1"/>
    </xf>
    <xf numFmtId="164" fontId="29" fillId="0" borderId="1" xfId="1" applyNumberFormat="1" applyFont="1" applyFill="1" applyBorder="1" applyAlignment="1">
      <alignment horizontal="center" vertical="center"/>
    </xf>
    <xf numFmtId="0" fontId="29" fillId="0" borderId="1" xfId="1" applyFont="1" applyFill="1" applyBorder="1" applyAlignment="1">
      <alignment horizontal="center" vertical="center"/>
    </xf>
    <xf numFmtId="165" fontId="29" fillId="0" borderId="1" xfId="1" applyNumberFormat="1" applyFont="1" applyFill="1" applyBorder="1" applyAlignment="1">
      <alignment horizontal="center" vertical="center"/>
    </xf>
    <xf numFmtId="0" fontId="29" fillId="0" borderId="1" xfId="1" applyFont="1" applyFill="1" applyBorder="1" applyAlignment="1">
      <alignment vertical="center"/>
    </xf>
    <xf numFmtId="0" fontId="29" fillId="0" borderId="0" xfId="1" applyFont="1" applyFill="1" applyAlignment="1">
      <alignment vertical="center"/>
    </xf>
    <xf numFmtId="0" fontId="29" fillId="0" borderId="1" xfId="1" applyFont="1" applyFill="1" applyBorder="1" applyAlignment="1">
      <alignment vertical="center" wrapText="1"/>
    </xf>
    <xf numFmtId="0" fontId="28" fillId="0" borderId="0" xfId="0" applyFont="1" applyFill="1" applyAlignment="1">
      <alignment vertical="center"/>
    </xf>
    <xf numFmtId="0" fontId="29" fillId="0" borderId="1" xfId="1" applyFont="1" applyBorder="1" applyAlignment="1">
      <alignment vertical="center" wrapText="1"/>
    </xf>
    <xf numFmtId="0" fontId="29" fillId="0" borderId="0" xfId="1" applyFont="1" applyBorder="1" applyAlignment="1">
      <alignment vertical="center" wrapText="1"/>
    </xf>
    <xf numFmtId="0" fontId="29" fillId="0" borderId="0" xfId="1" applyFont="1" applyFill="1" applyBorder="1" applyAlignment="1">
      <alignment vertical="center" wrapText="1"/>
    </xf>
    <xf numFmtId="0" fontId="29" fillId="0" borderId="1" xfId="1" applyFont="1" applyFill="1" applyBorder="1" applyAlignment="1">
      <alignment horizontal="left" vertical="center"/>
    </xf>
    <xf numFmtId="10" fontId="29" fillId="0" borderId="1" xfId="1" applyNumberFormat="1" applyFont="1" applyFill="1" applyBorder="1" applyAlignment="1">
      <alignment horizontal="center" vertical="center"/>
    </xf>
    <xf numFmtId="0" fontId="28" fillId="0" borderId="1" xfId="0" applyFont="1" applyFill="1" applyBorder="1" applyAlignment="1">
      <alignment horizontal="center" vertical="center"/>
    </xf>
    <xf numFmtId="0" fontId="28" fillId="0" borderId="1" xfId="0" applyFont="1" applyFill="1" applyBorder="1" applyAlignment="1">
      <alignment vertical="center"/>
    </xf>
    <xf numFmtId="164" fontId="28" fillId="0" borderId="1" xfId="0" applyNumberFormat="1" applyFont="1" applyFill="1" applyBorder="1" applyAlignment="1">
      <alignment vertical="center"/>
    </xf>
    <xf numFmtId="0" fontId="28" fillId="0" borderId="1" xfId="0" applyFont="1" applyFill="1" applyBorder="1" applyAlignment="1">
      <alignment vertical="center" wrapText="1"/>
    </xf>
    <xf numFmtId="0" fontId="30" fillId="0" borderId="0" xfId="0" applyFont="1" applyAlignment="1">
      <alignment horizontal="center" vertical="center"/>
    </xf>
    <xf numFmtId="0" fontId="30" fillId="0" borderId="0" xfId="0" applyFont="1" applyAlignment="1">
      <alignment vertical="center"/>
    </xf>
    <xf numFmtId="164" fontId="30" fillId="0" borderId="0" xfId="0" applyNumberFormat="1" applyFont="1" applyAlignment="1">
      <alignment vertical="center"/>
    </xf>
    <xf numFmtId="0" fontId="31" fillId="38" borderId="1" xfId="0" applyFont="1" applyFill="1" applyBorder="1" applyAlignment="1">
      <alignment horizontal="center" vertical="center"/>
    </xf>
    <xf numFmtId="164" fontId="30" fillId="38" borderId="1" xfId="0" applyNumberFormat="1" applyFont="1" applyFill="1" applyBorder="1" applyAlignment="1">
      <alignment horizontal="center" vertical="center"/>
    </xf>
    <xf numFmtId="0" fontId="30" fillId="38" borderId="12" xfId="0" applyFont="1" applyFill="1" applyBorder="1" applyAlignment="1">
      <alignment horizontal="center" vertical="center"/>
    </xf>
    <xf numFmtId="0" fontId="32" fillId="0" borderId="0" xfId="0" applyFont="1" applyAlignment="1">
      <alignment vertical="center"/>
    </xf>
    <xf numFmtId="0" fontId="0" fillId="39" borderId="0" xfId="0" applyFill="1"/>
    <xf numFmtId="9" fontId="28" fillId="0" borderId="1" xfId="53" applyFont="1" applyFill="1" applyBorder="1" applyAlignment="1">
      <alignment horizontal="center" vertical="center"/>
    </xf>
    <xf numFmtId="0" fontId="0" fillId="0" borderId="1" xfId="0" applyFont="1" applyFill="1" applyBorder="1" applyAlignment="1">
      <alignment vertical="center" wrapText="1"/>
    </xf>
    <xf numFmtId="0" fontId="0" fillId="0" borderId="17" xfId="0" applyFill="1" applyBorder="1"/>
    <xf numFmtId="0" fontId="0" fillId="36" borderId="19" xfId="0" applyFill="1" applyBorder="1"/>
    <xf numFmtId="164" fontId="0" fillId="35" borderId="1" xfId="0" applyNumberFormat="1" applyFill="1" applyBorder="1"/>
    <xf numFmtId="9" fontId="0" fillId="0" borderId="1" xfId="53" applyFont="1" applyBorder="1"/>
    <xf numFmtId="17" fontId="4" fillId="0" borderId="0" xfId="0" quotePrefix="1" applyNumberFormat="1" applyFont="1"/>
    <xf numFmtId="9" fontId="0" fillId="0" borderId="0" xfId="53" applyFont="1" applyBorder="1"/>
    <xf numFmtId="0" fontId="35" fillId="0" borderId="0" xfId="0" applyFont="1" applyAlignment="1">
      <alignment vertical="center" wrapText="1"/>
    </xf>
    <xf numFmtId="0" fontId="35" fillId="0" borderId="0" xfId="0" applyFont="1" applyAlignment="1">
      <alignment vertical="center"/>
    </xf>
    <xf numFmtId="0" fontId="30" fillId="0" borderId="0" xfId="0" applyFont="1" applyAlignment="1">
      <alignment horizontal="left" vertical="center"/>
    </xf>
    <xf numFmtId="0" fontId="36" fillId="0" borderId="0" xfId="0" applyFont="1" applyAlignment="1">
      <alignment vertical="center" wrapText="1"/>
    </xf>
    <xf numFmtId="0" fontId="0" fillId="0" borderId="1" xfId="0" applyFill="1" applyBorder="1"/>
    <xf numFmtId="0" fontId="0" fillId="0" borderId="1" xfId="0" applyFont="1" applyFill="1" applyBorder="1" applyAlignment="1">
      <alignment horizontal="center" vertical="center"/>
    </xf>
    <xf numFmtId="0" fontId="37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3" fontId="32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left" wrapText="1"/>
    </xf>
    <xf numFmtId="0" fontId="2" fillId="0" borderId="1" xfId="0" applyFont="1" applyBorder="1" applyAlignment="1">
      <alignment horizontal="center" wrapText="1"/>
    </xf>
    <xf numFmtId="166" fontId="0" fillId="0" borderId="1" xfId="0" applyNumberFormat="1" applyBorder="1" applyAlignment="1">
      <alignment horizontal="left" indent="2"/>
    </xf>
    <xf numFmtId="166" fontId="0" fillId="0" borderId="1" xfId="0" applyNumberFormat="1" applyBorder="1"/>
    <xf numFmtId="4" fontId="0" fillId="0" borderId="1" xfId="0" applyNumberFormat="1" applyBorder="1"/>
    <xf numFmtId="2" fontId="0" fillId="0" borderId="1" xfId="0" applyNumberFormat="1" applyBorder="1"/>
    <xf numFmtId="3" fontId="0" fillId="0" borderId="1" xfId="0" applyNumberFormat="1" applyFill="1" applyBorder="1"/>
    <xf numFmtId="0" fontId="0" fillId="0" borderId="1" xfId="0" applyBorder="1" applyAlignment="1">
      <alignment wrapText="1"/>
    </xf>
    <xf numFmtId="0" fontId="35" fillId="0" borderId="0" xfId="0" applyFont="1"/>
    <xf numFmtId="0" fontId="4" fillId="40" borderId="20" xfId="0" applyFont="1" applyFill="1" applyBorder="1" applyAlignment="1">
      <alignment horizontal="center" vertical="top"/>
    </xf>
    <xf numFmtId="0" fontId="0" fillId="0" borderId="20" xfId="0" applyBorder="1" applyAlignment="1">
      <alignment vertical="top"/>
    </xf>
    <xf numFmtId="10" fontId="0" fillId="0" borderId="20" xfId="53" applyNumberFormat="1" applyFont="1" applyBorder="1" applyAlignment="1">
      <alignment vertical="top"/>
    </xf>
    <xf numFmtId="0" fontId="0" fillId="0" borderId="20" xfId="0" applyBorder="1" applyAlignment="1">
      <alignment horizontal="left" vertical="top"/>
    </xf>
    <xf numFmtId="0" fontId="4" fillId="0" borderId="0" xfId="0" applyFont="1" applyAlignment="1">
      <alignment vertical="top"/>
    </xf>
    <xf numFmtId="10" fontId="4" fillId="0" borderId="0" xfId="0" applyNumberFormat="1" applyFont="1"/>
    <xf numFmtId="0" fontId="38" fillId="0" borderId="0" xfId="0" applyFont="1" applyAlignment="1">
      <alignment horizontal="justify"/>
    </xf>
    <xf numFmtId="0" fontId="4" fillId="41" borderId="1" xfId="0" applyFont="1" applyFill="1" applyBorder="1" applyAlignment="1">
      <alignment wrapText="1"/>
    </xf>
    <xf numFmtId="0" fontId="4" fillId="41" borderId="1" xfId="0" applyFont="1" applyFill="1" applyBorder="1" applyAlignment="1">
      <alignment horizontal="center" wrapText="1"/>
    </xf>
    <xf numFmtId="0" fontId="4" fillId="42" borderId="1" xfId="0" applyFont="1" applyFill="1" applyBorder="1" applyAlignment="1">
      <alignment wrapText="1"/>
    </xf>
    <xf numFmtId="0" fontId="4" fillId="43" borderId="1" xfId="0" applyFont="1" applyFill="1" applyBorder="1" applyAlignment="1">
      <alignment wrapText="1"/>
    </xf>
    <xf numFmtId="0" fontId="39" fillId="0" borderId="1" xfId="0" applyFont="1" applyBorder="1" applyAlignment="1">
      <alignment horizontal="center" vertical="center" wrapText="1"/>
    </xf>
    <xf numFmtId="9" fontId="0" fillId="0" borderId="1" xfId="0" applyNumberFormat="1" applyBorder="1"/>
    <xf numFmtId="1" fontId="0" fillId="0" borderId="1" xfId="0" applyNumberFormat="1" applyBorder="1"/>
    <xf numFmtId="9" fontId="31" fillId="38" borderId="1" xfId="53" applyFont="1" applyFill="1" applyBorder="1" applyAlignment="1">
      <alignment horizontal="center" vertical="center"/>
    </xf>
    <xf numFmtId="10" fontId="4" fillId="40" borderId="20" xfId="53" applyNumberFormat="1" applyFont="1" applyFill="1" applyBorder="1" applyAlignment="1">
      <alignment horizontal="center" vertical="top"/>
    </xf>
    <xf numFmtId="10" fontId="0" fillId="0" borderId="20" xfId="53" applyNumberFormat="1" applyFont="1" applyBorder="1" applyAlignment="1">
      <alignment horizontal="right" vertical="top"/>
    </xf>
    <xf numFmtId="0" fontId="0" fillId="0" borderId="0" xfId="0"/>
    <xf numFmtId="0" fontId="37" fillId="0" borderId="1" xfId="0" applyFont="1" applyFill="1" applyBorder="1" applyAlignment="1">
      <alignment horizontal="center" vertical="center" wrapText="1"/>
    </xf>
    <xf numFmtId="49" fontId="37" fillId="0" borderId="1" xfId="0" applyNumberFormat="1" applyFont="1" applyFill="1" applyBorder="1" applyAlignment="1">
      <alignment horizontal="center" vertical="center" wrapText="1"/>
    </xf>
    <xf numFmtId="0" fontId="34" fillId="44" borderId="1" xfId="0" applyFont="1" applyFill="1" applyBorder="1" applyAlignment="1">
      <alignment horizontal="left" vertical="center" wrapText="1"/>
    </xf>
    <xf numFmtId="3" fontId="0" fillId="44" borderId="1" xfId="0" applyNumberFormat="1" applyFill="1" applyBorder="1"/>
    <xf numFmtId="9" fontId="0" fillId="44" borderId="1" xfId="53" applyFont="1" applyFill="1" applyBorder="1"/>
    <xf numFmtId="0" fontId="39" fillId="0" borderId="1" xfId="0" applyFont="1" applyBorder="1"/>
    <xf numFmtId="3" fontId="39" fillId="0" borderId="1" xfId="0" applyNumberFormat="1" applyFont="1" applyBorder="1"/>
    <xf numFmtId="9" fontId="39" fillId="0" borderId="1" xfId="53" applyFont="1" applyBorder="1"/>
    <xf numFmtId="0" fontId="39" fillId="0" borderId="0" xfId="0" applyFont="1"/>
    <xf numFmtId="0" fontId="33" fillId="44" borderId="1" xfId="0" applyFont="1" applyFill="1" applyBorder="1" applyAlignment="1">
      <alignment horizontal="left" vertical="center" wrapText="1"/>
    </xf>
    <xf numFmtId="0" fontId="33" fillId="44" borderId="1" xfId="0" applyFont="1" applyFill="1" applyBorder="1" applyAlignment="1">
      <alignment horizontal="center" vertical="center" wrapText="1"/>
    </xf>
    <xf numFmtId="0" fontId="0" fillId="44" borderId="0" xfId="0" applyFill="1"/>
    <xf numFmtId="3" fontId="33" fillId="44" borderId="1" xfId="0" applyNumberFormat="1" applyFont="1" applyFill="1" applyBorder="1"/>
    <xf numFmtId="164" fontId="39" fillId="0" borderId="1" xfId="0" applyNumberFormat="1" applyFont="1" applyFill="1" applyBorder="1" applyAlignment="1">
      <alignment horizontal="center" vertical="center"/>
    </xf>
    <xf numFmtId="164" fontId="40" fillId="0" borderId="1" xfId="1" applyNumberFormat="1" applyFont="1" applyFill="1" applyBorder="1" applyAlignment="1">
      <alignment horizontal="center" vertical="center" wrapText="1"/>
    </xf>
    <xf numFmtId="165" fontId="40" fillId="0" borderId="1" xfId="1" applyNumberFormat="1" applyFont="1" applyFill="1" applyBorder="1" applyAlignment="1">
      <alignment horizontal="center" vertical="center" wrapText="1"/>
    </xf>
    <xf numFmtId="0" fontId="40" fillId="0" borderId="1" xfId="1" applyFont="1" applyFill="1" applyBorder="1" applyAlignment="1">
      <alignment horizontal="center" vertical="center" wrapText="1"/>
    </xf>
    <xf numFmtId="164" fontId="40" fillId="0" borderId="1" xfId="6" applyNumberFormat="1" applyFont="1" applyFill="1" applyBorder="1" applyAlignment="1">
      <alignment horizontal="center" vertical="center" wrapText="1"/>
    </xf>
    <xf numFmtId="10" fontId="40" fillId="0" borderId="1" xfId="53" applyNumberFormat="1" applyFont="1" applyFill="1" applyBorder="1" applyAlignment="1">
      <alignment horizontal="center" vertical="center" wrapText="1"/>
    </xf>
    <xf numFmtId="0" fontId="40" fillId="39" borderId="1" xfId="1" applyFont="1" applyFill="1" applyBorder="1" applyAlignment="1">
      <alignment horizontal="center" vertical="center" wrapText="1"/>
    </xf>
    <xf numFmtId="9" fontId="33" fillId="44" borderId="1" xfId="0" applyNumberFormat="1" applyFont="1" applyFill="1" applyBorder="1"/>
    <xf numFmtId="0" fontId="0" fillId="0" borderId="11" xfId="0" quotePrefix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0" xfId="0" applyAlignment="1">
      <alignment horizontal="justify"/>
    </xf>
    <xf numFmtId="0" fontId="0" fillId="0" borderId="0" xfId="0"/>
  </cellXfs>
  <cellStyles count="56">
    <cellStyle name="20% - Accent1" xfId="29" builtinId="30" customBuiltin="1"/>
    <cellStyle name="20% - Accent2" xfId="33" builtinId="34" customBuiltin="1"/>
    <cellStyle name="20% - Accent3" xfId="37" builtinId="38" customBuiltin="1"/>
    <cellStyle name="20% - Accent4" xfId="41" builtinId="42" customBuiltin="1"/>
    <cellStyle name="20% - Accent5" xfId="45" builtinId="46" customBuiltin="1"/>
    <cellStyle name="20% - Accent6" xfId="49" builtinId="50" customBuiltin="1"/>
    <cellStyle name="40% - Accent1" xfId="30" builtinId="31" customBuiltin="1"/>
    <cellStyle name="40% - Accent2" xfId="34" builtinId="35" customBuiltin="1"/>
    <cellStyle name="40% - Accent3" xfId="38" builtinId="39" customBuiltin="1"/>
    <cellStyle name="40% - Accent4" xfId="42" builtinId="43" customBuiltin="1"/>
    <cellStyle name="40% - Accent5" xfId="46" builtinId="47" customBuiltin="1"/>
    <cellStyle name="40% - Accent6" xfId="50" builtinId="51" customBuiltin="1"/>
    <cellStyle name="60% - Accent1" xfId="31" builtinId="32" customBuiltin="1"/>
    <cellStyle name="60% - Accent2" xfId="35" builtinId="36" customBuiltin="1"/>
    <cellStyle name="60% - Accent3" xfId="39" builtinId="40" customBuiltin="1"/>
    <cellStyle name="60% - Accent4" xfId="43" builtinId="44" customBuiltin="1"/>
    <cellStyle name="60% - Accent5" xfId="47" builtinId="48" customBuiltin="1"/>
    <cellStyle name="60% - Accent6" xfId="51" builtinId="52" customBuiltin="1"/>
    <cellStyle name="Accent1" xfId="28" builtinId="29" customBuiltin="1"/>
    <cellStyle name="Accent2" xfId="32" builtinId="33" customBuiltin="1"/>
    <cellStyle name="Accent3" xfId="36" builtinId="37" customBuiltin="1"/>
    <cellStyle name="Accent4" xfId="40" builtinId="41" customBuiltin="1"/>
    <cellStyle name="Accent5" xfId="44" builtinId="45" customBuiltin="1"/>
    <cellStyle name="Accent6" xfId="48" builtinId="49" customBuiltin="1"/>
    <cellStyle name="Bad" xfId="17" builtinId="27" customBuiltin="1"/>
    <cellStyle name="Calculation" xfId="21" builtinId="22" customBuiltin="1"/>
    <cellStyle name="Check Cell" xfId="23" builtinId="23" customBuiltin="1"/>
    <cellStyle name="Comma 2" xfId="7" xr:uid="{00000000-0005-0000-0000-00001C000000}"/>
    <cellStyle name="Explanatory Text" xfId="26" builtinId="53" customBuiltin="1"/>
    <cellStyle name="Good" xfId="16" builtinId="26" customBuiltin="1"/>
    <cellStyle name="Heading 1" xfId="12" builtinId="16" customBuiltin="1"/>
    <cellStyle name="Heading 2" xfId="13" builtinId="17" customBuiltin="1"/>
    <cellStyle name="Heading 3" xfId="14" builtinId="18" customBuiltin="1"/>
    <cellStyle name="Heading 4" xfId="15" builtinId="19" customBuiltin="1"/>
    <cellStyle name="Input" xfId="19" builtinId="20" customBuiltin="1"/>
    <cellStyle name="Linked Cell" xfId="22" builtinId="24" customBuiltin="1"/>
    <cellStyle name="Neutral" xfId="18" builtinId="28" customBuiltin="1"/>
    <cellStyle name="Normal" xfId="0" builtinId="0"/>
    <cellStyle name="Normal 16" xfId="54" xr:uid="{A6288180-FC07-426B-A9CF-4F7ADD429F98}"/>
    <cellStyle name="Normal 2" xfId="1" xr:uid="{00000000-0005-0000-0000-000027000000}"/>
    <cellStyle name="Normal 2 2" xfId="6" xr:uid="{00000000-0005-0000-0000-000028000000}"/>
    <cellStyle name="Normal 2 3" xfId="3" xr:uid="{00000000-0005-0000-0000-000029000000}"/>
    <cellStyle name="Normal 2 4" xfId="2" xr:uid="{00000000-0005-0000-0000-00002A000000}"/>
    <cellStyle name="Normal 3" xfId="5" xr:uid="{00000000-0005-0000-0000-00002B000000}"/>
    <cellStyle name="Normal 3 2" xfId="9" xr:uid="{00000000-0005-0000-0000-00002C000000}"/>
    <cellStyle name="Normal 4" xfId="4" xr:uid="{00000000-0005-0000-0000-00002D000000}"/>
    <cellStyle name="Normal 4 2" xfId="10" xr:uid="{00000000-0005-0000-0000-00002E000000}"/>
    <cellStyle name="Normal 40" xfId="55" xr:uid="{11914C3C-1C57-4192-AE8B-8A4A2A9C2EA7}"/>
    <cellStyle name="Normal 5" xfId="8" xr:uid="{00000000-0005-0000-0000-00002F000000}"/>
    <cellStyle name="Note" xfId="25" builtinId="10" customBuiltin="1"/>
    <cellStyle name="Output" xfId="20" builtinId="21" customBuiltin="1"/>
    <cellStyle name="Percent" xfId="53" builtinId="5"/>
    <cellStyle name="Title" xfId="11" builtinId="15" customBuiltin="1"/>
    <cellStyle name="Title 2" xfId="52" xr:uid="{00000000-0005-0000-0000-000034000000}"/>
    <cellStyle name="Total" xfId="27" builtinId="25" customBuiltin="1"/>
    <cellStyle name="Warning Text" xfId="24" builtinId="11" customBuiltin="1"/>
  </cellStyles>
  <dxfs count="0"/>
  <tableStyles count="0" defaultTableStyle="TableStyleMedium9" defaultPivotStyle="PivotStyleLight16"/>
  <colors>
    <mruColors>
      <color rgb="FFBDBFE3"/>
      <color rgb="FFE6EAB6"/>
      <color rgb="FFB7DEE8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microsoft.com/office/2017/10/relationships/person" Target="persons/perso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ldep1\dear\Documents%20and%20Settings\User\My%20Documents\St.%20Lucie\Allocations\Bob%20Calcs%2012080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.100\data\Documents%20and%20Settings\User\My%20Documents\St.%20Lucie\Allocations\Bob%20Calcs%2012080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formance"/>
      <sheetName val="EMCs"/>
      <sheetName val="ROCs"/>
      <sheetName val="Summary"/>
      <sheetName val="FLUCCS"/>
      <sheetName val="Calcs Juris"/>
      <sheetName val="Juris N Red"/>
      <sheetName val="Juris P Red"/>
    </sheetNames>
    <sheetDataSet>
      <sheetData sheetId="0" refreshError="1">
        <row r="1">
          <cell r="C1" t="str">
            <v>FLUCCS</v>
          </cell>
          <cell r="D1" t="str">
            <v>Harper ROC</v>
          </cell>
        </row>
        <row r="2">
          <cell r="A2">
            <v>1110</v>
          </cell>
          <cell r="B2" t="str">
            <v>Low-Density Residential</v>
          </cell>
          <cell r="C2">
            <v>1110</v>
          </cell>
          <cell r="D2" t="str">
            <v>Low-Density Residential Areas</v>
          </cell>
        </row>
        <row r="3">
          <cell r="A3">
            <v>1120</v>
          </cell>
          <cell r="B3" t="str">
            <v>Low-Density Residential</v>
          </cell>
          <cell r="C3">
            <v>1120</v>
          </cell>
          <cell r="D3" t="str">
            <v>Low-Density Residential Areas</v>
          </cell>
        </row>
        <row r="4">
          <cell r="A4">
            <v>1130</v>
          </cell>
          <cell r="B4" t="str">
            <v>Low-Density Residential</v>
          </cell>
          <cell r="C4">
            <v>1130</v>
          </cell>
          <cell r="D4" t="str">
            <v>Low-Density Residential Areas</v>
          </cell>
        </row>
        <row r="5">
          <cell r="A5">
            <v>1180</v>
          </cell>
          <cell r="B5" t="str">
            <v>Low-Density Residential</v>
          </cell>
          <cell r="C5">
            <v>1180</v>
          </cell>
          <cell r="D5" t="str">
            <v>Low-Density Residential Areas</v>
          </cell>
        </row>
        <row r="6">
          <cell r="A6">
            <v>1190</v>
          </cell>
          <cell r="B6" t="str">
            <v>Low-Density Residential</v>
          </cell>
          <cell r="C6">
            <v>1190</v>
          </cell>
          <cell r="D6" t="str">
            <v>Low-Density Residential Areas</v>
          </cell>
        </row>
        <row r="7">
          <cell r="A7">
            <v>1210</v>
          </cell>
          <cell r="B7" t="str">
            <v>Single-Family</v>
          </cell>
          <cell r="C7">
            <v>1210</v>
          </cell>
          <cell r="D7" t="str">
            <v>Single-Family Residential Areas (25% Impervious)</v>
          </cell>
        </row>
        <row r="8">
          <cell r="A8">
            <v>1220</v>
          </cell>
          <cell r="B8" t="str">
            <v>Single-Family</v>
          </cell>
          <cell r="C8">
            <v>1220</v>
          </cell>
          <cell r="D8" t="str">
            <v>Single-Family Residential Areas (25% Impervious)</v>
          </cell>
        </row>
        <row r="9">
          <cell r="A9">
            <v>1230</v>
          </cell>
          <cell r="B9" t="str">
            <v>Single-Family</v>
          </cell>
          <cell r="C9">
            <v>1230</v>
          </cell>
          <cell r="D9" t="str">
            <v>Single-Family Residential Areas (25% Impervious)</v>
          </cell>
        </row>
        <row r="10">
          <cell r="A10">
            <v>1290</v>
          </cell>
          <cell r="B10" t="str">
            <v>Single-Family</v>
          </cell>
          <cell r="C10">
            <v>1290</v>
          </cell>
          <cell r="D10" t="str">
            <v>Single-Family Residential Areas (40% Impervious)</v>
          </cell>
        </row>
        <row r="11">
          <cell r="A11">
            <v>1310</v>
          </cell>
          <cell r="B11" t="str">
            <v>Single-Family</v>
          </cell>
          <cell r="C11">
            <v>1310</v>
          </cell>
          <cell r="D11" t="str">
            <v>High-Density Residential Areas</v>
          </cell>
        </row>
        <row r="12">
          <cell r="A12">
            <v>1320</v>
          </cell>
          <cell r="B12" t="str">
            <v>Multi-Family</v>
          </cell>
          <cell r="C12">
            <v>1320</v>
          </cell>
          <cell r="D12" t="str">
            <v>High-Density Residential Areas</v>
          </cell>
        </row>
        <row r="13">
          <cell r="A13">
            <v>1330</v>
          </cell>
          <cell r="B13" t="str">
            <v>Multi-Family</v>
          </cell>
          <cell r="C13">
            <v>1330</v>
          </cell>
          <cell r="D13" t="str">
            <v>High-Density Residential Areas</v>
          </cell>
        </row>
        <row r="14">
          <cell r="A14">
            <v>1340</v>
          </cell>
          <cell r="B14" t="str">
            <v>Multi-Family</v>
          </cell>
          <cell r="C14">
            <v>1340</v>
          </cell>
          <cell r="D14" t="str">
            <v>High-Density Residential Areas</v>
          </cell>
        </row>
        <row r="15">
          <cell r="A15">
            <v>1390</v>
          </cell>
          <cell r="B15" t="str">
            <v>Multi-Family</v>
          </cell>
          <cell r="C15">
            <v>1390</v>
          </cell>
          <cell r="D15" t="str">
            <v>High-Density Residential Areas</v>
          </cell>
        </row>
        <row r="16">
          <cell r="A16">
            <v>1400</v>
          </cell>
          <cell r="B16" t="str">
            <v>Low-Intensity Commercial</v>
          </cell>
          <cell r="C16">
            <v>1400</v>
          </cell>
          <cell r="D16" t="str">
            <v>Commercial Areas</v>
          </cell>
        </row>
        <row r="17">
          <cell r="A17">
            <v>1411</v>
          </cell>
          <cell r="B17" t="str">
            <v>High-Intensity Commercial</v>
          </cell>
          <cell r="C17">
            <v>1411</v>
          </cell>
          <cell r="D17" t="str">
            <v>Commercial Areas</v>
          </cell>
        </row>
        <row r="18">
          <cell r="A18">
            <v>1423</v>
          </cell>
          <cell r="B18" t="str">
            <v>High-Intensity Commercial</v>
          </cell>
          <cell r="C18">
            <v>1423</v>
          </cell>
          <cell r="D18" t="str">
            <v>Commercial Areas</v>
          </cell>
        </row>
        <row r="19">
          <cell r="A19">
            <v>1480</v>
          </cell>
          <cell r="B19" t="str">
            <v>Single-Family</v>
          </cell>
          <cell r="C19">
            <v>1480</v>
          </cell>
          <cell r="D19" t="str">
            <v>Low-Density Residential Areas</v>
          </cell>
        </row>
        <row r="20">
          <cell r="A20">
            <v>1490</v>
          </cell>
          <cell r="B20" t="str">
            <v>High-Intensity Commercial</v>
          </cell>
          <cell r="C20">
            <v>1490</v>
          </cell>
          <cell r="D20" t="str">
            <v>Commercial Areas</v>
          </cell>
        </row>
        <row r="21">
          <cell r="A21">
            <v>1500</v>
          </cell>
          <cell r="B21" t="str">
            <v>High-Intensity Commercial</v>
          </cell>
          <cell r="C21">
            <v>1500</v>
          </cell>
          <cell r="D21" t="str">
            <v>Commercial Areas</v>
          </cell>
        </row>
        <row r="22">
          <cell r="A22">
            <v>1540</v>
          </cell>
          <cell r="B22" t="str">
            <v>Light Industrial</v>
          </cell>
          <cell r="C22">
            <v>1540</v>
          </cell>
          <cell r="D22" t="str">
            <v>Commercial Areas</v>
          </cell>
        </row>
        <row r="23">
          <cell r="A23">
            <v>1550</v>
          </cell>
          <cell r="B23" t="str">
            <v>Light Industrial</v>
          </cell>
          <cell r="C23">
            <v>1550</v>
          </cell>
          <cell r="D23" t="str">
            <v>Single-Family Residential Areas (40% Impervious)</v>
          </cell>
        </row>
        <row r="24">
          <cell r="A24">
            <v>1560</v>
          </cell>
          <cell r="B24" t="str">
            <v>High-Intensity Commercial</v>
          </cell>
          <cell r="C24">
            <v>1560</v>
          </cell>
          <cell r="D24" t="str">
            <v>Commercial Areas</v>
          </cell>
        </row>
        <row r="25">
          <cell r="A25">
            <v>1600</v>
          </cell>
          <cell r="B25" t="str">
            <v>Mining / Extractive</v>
          </cell>
          <cell r="C25">
            <v>1600</v>
          </cell>
          <cell r="D25" t="str">
            <v>Single-Family Residential Areas (25% Impervious)</v>
          </cell>
        </row>
        <row r="26">
          <cell r="A26">
            <v>1620</v>
          </cell>
          <cell r="B26" t="str">
            <v>Mining / Extractive</v>
          </cell>
          <cell r="C26">
            <v>1620</v>
          </cell>
          <cell r="D26" t="str">
            <v>Single-Family Residential Areas (25% Impervious)</v>
          </cell>
        </row>
        <row r="27">
          <cell r="A27">
            <v>1630</v>
          </cell>
          <cell r="B27" t="str">
            <v>Mining / Extractive</v>
          </cell>
          <cell r="C27">
            <v>1630</v>
          </cell>
          <cell r="D27" t="str">
            <v>Single-Family Residential Areas (25% Impervious)</v>
          </cell>
        </row>
        <row r="28">
          <cell r="A28">
            <v>1650</v>
          </cell>
          <cell r="B28" t="str">
            <v>Mining / Extractive</v>
          </cell>
          <cell r="C28">
            <v>1650</v>
          </cell>
          <cell r="D28" t="str">
            <v>Single-Family Residential Areas (25% Impervious)</v>
          </cell>
        </row>
        <row r="29">
          <cell r="A29">
            <v>1660</v>
          </cell>
          <cell r="B29" t="str">
            <v>Water</v>
          </cell>
          <cell r="C29">
            <v>1660</v>
          </cell>
          <cell r="D29" t="str">
            <v>Water</v>
          </cell>
        </row>
        <row r="30">
          <cell r="A30">
            <v>1700</v>
          </cell>
          <cell r="B30" t="str">
            <v>Low-Density Residential</v>
          </cell>
          <cell r="C30">
            <v>1700</v>
          </cell>
          <cell r="D30" t="str">
            <v>Single-Family Residential Areas (40% Impervious)</v>
          </cell>
        </row>
        <row r="31">
          <cell r="A31">
            <v>1710</v>
          </cell>
          <cell r="B31" t="str">
            <v>Low-Density Residential</v>
          </cell>
          <cell r="C31">
            <v>1710</v>
          </cell>
          <cell r="D31" t="str">
            <v>Single-Family Residential Areas (40% Impervious)</v>
          </cell>
        </row>
        <row r="32">
          <cell r="A32">
            <v>1730</v>
          </cell>
          <cell r="B32" t="str">
            <v>Low-Intensity Commercial</v>
          </cell>
          <cell r="C32">
            <v>1730</v>
          </cell>
          <cell r="D32" t="str">
            <v>Single-Family Residential Areas (40% Impervious)</v>
          </cell>
        </row>
        <row r="33">
          <cell r="A33">
            <v>1760</v>
          </cell>
          <cell r="B33" t="str">
            <v>Low-Intensity Commercial</v>
          </cell>
          <cell r="C33">
            <v>1760</v>
          </cell>
          <cell r="D33" t="str">
            <v>Single-Family Residential Areas (40% Impervious)</v>
          </cell>
        </row>
        <row r="34">
          <cell r="A34">
            <v>1800</v>
          </cell>
          <cell r="B34" t="str">
            <v>Single-Family</v>
          </cell>
          <cell r="C34">
            <v>1800</v>
          </cell>
          <cell r="D34" t="str">
            <v>General Agriculture</v>
          </cell>
        </row>
        <row r="35">
          <cell r="A35">
            <v>1820</v>
          </cell>
          <cell r="B35" t="str">
            <v>Pasture</v>
          </cell>
          <cell r="C35">
            <v>1820</v>
          </cell>
          <cell r="D35" t="str">
            <v>General Agriculture</v>
          </cell>
        </row>
        <row r="36">
          <cell r="A36">
            <v>1840</v>
          </cell>
          <cell r="B36" t="str">
            <v>Low-Intensity Commercial</v>
          </cell>
          <cell r="C36">
            <v>1840</v>
          </cell>
          <cell r="D36" t="str">
            <v>Low-Density Residential Areas</v>
          </cell>
        </row>
        <row r="37">
          <cell r="A37">
            <v>1850</v>
          </cell>
          <cell r="B37" t="str">
            <v>Low-Density Residential</v>
          </cell>
          <cell r="C37">
            <v>1850</v>
          </cell>
          <cell r="D37" t="str">
            <v>Single-Family Residential Areas (40% Impervious)</v>
          </cell>
        </row>
        <row r="38">
          <cell r="A38">
            <v>1900</v>
          </cell>
          <cell r="B38" t="str">
            <v>Undeveloped / Rangeland / Forest</v>
          </cell>
          <cell r="C38">
            <v>1900</v>
          </cell>
          <cell r="D38" t="str">
            <v>Unimproved pastures</v>
          </cell>
        </row>
        <row r="39">
          <cell r="A39">
            <v>1920</v>
          </cell>
          <cell r="B39" t="str">
            <v>Undeveloped / Rangeland / Forest</v>
          </cell>
          <cell r="C39">
            <v>1920</v>
          </cell>
          <cell r="D39" t="str">
            <v>Low-Density Residential Areas</v>
          </cell>
        </row>
        <row r="40">
          <cell r="A40">
            <v>2110</v>
          </cell>
          <cell r="B40" t="str">
            <v>Pasture</v>
          </cell>
          <cell r="C40">
            <v>2110</v>
          </cell>
          <cell r="D40" t="str">
            <v>Pasture</v>
          </cell>
        </row>
        <row r="41">
          <cell r="A41">
            <v>2120</v>
          </cell>
          <cell r="B41" t="str">
            <v>Unimproved pasture</v>
          </cell>
          <cell r="C41">
            <v>2120</v>
          </cell>
          <cell r="D41" t="str">
            <v>Unimproved pastures</v>
          </cell>
        </row>
        <row r="42">
          <cell r="A42">
            <v>2130</v>
          </cell>
          <cell r="B42" t="str">
            <v>Unimproved pasture</v>
          </cell>
          <cell r="C42">
            <v>2130</v>
          </cell>
          <cell r="D42" t="str">
            <v>Unimproved pastures</v>
          </cell>
        </row>
        <row r="43">
          <cell r="A43">
            <v>2140</v>
          </cell>
          <cell r="B43" t="str">
            <v>Row Crops</v>
          </cell>
          <cell r="C43">
            <v>2140</v>
          </cell>
          <cell r="D43" t="str">
            <v>Row Crops</v>
          </cell>
        </row>
        <row r="44">
          <cell r="A44">
            <v>2150</v>
          </cell>
          <cell r="B44" t="str">
            <v>General Agriculture</v>
          </cell>
          <cell r="C44">
            <v>2150</v>
          </cell>
          <cell r="D44" t="str">
            <v>General Agriculture</v>
          </cell>
        </row>
        <row r="45">
          <cell r="A45">
            <v>2156</v>
          </cell>
          <cell r="B45" t="str">
            <v>General Agriculture</v>
          </cell>
          <cell r="C45">
            <v>2156</v>
          </cell>
          <cell r="D45" t="str">
            <v>General Agriculture</v>
          </cell>
        </row>
        <row r="46">
          <cell r="A46">
            <v>2210</v>
          </cell>
          <cell r="B46" t="str">
            <v>Citrus</v>
          </cell>
          <cell r="C46">
            <v>2210</v>
          </cell>
          <cell r="D46" t="str">
            <v>Citrus</v>
          </cell>
        </row>
        <row r="47">
          <cell r="A47">
            <v>2220</v>
          </cell>
          <cell r="B47" t="str">
            <v>Citrus</v>
          </cell>
          <cell r="C47">
            <v>2220</v>
          </cell>
          <cell r="D47" t="str">
            <v>Citrus</v>
          </cell>
        </row>
        <row r="48">
          <cell r="A48">
            <v>2230</v>
          </cell>
          <cell r="B48" t="str">
            <v>Citrus</v>
          </cell>
          <cell r="C48">
            <v>2230</v>
          </cell>
          <cell r="D48" t="str">
            <v>Citrus</v>
          </cell>
        </row>
        <row r="49">
          <cell r="A49">
            <v>2310</v>
          </cell>
          <cell r="B49" t="str">
            <v>General Agriculture</v>
          </cell>
          <cell r="C49">
            <v>2310</v>
          </cell>
          <cell r="D49" t="str">
            <v>General Agriculture</v>
          </cell>
        </row>
        <row r="50">
          <cell r="A50">
            <v>2320</v>
          </cell>
          <cell r="B50" t="str">
            <v>General Agriculture</v>
          </cell>
          <cell r="C50">
            <v>2320</v>
          </cell>
          <cell r="D50" t="str">
            <v>General Agriculture</v>
          </cell>
        </row>
        <row r="51">
          <cell r="A51">
            <v>2410</v>
          </cell>
          <cell r="B51" t="str">
            <v>General Agriculture</v>
          </cell>
          <cell r="C51">
            <v>2410</v>
          </cell>
          <cell r="D51" t="str">
            <v>General Agriculture</v>
          </cell>
        </row>
        <row r="52">
          <cell r="A52">
            <v>2420</v>
          </cell>
          <cell r="B52" t="str">
            <v>General Agriculture</v>
          </cell>
          <cell r="C52">
            <v>2420</v>
          </cell>
          <cell r="D52" t="str">
            <v>General Agriculture</v>
          </cell>
        </row>
        <row r="53">
          <cell r="A53">
            <v>2430</v>
          </cell>
          <cell r="B53" t="str">
            <v>General Agriculture</v>
          </cell>
          <cell r="C53">
            <v>2430</v>
          </cell>
          <cell r="D53" t="str">
            <v>General Agriculture</v>
          </cell>
        </row>
        <row r="54">
          <cell r="A54">
            <v>2500</v>
          </cell>
          <cell r="B54" t="str">
            <v>General Agriculture</v>
          </cell>
          <cell r="C54">
            <v>2500</v>
          </cell>
          <cell r="D54" t="str">
            <v>General Agriculture</v>
          </cell>
        </row>
        <row r="55">
          <cell r="A55">
            <v>2510</v>
          </cell>
          <cell r="B55" t="str">
            <v>Pasture</v>
          </cell>
          <cell r="C55">
            <v>2510</v>
          </cell>
          <cell r="D55" t="str">
            <v>Pasture</v>
          </cell>
        </row>
        <row r="56">
          <cell r="A56">
            <v>2520</v>
          </cell>
          <cell r="B56" t="str">
            <v>Pasture</v>
          </cell>
          <cell r="C56">
            <v>2520</v>
          </cell>
          <cell r="D56" t="str">
            <v>Pasture</v>
          </cell>
        </row>
        <row r="57">
          <cell r="A57">
            <v>2540</v>
          </cell>
          <cell r="B57" t="str">
            <v>General Agriculture</v>
          </cell>
          <cell r="C57">
            <v>2540</v>
          </cell>
          <cell r="D57" t="str">
            <v>General Agriculture</v>
          </cell>
        </row>
        <row r="58">
          <cell r="A58">
            <v>2610</v>
          </cell>
          <cell r="B58" t="str">
            <v>Row Crops</v>
          </cell>
          <cell r="C58">
            <v>2610</v>
          </cell>
          <cell r="D58" t="str">
            <v>Undeveloped Land</v>
          </cell>
        </row>
        <row r="59">
          <cell r="A59">
            <v>3100</v>
          </cell>
          <cell r="B59" t="str">
            <v>Undeveloped / Rangeland / Forest</v>
          </cell>
          <cell r="C59">
            <v>3100</v>
          </cell>
          <cell r="D59" t="str">
            <v>Undeveloped Land</v>
          </cell>
        </row>
        <row r="60">
          <cell r="A60">
            <v>3200</v>
          </cell>
          <cell r="B60" t="str">
            <v>Undeveloped / Rangeland / Forest</v>
          </cell>
          <cell r="C60">
            <v>3200</v>
          </cell>
          <cell r="D60" t="str">
            <v>Undeveloped Land</v>
          </cell>
        </row>
        <row r="61">
          <cell r="A61">
            <v>3210</v>
          </cell>
          <cell r="B61" t="str">
            <v>Undeveloped / Rangeland / Forest</v>
          </cell>
          <cell r="C61">
            <v>3210</v>
          </cell>
          <cell r="D61" t="str">
            <v>Undeveloped Land</v>
          </cell>
        </row>
        <row r="62">
          <cell r="A62">
            <v>3220</v>
          </cell>
          <cell r="B62" t="str">
            <v>Undeveloped / Rangeland / Forest</v>
          </cell>
          <cell r="C62">
            <v>3220</v>
          </cell>
          <cell r="D62" t="str">
            <v>Undeveloped Land</v>
          </cell>
        </row>
        <row r="63">
          <cell r="A63">
            <v>3300</v>
          </cell>
          <cell r="B63" t="str">
            <v>Undeveloped / Rangeland / Forest</v>
          </cell>
          <cell r="C63">
            <v>3300</v>
          </cell>
          <cell r="D63" t="str">
            <v>Undeveloped Land</v>
          </cell>
        </row>
        <row r="64">
          <cell r="A64">
            <v>4100</v>
          </cell>
          <cell r="B64" t="str">
            <v>Undeveloped / Rangeland / Forest</v>
          </cell>
          <cell r="C64">
            <v>4100</v>
          </cell>
          <cell r="D64" t="str">
            <v>Undeveloped Land</v>
          </cell>
        </row>
        <row r="65">
          <cell r="A65">
            <v>4110</v>
          </cell>
          <cell r="B65" t="str">
            <v>Undeveloped / Rangeland / Forest</v>
          </cell>
          <cell r="C65">
            <v>4110</v>
          </cell>
          <cell r="D65" t="str">
            <v>Undeveloped Land</v>
          </cell>
        </row>
        <row r="66">
          <cell r="A66">
            <v>4130</v>
          </cell>
          <cell r="B66" t="str">
            <v>Undeveloped / Rangeland / Forest</v>
          </cell>
          <cell r="C66">
            <v>4130</v>
          </cell>
          <cell r="D66" t="str">
            <v>Undeveloped Land</v>
          </cell>
        </row>
        <row r="67">
          <cell r="A67">
            <v>4140</v>
          </cell>
          <cell r="B67" t="str">
            <v>Undeveloped / Rangeland / Forest</v>
          </cell>
          <cell r="C67">
            <v>4140</v>
          </cell>
          <cell r="D67" t="str">
            <v>Undeveloped Land</v>
          </cell>
        </row>
        <row r="68">
          <cell r="A68">
            <v>4200</v>
          </cell>
          <cell r="B68" t="str">
            <v>Undeveloped / Rangeland / Forest</v>
          </cell>
          <cell r="C68">
            <v>4200</v>
          </cell>
          <cell r="D68" t="str">
            <v>Undeveloped Land</v>
          </cell>
        </row>
        <row r="69">
          <cell r="A69">
            <v>4220</v>
          </cell>
          <cell r="B69" t="str">
            <v>Undeveloped / Rangeland / Forest</v>
          </cell>
          <cell r="C69">
            <v>4220</v>
          </cell>
          <cell r="D69" t="str">
            <v>Undeveloped Land</v>
          </cell>
        </row>
        <row r="70">
          <cell r="A70">
            <v>4240</v>
          </cell>
          <cell r="B70" t="str">
            <v>Undeveloped / Rangeland / Forest</v>
          </cell>
          <cell r="C70">
            <v>4240</v>
          </cell>
          <cell r="D70" t="str">
            <v>Undeveloped Land</v>
          </cell>
        </row>
        <row r="71">
          <cell r="A71">
            <v>4270</v>
          </cell>
          <cell r="B71" t="str">
            <v>Undeveloped / Rangeland / Forest</v>
          </cell>
          <cell r="C71">
            <v>4270</v>
          </cell>
          <cell r="D71" t="str">
            <v>Undeveloped Land</v>
          </cell>
        </row>
        <row r="72">
          <cell r="A72">
            <v>4271</v>
          </cell>
          <cell r="B72" t="str">
            <v>Undeveloped / Rangeland / Forest</v>
          </cell>
          <cell r="C72">
            <v>4271</v>
          </cell>
          <cell r="D72" t="str">
            <v>Undeveloped Land</v>
          </cell>
        </row>
        <row r="73">
          <cell r="A73">
            <v>4280</v>
          </cell>
          <cell r="B73" t="str">
            <v>Undeveloped / Rangeland / Forest</v>
          </cell>
          <cell r="C73">
            <v>4280</v>
          </cell>
          <cell r="D73" t="str">
            <v>Undeveloped Land</v>
          </cell>
        </row>
        <row r="74">
          <cell r="A74">
            <v>4340</v>
          </cell>
          <cell r="B74" t="str">
            <v>Undeveloped / Rangeland / Forest</v>
          </cell>
          <cell r="C74">
            <v>4340</v>
          </cell>
          <cell r="D74" t="str">
            <v>Undeveloped Land</v>
          </cell>
        </row>
        <row r="75">
          <cell r="A75">
            <v>4370</v>
          </cell>
          <cell r="B75" t="str">
            <v>Undeveloped / Rangeland / Forest</v>
          </cell>
          <cell r="C75">
            <v>4370</v>
          </cell>
          <cell r="D75" t="str">
            <v>Undeveloped Land</v>
          </cell>
        </row>
        <row r="76">
          <cell r="A76">
            <v>4410</v>
          </cell>
          <cell r="B76" t="str">
            <v>Undeveloped / Rangeland / Forest</v>
          </cell>
          <cell r="C76">
            <v>4410</v>
          </cell>
          <cell r="D76" t="str">
            <v>Undeveloped Land</v>
          </cell>
        </row>
        <row r="77">
          <cell r="A77">
            <v>4420</v>
          </cell>
          <cell r="B77" t="str">
            <v>Undeveloped / Rangeland / Forest</v>
          </cell>
          <cell r="C77">
            <v>4420</v>
          </cell>
          <cell r="D77" t="str">
            <v>Undeveloped Land</v>
          </cell>
        </row>
        <row r="78">
          <cell r="A78">
            <v>5110</v>
          </cell>
          <cell r="B78" t="str">
            <v>Water</v>
          </cell>
          <cell r="C78">
            <v>5110</v>
          </cell>
          <cell r="D78" t="str">
            <v>Water</v>
          </cell>
        </row>
        <row r="79">
          <cell r="A79">
            <v>5120</v>
          </cell>
          <cell r="B79" t="str">
            <v>Water</v>
          </cell>
          <cell r="C79">
            <v>5120</v>
          </cell>
          <cell r="D79" t="str">
            <v>Water</v>
          </cell>
        </row>
        <row r="80">
          <cell r="A80">
            <v>5200</v>
          </cell>
          <cell r="B80" t="str">
            <v>Water</v>
          </cell>
          <cell r="C80">
            <v>5200</v>
          </cell>
          <cell r="D80" t="str">
            <v>Water</v>
          </cell>
        </row>
        <row r="81">
          <cell r="A81">
            <v>5250</v>
          </cell>
          <cell r="B81" t="str">
            <v>Water</v>
          </cell>
          <cell r="C81">
            <v>5250</v>
          </cell>
          <cell r="D81" t="str">
            <v>Water</v>
          </cell>
        </row>
        <row r="82">
          <cell r="A82">
            <v>5300</v>
          </cell>
          <cell r="B82" t="str">
            <v>Water</v>
          </cell>
          <cell r="C82">
            <v>5300</v>
          </cell>
          <cell r="D82" t="str">
            <v>Water</v>
          </cell>
        </row>
        <row r="83">
          <cell r="A83">
            <v>5410</v>
          </cell>
          <cell r="B83" t="str">
            <v>Water</v>
          </cell>
          <cell r="C83">
            <v>5410</v>
          </cell>
          <cell r="D83" t="str">
            <v>Water</v>
          </cell>
        </row>
        <row r="84">
          <cell r="A84">
            <v>5600</v>
          </cell>
          <cell r="B84" t="str">
            <v>Water</v>
          </cell>
          <cell r="C84">
            <v>5600</v>
          </cell>
          <cell r="D84" t="str">
            <v>Water</v>
          </cell>
        </row>
        <row r="85">
          <cell r="A85">
            <v>6110</v>
          </cell>
          <cell r="B85" t="str">
            <v>Wetlands</v>
          </cell>
          <cell r="C85">
            <v>6110</v>
          </cell>
          <cell r="D85" t="str">
            <v>Wetlands</v>
          </cell>
        </row>
        <row r="86">
          <cell r="A86">
            <v>6111</v>
          </cell>
          <cell r="B86" t="str">
            <v>Wetlands</v>
          </cell>
          <cell r="C86">
            <v>6111</v>
          </cell>
          <cell r="D86" t="str">
            <v>Wetlands</v>
          </cell>
        </row>
        <row r="87">
          <cell r="A87">
            <v>6120</v>
          </cell>
          <cell r="B87" t="str">
            <v>Wetlands</v>
          </cell>
          <cell r="C87">
            <v>6120</v>
          </cell>
          <cell r="D87" t="str">
            <v>Wetlands</v>
          </cell>
        </row>
        <row r="88">
          <cell r="A88">
            <v>6170</v>
          </cell>
          <cell r="B88" t="str">
            <v>Wetlands</v>
          </cell>
          <cell r="C88">
            <v>6170</v>
          </cell>
          <cell r="D88" t="str">
            <v>Wetlands</v>
          </cell>
        </row>
        <row r="89">
          <cell r="A89">
            <v>6172</v>
          </cell>
          <cell r="B89" t="str">
            <v>Wetlands</v>
          </cell>
          <cell r="C89">
            <v>6172</v>
          </cell>
          <cell r="D89" t="str">
            <v>Wetlands</v>
          </cell>
        </row>
        <row r="90">
          <cell r="A90">
            <v>6191</v>
          </cell>
          <cell r="B90" t="str">
            <v>Wetlands</v>
          </cell>
          <cell r="C90">
            <v>6191</v>
          </cell>
          <cell r="D90" t="str">
            <v>Wetlands</v>
          </cell>
        </row>
        <row r="91">
          <cell r="A91">
            <v>6200</v>
          </cell>
          <cell r="B91" t="str">
            <v>Wetlands</v>
          </cell>
          <cell r="C91">
            <v>6200</v>
          </cell>
          <cell r="D91" t="str">
            <v>Wetlands</v>
          </cell>
        </row>
        <row r="92">
          <cell r="A92">
            <v>6210</v>
          </cell>
          <cell r="B92" t="str">
            <v>Wetlands</v>
          </cell>
          <cell r="C92">
            <v>6210</v>
          </cell>
          <cell r="D92" t="str">
            <v>Wetlands</v>
          </cell>
        </row>
        <row r="93">
          <cell r="A93">
            <v>6215</v>
          </cell>
          <cell r="B93" t="str">
            <v>Wetlands</v>
          </cell>
          <cell r="C93">
            <v>6215</v>
          </cell>
          <cell r="D93" t="str">
            <v>Wetlands</v>
          </cell>
        </row>
        <row r="94">
          <cell r="A94">
            <v>6216</v>
          </cell>
          <cell r="B94" t="str">
            <v>Wetlands</v>
          </cell>
          <cell r="C94">
            <v>6216</v>
          </cell>
          <cell r="D94" t="str">
            <v>Wetlands</v>
          </cell>
        </row>
        <row r="95">
          <cell r="A95">
            <v>6240</v>
          </cell>
          <cell r="B95" t="str">
            <v>Wetlands</v>
          </cell>
          <cell r="C95">
            <v>6240</v>
          </cell>
          <cell r="D95" t="str">
            <v>Wetlands</v>
          </cell>
        </row>
        <row r="96">
          <cell r="A96">
            <v>6250</v>
          </cell>
          <cell r="B96" t="str">
            <v>Wetlands</v>
          </cell>
          <cell r="C96">
            <v>6250</v>
          </cell>
          <cell r="D96" t="str">
            <v>Wetlands</v>
          </cell>
        </row>
        <row r="97">
          <cell r="A97">
            <v>6300</v>
          </cell>
          <cell r="B97" t="str">
            <v>Wetlands</v>
          </cell>
          <cell r="C97">
            <v>6300</v>
          </cell>
          <cell r="D97" t="str">
            <v>Wetlands</v>
          </cell>
        </row>
        <row r="98">
          <cell r="A98">
            <v>6410</v>
          </cell>
          <cell r="B98" t="str">
            <v>Wetlands</v>
          </cell>
          <cell r="C98">
            <v>6410</v>
          </cell>
          <cell r="D98" t="str">
            <v>Wetlands</v>
          </cell>
        </row>
        <row r="99">
          <cell r="A99">
            <v>6411</v>
          </cell>
          <cell r="B99" t="str">
            <v>Wetlands</v>
          </cell>
          <cell r="C99">
            <v>6411</v>
          </cell>
          <cell r="D99" t="str">
            <v>Wetlands</v>
          </cell>
        </row>
        <row r="100">
          <cell r="A100">
            <v>6420</v>
          </cell>
          <cell r="B100" t="str">
            <v>Wetlands</v>
          </cell>
          <cell r="C100">
            <v>6420</v>
          </cell>
          <cell r="D100" t="str">
            <v>Wetlands</v>
          </cell>
        </row>
        <row r="101">
          <cell r="A101">
            <v>6430</v>
          </cell>
          <cell r="B101" t="str">
            <v>Wetlands</v>
          </cell>
          <cell r="C101">
            <v>6430</v>
          </cell>
          <cell r="D101" t="str">
            <v>Wetlands</v>
          </cell>
        </row>
        <row r="102">
          <cell r="A102">
            <v>6440</v>
          </cell>
          <cell r="B102" t="str">
            <v>Wetlands</v>
          </cell>
          <cell r="C102">
            <v>6440</v>
          </cell>
          <cell r="D102" t="str">
            <v>Wetlands</v>
          </cell>
        </row>
        <row r="103">
          <cell r="A103">
            <v>6500</v>
          </cell>
          <cell r="B103" t="str">
            <v>Wetlands</v>
          </cell>
          <cell r="C103">
            <v>6500</v>
          </cell>
          <cell r="D103" t="str">
            <v>Wetlands</v>
          </cell>
        </row>
        <row r="104">
          <cell r="A104">
            <v>7400</v>
          </cell>
          <cell r="B104" t="str">
            <v>Mining / Extractive</v>
          </cell>
          <cell r="C104">
            <v>7400</v>
          </cell>
          <cell r="D104" t="str">
            <v>Undeveloped Land</v>
          </cell>
        </row>
        <row r="105">
          <cell r="A105">
            <v>7430</v>
          </cell>
          <cell r="B105" t="str">
            <v>Mining / Extractive</v>
          </cell>
          <cell r="C105">
            <v>7430</v>
          </cell>
          <cell r="D105" t="str">
            <v>Undeveloped Land</v>
          </cell>
        </row>
        <row r="106">
          <cell r="A106">
            <v>8100</v>
          </cell>
          <cell r="B106" t="str">
            <v>Highway</v>
          </cell>
          <cell r="C106">
            <v>8100</v>
          </cell>
          <cell r="D106" t="str">
            <v>Highway Areas (50% Impervious)</v>
          </cell>
        </row>
        <row r="107">
          <cell r="A107">
            <v>8110</v>
          </cell>
          <cell r="B107" t="str">
            <v>High-Intensity Commercial</v>
          </cell>
          <cell r="C107">
            <v>8110</v>
          </cell>
          <cell r="D107" t="str">
            <v>Single-Family Residential Areas (40% Impervious)</v>
          </cell>
        </row>
        <row r="108">
          <cell r="A108">
            <v>8113</v>
          </cell>
          <cell r="B108" t="str">
            <v>Low-Density Residential</v>
          </cell>
          <cell r="C108">
            <v>8113</v>
          </cell>
          <cell r="D108" t="str">
            <v>Single-Family Residential Areas (25% Impervious)</v>
          </cell>
        </row>
        <row r="109">
          <cell r="A109">
            <v>8115</v>
          </cell>
          <cell r="B109" t="str">
            <v>Low-Density Residential</v>
          </cell>
          <cell r="C109">
            <v>8115</v>
          </cell>
          <cell r="D109" t="str">
            <v>Single-Family Residential Areas (25% Impervious)</v>
          </cell>
        </row>
        <row r="110">
          <cell r="A110">
            <v>8140</v>
          </cell>
          <cell r="B110" t="str">
            <v>Highway</v>
          </cell>
          <cell r="C110">
            <v>8140</v>
          </cell>
          <cell r="D110" t="str">
            <v>Highway Areas (50% Impervious)</v>
          </cell>
        </row>
        <row r="111">
          <cell r="A111">
            <v>8200</v>
          </cell>
          <cell r="B111" t="str">
            <v>Light Industrial</v>
          </cell>
          <cell r="C111">
            <v>8200</v>
          </cell>
          <cell r="D111" t="str">
            <v>Commercial Areas</v>
          </cell>
        </row>
        <row r="112">
          <cell r="A112">
            <v>8300</v>
          </cell>
          <cell r="B112" t="str">
            <v>Light Industrial</v>
          </cell>
          <cell r="C112">
            <v>8300</v>
          </cell>
          <cell r="D112" t="str">
            <v>Commercial Areas</v>
          </cell>
        </row>
        <row r="113">
          <cell r="A113">
            <v>8310</v>
          </cell>
          <cell r="B113" t="str">
            <v>Light Industrial</v>
          </cell>
          <cell r="C113">
            <v>8310</v>
          </cell>
          <cell r="D113" t="str">
            <v>Commercial Areas</v>
          </cell>
        </row>
        <row r="114">
          <cell r="A114">
            <v>8320</v>
          </cell>
          <cell r="B114" t="str">
            <v>Low-intensity commercial</v>
          </cell>
          <cell r="C114">
            <v>8320</v>
          </cell>
          <cell r="D114" t="str">
            <v>Undeveloped Land</v>
          </cell>
        </row>
        <row r="115">
          <cell r="A115">
            <v>8330</v>
          </cell>
          <cell r="B115" t="str">
            <v>Light Industrial</v>
          </cell>
          <cell r="C115">
            <v>8330</v>
          </cell>
          <cell r="D115" t="str">
            <v>Commercial Areas</v>
          </cell>
        </row>
        <row r="116">
          <cell r="A116">
            <v>8340</v>
          </cell>
          <cell r="B116" t="str">
            <v>Light Industrial</v>
          </cell>
          <cell r="C116">
            <v>8340</v>
          </cell>
          <cell r="D116" t="str">
            <v>Commercial Areas</v>
          </cell>
        </row>
        <row r="117">
          <cell r="A117">
            <v>8350</v>
          </cell>
          <cell r="B117" t="str">
            <v>High-Intensity Commercial</v>
          </cell>
          <cell r="C117">
            <v>8350</v>
          </cell>
          <cell r="D117" t="str">
            <v>Commercial Areas</v>
          </cell>
        </row>
        <row r="118">
          <cell r="A118">
            <v>8360</v>
          </cell>
          <cell r="B118" t="str">
            <v>High-Intensity Commercial</v>
          </cell>
          <cell r="C118">
            <v>8360</v>
          </cell>
          <cell r="D118" t="str">
            <v>Commercial Areas</v>
          </cell>
        </row>
      </sheetData>
      <sheetData sheetId="1" refreshError="1">
        <row r="3">
          <cell r="A3" t="str">
            <v>Low-Density Residential</v>
          </cell>
          <cell r="B3">
            <v>0.96797880682585713</v>
          </cell>
          <cell r="C3">
            <v>0.12452938169209543</v>
          </cell>
        </row>
        <row r="4">
          <cell r="A4" t="str">
            <v>Single-Family</v>
          </cell>
          <cell r="B4">
            <v>1.2445441802046733</v>
          </cell>
          <cell r="C4">
            <v>0.21319951734720002</v>
          </cell>
        </row>
        <row r="5">
          <cell r="A5" t="str">
            <v>Multi-Family</v>
          </cell>
          <cell r="B5">
            <v>1.3948514483453343</v>
          </cell>
          <cell r="C5">
            <v>0.33903287162245876</v>
          </cell>
        </row>
        <row r="6">
          <cell r="A6" t="str">
            <v>Low-Intensity Commercial</v>
          </cell>
          <cell r="B6">
            <v>0.70945030562392009</v>
          </cell>
          <cell r="C6">
            <v>0.1167055461931156</v>
          </cell>
        </row>
        <row r="7">
          <cell r="A7" t="str">
            <v>High-Intensity Commercial</v>
          </cell>
          <cell r="B7">
            <v>1.4429497741503459</v>
          </cell>
          <cell r="C7">
            <v>0.22493527059566973</v>
          </cell>
        </row>
        <row r="8">
          <cell r="A8" t="str">
            <v>Light Industrial</v>
          </cell>
          <cell r="B8">
            <v>0.72147488707517293</v>
          </cell>
          <cell r="C8">
            <v>0.16951643581122938</v>
          </cell>
        </row>
        <row r="9">
          <cell r="A9" t="str">
            <v>Highway</v>
          </cell>
          <cell r="B9">
            <v>0.98601567900273634</v>
          </cell>
          <cell r="C9">
            <v>0.14343698414796333</v>
          </cell>
        </row>
        <row r="10">
          <cell r="A10" t="str">
            <v>Pasture</v>
          </cell>
          <cell r="B10">
            <v>2.0141173930848577</v>
          </cell>
          <cell r="C10">
            <v>0.28687396829592665</v>
          </cell>
        </row>
        <row r="11">
          <cell r="A11" t="str">
            <v>Unimproved Pasture</v>
          </cell>
          <cell r="B11">
            <v>1.022089423356495</v>
          </cell>
          <cell r="C11">
            <v>0.19559588747449544</v>
          </cell>
        </row>
        <row r="12">
          <cell r="A12" t="str">
            <v>Citrus</v>
          </cell>
          <cell r="B12">
            <v>1.3467531225403229</v>
          </cell>
          <cell r="C12">
            <v>0.27383424246429361</v>
          </cell>
        </row>
        <row r="13">
          <cell r="A13" t="str">
            <v>Row Crops</v>
          </cell>
          <cell r="B13">
            <v>1.7435643104316678</v>
          </cell>
          <cell r="C13">
            <v>0.58026779950766982</v>
          </cell>
        </row>
        <row r="14">
          <cell r="A14" t="str">
            <v>General Agriculture</v>
          </cell>
          <cell r="B14">
            <v>1.6774291124497771</v>
          </cell>
          <cell r="C14">
            <v>0.48898971868623858</v>
          </cell>
        </row>
        <row r="15">
          <cell r="A15" t="str">
            <v>Undeveloped / Rangeland / Forest</v>
          </cell>
          <cell r="B15">
            <v>0.69141343344704065</v>
          </cell>
          <cell r="C15">
            <v>3.5859246036990831E-2</v>
          </cell>
        </row>
        <row r="16">
          <cell r="A16" t="str">
            <v>Mining / Extractive</v>
          </cell>
          <cell r="B16">
            <v>0.70945030562392009</v>
          </cell>
          <cell r="C16">
            <v>9.7797943737247719E-2</v>
          </cell>
        </row>
        <row r="17">
          <cell r="A17" t="str">
            <v>Water</v>
          </cell>
          <cell r="B17">
            <v>0.50503242095262102</v>
          </cell>
          <cell r="C17">
            <v>6.8458560616073402E-2</v>
          </cell>
        </row>
        <row r="18">
          <cell r="A18" t="str">
            <v>Wetlands</v>
          </cell>
          <cell r="B18">
            <v>0.60724136328827061</v>
          </cell>
          <cell r="C18">
            <v>3.2599314579082571E-2</v>
          </cell>
        </row>
      </sheetData>
      <sheetData sheetId="2" refreshError="1"/>
      <sheetData sheetId="3" refreshError="1"/>
      <sheetData sheetId="4">
        <row r="1">
          <cell r="A1">
            <v>1000</v>
          </cell>
          <cell r="B1" t="str">
            <v>URBAN AND BUILT-UP</v>
          </cell>
        </row>
        <row r="2">
          <cell r="A2">
            <v>1100</v>
          </cell>
          <cell r="B2" t="str">
            <v>Residential, Low Density &lt;Less than two dwelling units per acre&gt;</v>
          </cell>
        </row>
        <row r="3">
          <cell r="A3">
            <v>1110</v>
          </cell>
          <cell r="B3" t="str">
            <v>Fixed Single Family Units</v>
          </cell>
        </row>
        <row r="4">
          <cell r="A4">
            <v>1111</v>
          </cell>
          <cell r="B4" t="str">
            <v>Single Story Units</v>
          </cell>
        </row>
        <row r="5">
          <cell r="A5">
            <v>1112</v>
          </cell>
          <cell r="B5" t="str">
            <v>Two or More Story Units</v>
          </cell>
        </row>
        <row r="6">
          <cell r="A6">
            <v>1120</v>
          </cell>
          <cell r="B6" t="str">
            <v>Mobile Home Units</v>
          </cell>
        </row>
        <row r="7">
          <cell r="A7">
            <v>1121</v>
          </cell>
          <cell r="B7" t="str">
            <v>Single Wide Units</v>
          </cell>
        </row>
        <row r="8">
          <cell r="A8">
            <v>1122</v>
          </cell>
          <cell r="B8" t="str">
            <v>Double Wide Units</v>
          </cell>
        </row>
        <row r="9">
          <cell r="A9">
            <v>1123</v>
          </cell>
          <cell r="B9" t="str">
            <v>Mixed Widths Units</v>
          </cell>
        </row>
        <row r="10">
          <cell r="A10">
            <v>1130</v>
          </cell>
          <cell r="B10" t="str">
            <v>Mixed Units &lt;Fixed and mobile home units&gt;</v>
          </cell>
        </row>
        <row r="11">
          <cell r="A11">
            <v>1160</v>
          </cell>
          <cell r="B11" t="str">
            <v>Low Density with Golf Courses and Small Bodies of Water</v>
          </cell>
        </row>
        <row r="12">
          <cell r="A12">
            <v>1180</v>
          </cell>
          <cell r="B12" t="str">
            <v>Rural Residential</v>
          </cell>
        </row>
        <row r="13">
          <cell r="A13">
            <v>1190</v>
          </cell>
          <cell r="B13" t="str">
            <v>Low Density Under Construction</v>
          </cell>
        </row>
        <row r="14">
          <cell r="A14">
            <v>1200</v>
          </cell>
          <cell r="B14" t="str">
            <v>Residential, Medium Density &lt;Two-five dwelling units per acre&gt;</v>
          </cell>
        </row>
        <row r="15">
          <cell r="A15">
            <v>1210</v>
          </cell>
          <cell r="B15" t="str">
            <v>Fixed Single Family Units</v>
          </cell>
        </row>
        <row r="16">
          <cell r="A16">
            <v>1211</v>
          </cell>
          <cell r="B16" t="str">
            <v>Single Story Units</v>
          </cell>
        </row>
        <row r="17">
          <cell r="A17">
            <v>1212</v>
          </cell>
          <cell r="B17" t="str">
            <v>Two or More Story Units</v>
          </cell>
        </row>
        <row r="18">
          <cell r="A18">
            <v>1220</v>
          </cell>
          <cell r="B18" t="str">
            <v>Mobile Home Units</v>
          </cell>
        </row>
        <row r="19">
          <cell r="A19">
            <v>1221</v>
          </cell>
          <cell r="B19" t="str">
            <v>Single Wide Units</v>
          </cell>
        </row>
        <row r="20">
          <cell r="A20">
            <v>1222</v>
          </cell>
          <cell r="B20" t="str">
            <v>Double Wide Units</v>
          </cell>
        </row>
        <row r="21">
          <cell r="A21">
            <v>1223</v>
          </cell>
          <cell r="B21" t="str">
            <v>Mixed Widths Units</v>
          </cell>
        </row>
        <row r="22">
          <cell r="A22">
            <v>1230</v>
          </cell>
          <cell r="B22" t="str">
            <v>Mixed Units &lt;Fixed and mobile home units&gt;</v>
          </cell>
        </row>
        <row r="23">
          <cell r="A23">
            <v>1260</v>
          </cell>
          <cell r="B23" t="str">
            <v>Medium Density with Golf Courses and Small Bodies of Water</v>
          </cell>
        </row>
        <row r="24">
          <cell r="A24">
            <v>1290</v>
          </cell>
          <cell r="B24" t="str">
            <v>Medium Density Under Construction</v>
          </cell>
        </row>
        <row r="25">
          <cell r="A25">
            <v>1300</v>
          </cell>
          <cell r="B25" t="str">
            <v>Residential, High Density</v>
          </cell>
        </row>
        <row r="26">
          <cell r="A26">
            <v>1310</v>
          </cell>
          <cell r="B26" t="str">
            <v>Fixed Single Family Units &lt;Six or more dwelling units per acre&gt;</v>
          </cell>
        </row>
        <row r="27">
          <cell r="A27">
            <v>1311</v>
          </cell>
          <cell r="B27" t="str">
            <v>Single Story Units</v>
          </cell>
        </row>
        <row r="28">
          <cell r="A28">
            <v>1312</v>
          </cell>
          <cell r="B28" t="str">
            <v>Two or More Story Units</v>
          </cell>
        </row>
        <row r="29">
          <cell r="A29">
            <v>1320</v>
          </cell>
          <cell r="B29" t="str">
            <v>Mobile Home Units &lt;Six or more dwelling units per acre&gt;</v>
          </cell>
        </row>
        <row r="30">
          <cell r="A30">
            <v>1321</v>
          </cell>
          <cell r="B30" t="str">
            <v>Single Wide Units</v>
          </cell>
        </row>
        <row r="31">
          <cell r="A31">
            <v>1322</v>
          </cell>
          <cell r="B31" t="str">
            <v>Double Wide Units</v>
          </cell>
        </row>
        <row r="32">
          <cell r="A32">
            <v>1323</v>
          </cell>
          <cell r="B32" t="str">
            <v>Mixed Widths Units</v>
          </cell>
        </row>
        <row r="33">
          <cell r="A33">
            <v>1330</v>
          </cell>
          <cell r="B33" t="str">
            <v>Multiple Dwelling Units, Low Rise &lt;Two stories or less&gt;</v>
          </cell>
        </row>
        <row r="34">
          <cell r="A34">
            <v>1331</v>
          </cell>
          <cell r="B34" t="str">
            <v>Duplex Units</v>
          </cell>
        </row>
        <row r="35">
          <cell r="A35">
            <v>1332</v>
          </cell>
          <cell r="B35" t="str">
            <v>Triplex Units</v>
          </cell>
        </row>
        <row r="36">
          <cell r="A36">
            <v>1333</v>
          </cell>
          <cell r="B36" t="str">
            <v>Quadruplex Units</v>
          </cell>
        </row>
        <row r="37">
          <cell r="A37">
            <v>1334</v>
          </cell>
          <cell r="B37" t="str">
            <v>Apartment Units</v>
          </cell>
        </row>
        <row r="38">
          <cell r="A38">
            <v>1335</v>
          </cell>
          <cell r="B38" t="str">
            <v>Townhouse Units</v>
          </cell>
        </row>
        <row r="39">
          <cell r="A39">
            <v>1336</v>
          </cell>
          <cell r="B39" t="str">
            <v>Patio Houses</v>
          </cell>
        </row>
        <row r="40">
          <cell r="A40">
            <v>1340</v>
          </cell>
          <cell r="B40" t="str">
            <v>Multiple Dwelling Units, High Rise &lt;Three stories or more&gt;</v>
          </cell>
        </row>
        <row r="41">
          <cell r="A41">
            <v>1341</v>
          </cell>
          <cell r="B41" t="str">
            <v>Apartment Units</v>
          </cell>
        </row>
        <row r="42">
          <cell r="A42">
            <v>1342</v>
          </cell>
          <cell r="B42" t="str">
            <v>Townhouse Units</v>
          </cell>
        </row>
        <row r="43">
          <cell r="A43">
            <v>1343</v>
          </cell>
          <cell r="B43" t="str">
            <v>Condominium Units</v>
          </cell>
        </row>
        <row r="44">
          <cell r="A44">
            <v>1344</v>
          </cell>
          <cell r="B44" t="str">
            <v>Mixed Units</v>
          </cell>
        </row>
        <row r="45">
          <cell r="A45">
            <v>1350</v>
          </cell>
          <cell r="B45" t="str">
            <v>Mixed Units &lt;Fixed and mobile home units&gt;</v>
          </cell>
        </row>
        <row r="46">
          <cell r="A46">
            <v>1360</v>
          </cell>
          <cell r="B46" t="str">
            <v>Multiple-High Density Units: One, Two, or Three Stories with Golf Courses and Small Bodies of Water</v>
          </cell>
        </row>
        <row r="47">
          <cell r="A47">
            <v>1390</v>
          </cell>
          <cell r="B47" t="str">
            <v>High Density Under Construction</v>
          </cell>
        </row>
        <row r="48">
          <cell r="A48">
            <v>1400</v>
          </cell>
          <cell r="B48" t="str">
            <v>Commercial and Services</v>
          </cell>
        </row>
        <row r="49">
          <cell r="A49">
            <v>1410</v>
          </cell>
          <cell r="B49" t="str">
            <v>Retail Sales and Services</v>
          </cell>
        </row>
        <row r="50">
          <cell r="A50">
            <v>1411</v>
          </cell>
          <cell r="B50" t="str">
            <v>Shopping Centers (Plazas, Malls)</v>
          </cell>
        </row>
        <row r="51">
          <cell r="A51">
            <v>1412</v>
          </cell>
          <cell r="B51" t="str">
            <v>Service Stations</v>
          </cell>
        </row>
        <row r="52">
          <cell r="A52">
            <v>1413</v>
          </cell>
          <cell r="B52" t="str">
            <v>Banking Facilities</v>
          </cell>
        </row>
        <row r="53">
          <cell r="A53">
            <v>1414</v>
          </cell>
          <cell r="B53" t="str">
            <v>Convenience Stores</v>
          </cell>
        </row>
        <row r="54">
          <cell r="A54">
            <v>1415</v>
          </cell>
          <cell r="B54" t="str">
            <v>Restaurants</v>
          </cell>
        </row>
        <row r="55">
          <cell r="A55">
            <v>1416</v>
          </cell>
          <cell r="B55" t="str">
            <v>Builder's Supply</v>
          </cell>
        </row>
        <row r="56">
          <cell r="A56">
            <v>1417</v>
          </cell>
          <cell r="B56" t="str">
            <v>Petroleum (Fuels)</v>
          </cell>
        </row>
        <row r="57">
          <cell r="A57">
            <v>1418</v>
          </cell>
          <cell r="B57" t="str">
            <v>Mixed</v>
          </cell>
        </row>
        <row r="58">
          <cell r="A58">
            <v>1420</v>
          </cell>
          <cell r="B58" t="str">
            <v>Wholesale Sales and Services &lt;Excluding warehouses associated with industrial use&gt;</v>
          </cell>
        </row>
        <row r="59">
          <cell r="A59">
            <v>1421</v>
          </cell>
          <cell r="B59" t="str">
            <v>Warehouses</v>
          </cell>
        </row>
        <row r="60">
          <cell r="A60">
            <v>1422</v>
          </cell>
          <cell r="B60" t="str">
            <v>Mini-Warehouses</v>
          </cell>
        </row>
        <row r="61">
          <cell r="A61">
            <v>1423</v>
          </cell>
          <cell r="B61" t="str">
            <v>Junk Yards</v>
          </cell>
        </row>
        <row r="62">
          <cell r="A62">
            <v>1424</v>
          </cell>
          <cell r="B62" t="str">
            <v>Farmers Markets</v>
          </cell>
        </row>
        <row r="63">
          <cell r="A63">
            <v>1425</v>
          </cell>
          <cell r="B63" t="str">
            <v>Other</v>
          </cell>
        </row>
        <row r="64">
          <cell r="A64">
            <v>1430</v>
          </cell>
          <cell r="B64" t="str">
            <v>Professional Services</v>
          </cell>
        </row>
        <row r="65">
          <cell r="A65">
            <v>1440</v>
          </cell>
          <cell r="B65" t="str">
            <v>Cultural and Entertainment</v>
          </cell>
        </row>
        <row r="66">
          <cell r="A66">
            <v>1441</v>
          </cell>
          <cell r="B66" t="str">
            <v>Theaters</v>
          </cell>
        </row>
        <row r="67">
          <cell r="A67">
            <v>1442</v>
          </cell>
          <cell r="B67" t="str">
            <v>Museums</v>
          </cell>
        </row>
        <row r="68">
          <cell r="A68">
            <v>1443</v>
          </cell>
          <cell r="B68" t="str">
            <v>Open Air Theaters</v>
          </cell>
        </row>
        <row r="69">
          <cell r="A69">
            <v>1444</v>
          </cell>
          <cell r="B69" t="str">
            <v>Amphitheaters</v>
          </cell>
        </row>
        <row r="70">
          <cell r="A70">
            <v>1445</v>
          </cell>
          <cell r="B70" t="str">
            <v>Amusement Parks</v>
          </cell>
        </row>
        <row r="71">
          <cell r="A71">
            <v>1446</v>
          </cell>
          <cell r="B71" t="str">
            <v>Art Galleries</v>
          </cell>
        </row>
        <row r="72">
          <cell r="A72">
            <v>1447</v>
          </cell>
          <cell r="B72" t="str">
            <v>Libraries</v>
          </cell>
        </row>
        <row r="73">
          <cell r="A73">
            <v>1448</v>
          </cell>
          <cell r="B73" t="str">
            <v>Other</v>
          </cell>
        </row>
        <row r="74">
          <cell r="A74">
            <v>1450</v>
          </cell>
          <cell r="B74" t="str">
            <v>Tourist Services</v>
          </cell>
        </row>
        <row r="75">
          <cell r="A75">
            <v>1451</v>
          </cell>
          <cell r="B75" t="str">
            <v>Hotels</v>
          </cell>
        </row>
        <row r="76">
          <cell r="A76">
            <v>1452</v>
          </cell>
          <cell r="B76" t="str">
            <v>Motels</v>
          </cell>
        </row>
        <row r="77">
          <cell r="A77">
            <v>1453</v>
          </cell>
          <cell r="B77" t="str">
            <v>Travel Trailer Parks</v>
          </cell>
        </row>
        <row r="78">
          <cell r="A78">
            <v>1454</v>
          </cell>
          <cell r="B78" t="str">
            <v>Campgrounds - Define</v>
          </cell>
        </row>
        <row r="79">
          <cell r="A79">
            <v>1455</v>
          </cell>
          <cell r="B79" t="str">
            <v>Other</v>
          </cell>
        </row>
        <row r="80">
          <cell r="A80">
            <v>1460</v>
          </cell>
          <cell r="B80" t="str">
            <v>Oil and Gas Storage &lt;Except those areas associated with industrial use or manufacturing&gt;</v>
          </cell>
        </row>
        <row r="81">
          <cell r="A81">
            <v>1461</v>
          </cell>
          <cell r="B81" t="str">
            <v>Crude Oil</v>
          </cell>
        </row>
        <row r="82">
          <cell r="A82">
            <v>1462</v>
          </cell>
          <cell r="B82" t="str">
            <v>High Octane Fuels</v>
          </cell>
        </row>
        <row r="83">
          <cell r="A83">
            <v>1463</v>
          </cell>
          <cell r="B83" t="str">
            <v>Liquified Gases</v>
          </cell>
        </row>
        <row r="84">
          <cell r="A84">
            <v>1464</v>
          </cell>
          <cell r="B84" t="str">
            <v>Petroleum Fuels</v>
          </cell>
        </row>
        <row r="85">
          <cell r="A85">
            <v>1465</v>
          </cell>
          <cell r="B85" t="str">
            <v>Motor Lubricants</v>
          </cell>
        </row>
        <row r="86">
          <cell r="A86">
            <v>1470</v>
          </cell>
          <cell r="B86" t="str">
            <v>Mixed Commercial and Services</v>
          </cell>
        </row>
        <row r="87">
          <cell r="A87">
            <v>1480</v>
          </cell>
          <cell r="B87" t="str">
            <v>Cemeteries</v>
          </cell>
        </row>
        <row r="88">
          <cell r="A88">
            <v>1490</v>
          </cell>
          <cell r="B88" t="str">
            <v>Commercial and Services Under Construction</v>
          </cell>
        </row>
        <row r="89">
          <cell r="A89">
            <v>1500</v>
          </cell>
          <cell r="B89" t="str">
            <v>Industrial</v>
          </cell>
        </row>
        <row r="90">
          <cell r="A90">
            <v>1510</v>
          </cell>
          <cell r="B90" t="str">
            <v>Food Processing</v>
          </cell>
        </row>
        <row r="91">
          <cell r="A91">
            <v>1511</v>
          </cell>
          <cell r="B91" t="str">
            <v>Citrus</v>
          </cell>
        </row>
        <row r="92">
          <cell r="A92">
            <v>1512</v>
          </cell>
          <cell r="B92" t="str">
            <v>Sugar</v>
          </cell>
        </row>
        <row r="93">
          <cell r="A93">
            <v>1513</v>
          </cell>
          <cell r="B93" t="str">
            <v>Seafood</v>
          </cell>
        </row>
        <row r="94">
          <cell r="A94">
            <v>1514</v>
          </cell>
          <cell r="B94" t="str">
            <v>Meat Packaging Facilities</v>
          </cell>
        </row>
        <row r="95">
          <cell r="A95">
            <v>1515</v>
          </cell>
          <cell r="B95" t="str">
            <v>Poultry and Eggs</v>
          </cell>
        </row>
        <row r="96">
          <cell r="A96">
            <v>1516</v>
          </cell>
          <cell r="B96" t="str">
            <v>Grains and Legumes</v>
          </cell>
        </row>
        <row r="97">
          <cell r="A97">
            <v>1520</v>
          </cell>
          <cell r="B97" t="str">
            <v>Timber Processing</v>
          </cell>
        </row>
        <row r="98">
          <cell r="A98">
            <v>1521</v>
          </cell>
          <cell r="B98" t="str">
            <v>Sawmills</v>
          </cell>
        </row>
        <row r="99">
          <cell r="A99">
            <v>1522</v>
          </cell>
          <cell r="B99" t="str">
            <v>Plywood and Veneer Mills</v>
          </cell>
        </row>
        <row r="100">
          <cell r="A100">
            <v>1523</v>
          </cell>
          <cell r="B100" t="str">
            <v>Pulp and Paper Mills</v>
          </cell>
        </row>
        <row r="101">
          <cell r="A101">
            <v>1524</v>
          </cell>
          <cell r="B101" t="str">
            <v>Pole Peeler and Treatment Plants</v>
          </cell>
        </row>
        <row r="102">
          <cell r="A102">
            <v>1525</v>
          </cell>
          <cell r="B102" t="str">
            <v>Wood Distillation</v>
          </cell>
        </row>
        <row r="103">
          <cell r="A103">
            <v>1526</v>
          </cell>
          <cell r="B103" t="str">
            <v>Log Home Prefabrication</v>
          </cell>
        </row>
        <row r="104">
          <cell r="A104">
            <v>1527</v>
          </cell>
          <cell r="B104" t="str">
            <v>Woodyards</v>
          </cell>
        </row>
        <row r="105">
          <cell r="A105">
            <v>1530</v>
          </cell>
          <cell r="B105" t="str">
            <v>Mineral Processing</v>
          </cell>
        </row>
        <row r="106">
          <cell r="A106">
            <v>1531</v>
          </cell>
          <cell r="B106" t="str">
            <v>Clays</v>
          </cell>
        </row>
        <row r="107">
          <cell r="A107">
            <v>1532</v>
          </cell>
          <cell r="B107" t="str">
            <v>Phosphate</v>
          </cell>
        </row>
        <row r="108">
          <cell r="A108">
            <v>1533</v>
          </cell>
          <cell r="B108" t="str">
            <v>Limerock</v>
          </cell>
        </row>
        <row r="109">
          <cell r="A109">
            <v>1534</v>
          </cell>
          <cell r="B109" t="str">
            <v>Magnesia</v>
          </cell>
        </row>
        <row r="110">
          <cell r="A110">
            <v>1535</v>
          </cell>
          <cell r="B110" t="str">
            <v>Heavy Minerals</v>
          </cell>
        </row>
        <row r="111">
          <cell r="A111">
            <v>1540</v>
          </cell>
          <cell r="B111" t="str">
            <v>Oil and Gas Processing</v>
          </cell>
        </row>
        <row r="112">
          <cell r="A112">
            <v>1541</v>
          </cell>
          <cell r="B112" t="str">
            <v>Gasoline</v>
          </cell>
        </row>
        <row r="113">
          <cell r="A113">
            <v>1542</v>
          </cell>
          <cell r="B113" t="str">
            <v>Jet Fuel</v>
          </cell>
        </row>
        <row r="114">
          <cell r="A114">
            <v>1543</v>
          </cell>
          <cell r="B114" t="str">
            <v>Fuel Oil</v>
          </cell>
        </row>
        <row r="115">
          <cell r="A115">
            <v>1544</v>
          </cell>
          <cell r="B115" t="str">
            <v>Liquified Gases</v>
          </cell>
        </row>
        <row r="116">
          <cell r="A116">
            <v>1545</v>
          </cell>
          <cell r="B116" t="str">
            <v>Asphalt</v>
          </cell>
        </row>
        <row r="117">
          <cell r="A117">
            <v>1550</v>
          </cell>
          <cell r="B117" t="str">
            <v>Other Light Industrial</v>
          </cell>
        </row>
        <row r="118">
          <cell r="A118">
            <v>1551</v>
          </cell>
          <cell r="B118" t="str">
            <v>Boat Building and Repair</v>
          </cell>
        </row>
        <row r="119">
          <cell r="A119">
            <v>1552</v>
          </cell>
          <cell r="B119" t="str">
            <v>Electronics Industry</v>
          </cell>
        </row>
        <row r="120">
          <cell r="A120">
            <v>1553</v>
          </cell>
          <cell r="B120" t="str">
            <v>Furniture Manufacturers</v>
          </cell>
        </row>
        <row r="121">
          <cell r="A121">
            <v>1554</v>
          </cell>
          <cell r="B121" t="str">
            <v>Aircraft Building and Repair</v>
          </cell>
        </row>
        <row r="122">
          <cell r="A122">
            <v>1555</v>
          </cell>
          <cell r="B122" t="str">
            <v>Container Manufacturers (Cans, bottles, etc.)</v>
          </cell>
        </row>
        <row r="123">
          <cell r="A123">
            <v>1556</v>
          </cell>
          <cell r="B123" t="str">
            <v>Mobile Home Manufacturers</v>
          </cell>
        </row>
        <row r="124">
          <cell r="A124">
            <v>1560</v>
          </cell>
          <cell r="B124" t="str">
            <v>Other Heavy Industrial</v>
          </cell>
        </row>
        <row r="125">
          <cell r="A125">
            <v>1561</v>
          </cell>
          <cell r="B125" t="str">
            <v>Ship Building and Repair</v>
          </cell>
        </row>
        <row r="126">
          <cell r="A126">
            <v>1562</v>
          </cell>
          <cell r="B126" t="str">
            <v>Pre-stressed Concrete Plants</v>
          </cell>
        </row>
        <row r="127">
          <cell r="A127">
            <v>1563</v>
          </cell>
          <cell r="B127" t="str">
            <v>Metal Fabrication Plants</v>
          </cell>
        </row>
        <row r="128">
          <cell r="A128">
            <v>1564</v>
          </cell>
          <cell r="B128" t="str">
            <v>Cement Plants</v>
          </cell>
        </row>
        <row r="129">
          <cell r="A129">
            <v>1590</v>
          </cell>
          <cell r="B129" t="str">
            <v>Industrial Under Construction</v>
          </cell>
        </row>
        <row r="130">
          <cell r="A130">
            <v>1600</v>
          </cell>
          <cell r="B130" t="str">
            <v>Extractive</v>
          </cell>
        </row>
        <row r="131">
          <cell r="A131">
            <v>1610</v>
          </cell>
          <cell r="B131" t="str">
            <v>Strip Mines</v>
          </cell>
        </row>
        <row r="132">
          <cell r="A132">
            <v>1611</v>
          </cell>
          <cell r="B132" t="str">
            <v>Clays</v>
          </cell>
        </row>
        <row r="133">
          <cell r="A133">
            <v>1612</v>
          </cell>
          <cell r="B133" t="str">
            <v>Peat</v>
          </cell>
        </row>
        <row r="134">
          <cell r="A134">
            <v>1613</v>
          </cell>
          <cell r="B134" t="str">
            <v>Heavy Minerals</v>
          </cell>
        </row>
        <row r="135">
          <cell r="A135">
            <v>1620</v>
          </cell>
          <cell r="B135" t="str">
            <v>Sand and Gravel Pits</v>
          </cell>
        </row>
        <row r="136">
          <cell r="A136">
            <v>1630</v>
          </cell>
          <cell r="B136" t="str">
            <v>Rock Quarries</v>
          </cell>
        </row>
        <row r="137">
          <cell r="A137">
            <v>1631</v>
          </cell>
          <cell r="B137" t="str">
            <v>Limerock</v>
          </cell>
        </row>
        <row r="138">
          <cell r="A138">
            <v>1632</v>
          </cell>
          <cell r="B138" t="str">
            <v>Dolomite</v>
          </cell>
        </row>
        <row r="139">
          <cell r="A139">
            <v>1633</v>
          </cell>
          <cell r="B139" t="str">
            <v>Phosphate</v>
          </cell>
        </row>
        <row r="140">
          <cell r="A140">
            <v>1634</v>
          </cell>
          <cell r="B140" t="str">
            <v>Heavy Minerals</v>
          </cell>
        </row>
        <row r="141">
          <cell r="A141">
            <v>1640</v>
          </cell>
          <cell r="B141" t="str">
            <v>Oil and Gas Fields</v>
          </cell>
        </row>
        <row r="142">
          <cell r="A142">
            <v>1641</v>
          </cell>
          <cell r="B142" t="str">
            <v>Crude Oil</v>
          </cell>
        </row>
        <row r="143">
          <cell r="A143">
            <v>1642</v>
          </cell>
          <cell r="B143" t="str">
            <v>Natural Gas</v>
          </cell>
        </row>
        <row r="144">
          <cell r="A144">
            <v>1650</v>
          </cell>
          <cell r="B144" t="str">
            <v>Reclaimed Land</v>
          </cell>
        </row>
        <row r="145">
          <cell r="A145">
            <v>1660</v>
          </cell>
          <cell r="B145" t="str">
            <v>Holding Ponds</v>
          </cell>
        </row>
        <row r="146">
          <cell r="A146">
            <v>1700</v>
          </cell>
          <cell r="B146" t="str">
            <v>Institutional</v>
          </cell>
        </row>
        <row r="147">
          <cell r="A147">
            <v>1710</v>
          </cell>
          <cell r="B147" t="str">
            <v>Educational Facilities</v>
          </cell>
        </row>
        <row r="148">
          <cell r="A148">
            <v>1711</v>
          </cell>
          <cell r="B148" t="str">
            <v>Universities or Colleges</v>
          </cell>
        </row>
        <row r="149">
          <cell r="A149">
            <v>1712</v>
          </cell>
          <cell r="B149" t="str">
            <v>Vocational Schools</v>
          </cell>
        </row>
        <row r="150">
          <cell r="A150">
            <v>1713</v>
          </cell>
          <cell r="B150" t="str">
            <v>High Schools</v>
          </cell>
        </row>
        <row r="151">
          <cell r="A151">
            <v>1714</v>
          </cell>
          <cell r="B151" t="str">
            <v>Middle Schools</v>
          </cell>
        </row>
        <row r="152">
          <cell r="A152">
            <v>1715</v>
          </cell>
          <cell r="B152" t="str">
            <v>Elementary Schools</v>
          </cell>
        </row>
        <row r="153">
          <cell r="A153">
            <v>1720</v>
          </cell>
          <cell r="B153" t="str">
            <v>Religious</v>
          </cell>
        </row>
        <row r="154">
          <cell r="A154">
            <v>1721</v>
          </cell>
          <cell r="B154" t="str">
            <v>Parochial Schools</v>
          </cell>
        </row>
        <row r="155">
          <cell r="A155">
            <v>1722</v>
          </cell>
          <cell r="B155" t="str">
            <v>Churches/Synagogues Only</v>
          </cell>
        </row>
        <row r="156">
          <cell r="A156">
            <v>1730</v>
          </cell>
          <cell r="B156" t="str">
            <v>Military</v>
          </cell>
        </row>
        <row r="157">
          <cell r="A157">
            <v>1731</v>
          </cell>
          <cell r="B157" t="str">
            <v>Air Force Installation</v>
          </cell>
        </row>
        <row r="158">
          <cell r="A158">
            <v>1732</v>
          </cell>
          <cell r="B158" t="str">
            <v>Army Installations</v>
          </cell>
        </row>
        <row r="159">
          <cell r="A159">
            <v>1733</v>
          </cell>
          <cell r="B159" t="str">
            <v>Navy Installations</v>
          </cell>
        </row>
        <row r="160">
          <cell r="A160">
            <v>1734</v>
          </cell>
          <cell r="B160" t="str">
            <v>Marines Installations</v>
          </cell>
        </row>
        <row r="161">
          <cell r="A161">
            <v>1735</v>
          </cell>
          <cell r="B161" t="str">
            <v>Coast Guard Installations</v>
          </cell>
        </row>
        <row r="162">
          <cell r="A162">
            <v>1736</v>
          </cell>
          <cell r="B162" t="str">
            <v>National Guard Installations</v>
          </cell>
        </row>
        <row r="163">
          <cell r="A163">
            <v>1740</v>
          </cell>
          <cell r="B163" t="str">
            <v>Medical and Health Care</v>
          </cell>
        </row>
        <row r="164">
          <cell r="A164">
            <v>1741</v>
          </cell>
          <cell r="B164" t="str">
            <v>Hospitals</v>
          </cell>
        </row>
        <row r="165">
          <cell r="A165">
            <v>1742</v>
          </cell>
          <cell r="B165" t="str">
            <v>Nursing Homes and/or Convalescent Centers</v>
          </cell>
        </row>
        <row r="166">
          <cell r="A166">
            <v>1743</v>
          </cell>
          <cell r="B166" t="str">
            <v>Clinics</v>
          </cell>
        </row>
        <row r="167">
          <cell r="A167">
            <v>1750</v>
          </cell>
          <cell r="B167" t="str">
            <v>Governmental</v>
          </cell>
        </row>
        <row r="168">
          <cell r="A168">
            <v>1751</v>
          </cell>
          <cell r="B168" t="str">
            <v>City Halls</v>
          </cell>
        </row>
        <row r="169">
          <cell r="A169">
            <v>1752</v>
          </cell>
          <cell r="B169" t="str">
            <v>Courthouses</v>
          </cell>
        </row>
        <row r="170">
          <cell r="A170">
            <v>1753</v>
          </cell>
          <cell r="B170" t="str">
            <v>Police Stations</v>
          </cell>
        </row>
        <row r="171">
          <cell r="A171">
            <v>1754</v>
          </cell>
          <cell r="B171" t="str">
            <v>Fire Stations</v>
          </cell>
        </row>
        <row r="172">
          <cell r="A172">
            <v>1755</v>
          </cell>
          <cell r="B172" t="str">
            <v>Office Buildings</v>
          </cell>
        </row>
        <row r="173">
          <cell r="A173">
            <v>1756</v>
          </cell>
          <cell r="B173" t="str">
            <v>Maintenance Yards</v>
          </cell>
        </row>
        <row r="174">
          <cell r="A174">
            <v>1757</v>
          </cell>
          <cell r="B174" t="str">
            <v>Post Offices</v>
          </cell>
        </row>
        <row r="175">
          <cell r="A175">
            <v>1758</v>
          </cell>
          <cell r="B175" t="str">
            <v>Other</v>
          </cell>
        </row>
        <row r="176">
          <cell r="A176">
            <v>1760</v>
          </cell>
          <cell r="B176" t="str">
            <v>Correctional</v>
          </cell>
        </row>
        <row r="177">
          <cell r="A177">
            <v>1761</v>
          </cell>
          <cell r="B177" t="str">
            <v>State Prisons</v>
          </cell>
        </row>
        <row r="178">
          <cell r="A178">
            <v>1762</v>
          </cell>
          <cell r="B178" t="str">
            <v>Federal Prisons</v>
          </cell>
        </row>
        <row r="179">
          <cell r="A179">
            <v>1763</v>
          </cell>
          <cell r="B179" t="str">
            <v>Juvenile Centers</v>
          </cell>
        </row>
        <row r="180">
          <cell r="A180">
            <v>1764</v>
          </cell>
          <cell r="B180" t="str">
            <v>Road Prisons</v>
          </cell>
        </row>
        <row r="181">
          <cell r="A181">
            <v>1765</v>
          </cell>
          <cell r="B181" t="str">
            <v>Municipal Prisons</v>
          </cell>
        </row>
        <row r="182">
          <cell r="A182">
            <v>1770</v>
          </cell>
          <cell r="B182" t="str">
            <v>Other Institutional</v>
          </cell>
        </row>
        <row r="183">
          <cell r="A183">
            <v>1780</v>
          </cell>
          <cell r="B183" t="str">
            <v>Commercial Child Care</v>
          </cell>
        </row>
        <row r="184">
          <cell r="A184">
            <v>1790</v>
          </cell>
          <cell r="B184" t="str">
            <v>Institutional Under Construction</v>
          </cell>
        </row>
        <row r="185">
          <cell r="A185">
            <v>1800</v>
          </cell>
          <cell r="B185" t="str">
            <v>Recreational</v>
          </cell>
        </row>
        <row r="186">
          <cell r="A186">
            <v>1810</v>
          </cell>
          <cell r="B186" t="str">
            <v>Swimming Beach</v>
          </cell>
        </row>
        <row r="187">
          <cell r="A187">
            <v>1820</v>
          </cell>
          <cell r="B187" t="str">
            <v>Golf Courses</v>
          </cell>
        </row>
        <row r="188">
          <cell r="A188">
            <v>1830</v>
          </cell>
          <cell r="B188" t="str">
            <v>Race Tracks</v>
          </cell>
        </row>
        <row r="189">
          <cell r="A189">
            <v>1831</v>
          </cell>
          <cell r="B189" t="str">
            <v>Automobile Tracks</v>
          </cell>
        </row>
        <row r="190">
          <cell r="A190">
            <v>1832</v>
          </cell>
          <cell r="B190" t="str">
            <v>Horse Tracks</v>
          </cell>
        </row>
        <row r="191">
          <cell r="A191">
            <v>1833</v>
          </cell>
          <cell r="B191" t="str">
            <v>Dog Tracks</v>
          </cell>
        </row>
        <row r="192">
          <cell r="A192">
            <v>1840</v>
          </cell>
          <cell r="B192" t="str">
            <v>Marinas and Fish Camps</v>
          </cell>
        </row>
        <row r="193">
          <cell r="A193">
            <v>1841</v>
          </cell>
          <cell r="B193" t="str">
            <v>Marinas (Basins)</v>
          </cell>
        </row>
        <row r="194">
          <cell r="A194">
            <v>1842</v>
          </cell>
          <cell r="B194" t="str">
            <v>Fish Camps</v>
          </cell>
        </row>
        <row r="195">
          <cell r="A195">
            <v>1850</v>
          </cell>
          <cell r="B195" t="str">
            <v>Parks and Zoos</v>
          </cell>
        </row>
        <row r="196">
          <cell r="A196">
            <v>1851</v>
          </cell>
          <cell r="B196" t="str">
            <v>City Parks</v>
          </cell>
        </row>
        <row r="197">
          <cell r="A197">
            <v>1852</v>
          </cell>
          <cell r="B197" t="str">
            <v>Zoos</v>
          </cell>
        </row>
        <row r="198">
          <cell r="A198">
            <v>1860</v>
          </cell>
          <cell r="B198" t="str">
            <v>Community Recreational Facilities</v>
          </cell>
        </row>
        <row r="199">
          <cell r="A199">
            <v>1861</v>
          </cell>
          <cell r="B199" t="str">
            <v>Baseball</v>
          </cell>
        </row>
        <row r="200">
          <cell r="A200">
            <v>1862</v>
          </cell>
          <cell r="B200" t="str">
            <v>Basketball</v>
          </cell>
        </row>
        <row r="201">
          <cell r="A201">
            <v>1863</v>
          </cell>
          <cell r="B201" t="str">
            <v>Football/Soccer</v>
          </cell>
        </row>
        <row r="202">
          <cell r="A202">
            <v>1864</v>
          </cell>
          <cell r="B202" t="str">
            <v>Tennis</v>
          </cell>
        </row>
        <row r="203">
          <cell r="A203">
            <v>1870</v>
          </cell>
          <cell r="B203" t="str">
            <v>Stadiums &lt;Those facilities not associated with high schools, colleges or universities&gt;</v>
          </cell>
        </row>
        <row r="204">
          <cell r="A204">
            <v>1880</v>
          </cell>
          <cell r="B204" t="str">
            <v>Historical Sites</v>
          </cell>
        </row>
        <row r="205">
          <cell r="A205">
            <v>1881</v>
          </cell>
          <cell r="B205" t="str">
            <v>Prehistoric</v>
          </cell>
        </row>
        <row r="206">
          <cell r="A206">
            <v>1882</v>
          </cell>
          <cell r="B206" t="str">
            <v>Historic</v>
          </cell>
        </row>
        <row r="207">
          <cell r="A207">
            <v>1890</v>
          </cell>
          <cell r="B207" t="str">
            <v>Other Recreational</v>
          </cell>
        </row>
        <row r="208">
          <cell r="A208">
            <v>1891</v>
          </cell>
          <cell r="B208" t="str">
            <v>Riding Stables</v>
          </cell>
        </row>
        <row r="209">
          <cell r="A209">
            <v>1892</v>
          </cell>
          <cell r="B209" t="str">
            <v>Go-Cart Tracks</v>
          </cell>
        </row>
        <row r="210">
          <cell r="A210">
            <v>1893</v>
          </cell>
          <cell r="B210" t="str">
            <v>Skeet Ranges</v>
          </cell>
        </row>
        <row r="211">
          <cell r="A211">
            <v>1894</v>
          </cell>
          <cell r="B211" t="str">
            <v>Rifle and/or Pistol Ranges</v>
          </cell>
        </row>
        <row r="212">
          <cell r="A212">
            <v>1895</v>
          </cell>
          <cell r="B212" t="str">
            <v>Golf Driving Ranges</v>
          </cell>
        </row>
        <row r="213">
          <cell r="A213">
            <v>1896</v>
          </cell>
          <cell r="B213" t="str">
            <v>Other</v>
          </cell>
        </row>
        <row r="214">
          <cell r="A214">
            <v>1900</v>
          </cell>
          <cell r="B214" t="str">
            <v>Open Land</v>
          </cell>
        </row>
        <row r="215">
          <cell r="A215">
            <v>1910</v>
          </cell>
          <cell r="B215" t="str">
            <v>Undeveloped Land within Urban Areas</v>
          </cell>
        </row>
        <row r="216">
          <cell r="A216">
            <v>1920</v>
          </cell>
          <cell r="B216" t="str">
            <v>Inactive Land with street pattern but without structures</v>
          </cell>
        </row>
        <row r="217">
          <cell r="A217">
            <v>1930</v>
          </cell>
          <cell r="B217" t="str">
            <v>Urban Land in transition without positive indicators of intended activity</v>
          </cell>
        </row>
        <row r="218">
          <cell r="A218">
            <v>1940</v>
          </cell>
          <cell r="B218" t="str">
            <v>Other Open Land</v>
          </cell>
        </row>
        <row r="219">
          <cell r="A219">
            <v>2000</v>
          </cell>
          <cell r="B219" t="str">
            <v>AGRICULTURE</v>
          </cell>
        </row>
        <row r="220">
          <cell r="A220">
            <v>2100</v>
          </cell>
          <cell r="B220" t="str">
            <v>Cropland and Pastureland</v>
          </cell>
        </row>
        <row r="221">
          <cell r="A221">
            <v>2110</v>
          </cell>
          <cell r="B221" t="str">
            <v>Improved Pastures</v>
          </cell>
        </row>
        <row r="222">
          <cell r="A222">
            <v>2120</v>
          </cell>
          <cell r="B222" t="str">
            <v>Unimproved Pastures</v>
          </cell>
        </row>
        <row r="223">
          <cell r="A223">
            <v>2130</v>
          </cell>
          <cell r="B223" t="str">
            <v>Woodland Pastures</v>
          </cell>
        </row>
        <row r="224">
          <cell r="A224">
            <v>2140</v>
          </cell>
          <cell r="B224" t="str">
            <v>Row Crops</v>
          </cell>
        </row>
        <row r="225">
          <cell r="A225">
            <v>2141</v>
          </cell>
          <cell r="B225" t="str">
            <v>Corn</v>
          </cell>
        </row>
        <row r="226">
          <cell r="A226">
            <v>2142</v>
          </cell>
          <cell r="B226" t="str">
            <v>Tomatoes</v>
          </cell>
        </row>
        <row r="227">
          <cell r="A227">
            <v>2143</v>
          </cell>
          <cell r="B227" t="str">
            <v>Potatoes</v>
          </cell>
        </row>
        <row r="228">
          <cell r="A228">
            <v>2144</v>
          </cell>
          <cell r="B228" t="str">
            <v>Beans</v>
          </cell>
        </row>
        <row r="229">
          <cell r="A229">
            <v>2145</v>
          </cell>
          <cell r="B229" t="str">
            <v>Peanuts</v>
          </cell>
        </row>
        <row r="230">
          <cell r="A230">
            <v>2146</v>
          </cell>
          <cell r="B230" t="str">
            <v>Soybeans</v>
          </cell>
        </row>
        <row r="231">
          <cell r="A231">
            <v>2147</v>
          </cell>
          <cell r="B231" t="str">
            <v>Strawberries</v>
          </cell>
        </row>
        <row r="232">
          <cell r="A232">
            <v>2148</v>
          </cell>
          <cell r="B232" t="str">
            <v>Tobacco</v>
          </cell>
        </row>
        <row r="233">
          <cell r="A233">
            <v>2150</v>
          </cell>
          <cell r="B233" t="str">
            <v>Field Crops</v>
          </cell>
        </row>
        <row r="234">
          <cell r="A234">
            <v>2151</v>
          </cell>
          <cell r="B234" t="str">
            <v>Wheat</v>
          </cell>
        </row>
        <row r="235">
          <cell r="A235">
            <v>2152</v>
          </cell>
          <cell r="B235" t="str">
            <v>Oats</v>
          </cell>
        </row>
        <row r="236">
          <cell r="A236">
            <v>2153</v>
          </cell>
          <cell r="B236" t="str">
            <v>Hay</v>
          </cell>
        </row>
        <row r="237">
          <cell r="A237">
            <v>2154</v>
          </cell>
          <cell r="B237" t="str">
            <v>Watermelons</v>
          </cell>
        </row>
        <row r="238">
          <cell r="A238">
            <v>2155</v>
          </cell>
          <cell r="B238" t="str">
            <v>Grasses</v>
          </cell>
        </row>
        <row r="239">
          <cell r="A239">
            <v>2156</v>
          </cell>
          <cell r="B239" t="str">
            <v>Sugar Cane</v>
          </cell>
        </row>
        <row r="240">
          <cell r="A240">
            <v>2200</v>
          </cell>
          <cell r="B240" t="str">
            <v>Tree Crops</v>
          </cell>
        </row>
        <row r="241">
          <cell r="A241">
            <v>2210</v>
          </cell>
          <cell r="B241" t="str">
            <v>Citrus Groves</v>
          </cell>
        </row>
        <row r="242">
          <cell r="A242">
            <v>2211</v>
          </cell>
          <cell r="B242" t="str">
            <v>Oranges</v>
          </cell>
        </row>
        <row r="243">
          <cell r="A243">
            <v>2212</v>
          </cell>
          <cell r="B243" t="str">
            <v>Grapefruits</v>
          </cell>
        </row>
        <row r="244">
          <cell r="A244">
            <v>2213</v>
          </cell>
          <cell r="B244" t="str">
            <v>Tangerines</v>
          </cell>
        </row>
        <row r="245">
          <cell r="A245">
            <v>2220</v>
          </cell>
          <cell r="B245" t="str">
            <v>Fruit Orchards</v>
          </cell>
        </row>
        <row r="246">
          <cell r="A246">
            <v>2221</v>
          </cell>
          <cell r="B246" t="str">
            <v>Peaches</v>
          </cell>
        </row>
        <row r="247">
          <cell r="A247">
            <v>2222</v>
          </cell>
          <cell r="B247" t="str">
            <v>Mangos</v>
          </cell>
        </row>
        <row r="248">
          <cell r="A248">
            <v>2223</v>
          </cell>
          <cell r="B248" t="str">
            <v>Avocados</v>
          </cell>
        </row>
        <row r="249">
          <cell r="A249">
            <v>2230</v>
          </cell>
          <cell r="B249" t="str">
            <v>Other Groves</v>
          </cell>
        </row>
        <row r="250">
          <cell r="A250">
            <v>2231</v>
          </cell>
          <cell r="B250" t="str">
            <v>Pecans</v>
          </cell>
        </row>
        <row r="251">
          <cell r="A251">
            <v>2240</v>
          </cell>
          <cell r="B251" t="str">
            <v>Abandoned Groves</v>
          </cell>
        </row>
        <row r="252">
          <cell r="A252">
            <v>2300</v>
          </cell>
          <cell r="B252" t="str">
            <v>Feeding Operations</v>
          </cell>
        </row>
        <row r="253">
          <cell r="A253">
            <v>2310</v>
          </cell>
          <cell r="B253" t="str">
            <v>Cattle Feeding Operations</v>
          </cell>
        </row>
        <row r="254">
          <cell r="A254">
            <v>2320</v>
          </cell>
          <cell r="B254" t="str">
            <v>Poultry Feeding Operations</v>
          </cell>
        </row>
        <row r="255">
          <cell r="A255">
            <v>2330</v>
          </cell>
          <cell r="B255" t="str">
            <v>Swine Feeding Operations</v>
          </cell>
        </row>
        <row r="256">
          <cell r="A256">
            <v>2400</v>
          </cell>
          <cell r="B256" t="str">
            <v>Nurseries and Vineyards</v>
          </cell>
        </row>
        <row r="257">
          <cell r="A257">
            <v>2410</v>
          </cell>
          <cell r="B257" t="str">
            <v>Tree Nurseries</v>
          </cell>
        </row>
        <row r="258">
          <cell r="A258">
            <v>2411</v>
          </cell>
          <cell r="B258" t="str">
            <v>Pot Nurseries</v>
          </cell>
        </row>
        <row r="259">
          <cell r="A259">
            <v>2412</v>
          </cell>
          <cell r="B259" t="str">
            <v>Field Nurseries</v>
          </cell>
        </row>
        <row r="260">
          <cell r="A260">
            <v>2420</v>
          </cell>
          <cell r="B260" t="str">
            <v>Sod Farms</v>
          </cell>
        </row>
        <row r="261">
          <cell r="A261">
            <v>2430</v>
          </cell>
          <cell r="B261" t="str">
            <v>Ornamentals</v>
          </cell>
        </row>
        <row r="262">
          <cell r="A262">
            <v>2440</v>
          </cell>
          <cell r="B262" t="str">
            <v>Vineyards</v>
          </cell>
        </row>
        <row r="263">
          <cell r="A263">
            <v>2450</v>
          </cell>
          <cell r="B263" t="str">
            <v>Floriculture</v>
          </cell>
        </row>
        <row r="264">
          <cell r="A264">
            <v>2460</v>
          </cell>
          <cell r="B264" t="str">
            <v>Timber Nurseries</v>
          </cell>
        </row>
        <row r="265">
          <cell r="A265">
            <v>2500</v>
          </cell>
          <cell r="B265" t="str">
            <v>Specialty Farms</v>
          </cell>
        </row>
        <row r="266">
          <cell r="A266">
            <v>2510</v>
          </cell>
          <cell r="B266" t="str">
            <v>Horse Farms</v>
          </cell>
        </row>
        <row r="267">
          <cell r="A267">
            <v>2520</v>
          </cell>
          <cell r="B267" t="str">
            <v>Dairies</v>
          </cell>
        </row>
        <row r="268">
          <cell r="A268">
            <v>2530</v>
          </cell>
          <cell r="B268" t="str">
            <v>Kennels</v>
          </cell>
        </row>
        <row r="269">
          <cell r="A269">
            <v>2540</v>
          </cell>
          <cell r="B269" t="str">
            <v>Aquaculture</v>
          </cell>
        </row>
        <row r="270">
          <cell r="A270">
            <v>2590</v>
          </cell>
          <cell r="B270" t="str">
            <v>Other</v>
          </cell>
        </row>
        <row r="271">
          <cell r="A271">
            <v>2600</v>
          </cell>
          <cell r="B271" t="str">
            <v>Other Open Lands &lt;Rural&gt;</v>
          </cell>
        </row>
        <row r="272">
          <cell r="A272">
            <v>2610</v>
          </cell>
          <cell r="B272" t="str">
            <v>Fallow Crop Land</v>
          </cell>
        </row>
        <row r="273">
          <cell r="A273">
            <v>3000</v>
          </cell>
          <cell r="B273" t="str">
            <v>RANGELAND</v>
          </cell>
        </row>
        <row r="274">
          <cell r="A274">
            <v>3100</v>
          </cell>
          <cell r="B274" t="str">
            <v>Herbaceous (Dry Prairie)</v>
          </cell>
        </row>
        <row r="275">
          <cell r="A275">
            <v>3200</v>
          </cell>
          <cell r="B275" t="str">
            <v>Shrub and Brushland</v>
          </cell>
        </row>
        <row r="276">
          <cell r="A276">
            <v>3201</v>
          </cell>
          <cell r="B276" t="str">
            <v>Class 1 - less than 25% ground cover (excluding grasses)</v>
          </cell>
        </row>
        <row r="277">
          <cell r="A277">
            <v>3202</v>
          </cell>
          <cell r="B277" t="str">
            <v>Class 2 - 26 to 50% ground cover</v>
          </cell>
        </row>
        <row r="278">
          <cell r="A278">
            <v>3203</v>
          </cell>
          <cell r="B278" t="str">
            <v>Class 3 - 51 to 75% ground cover</v>
          </cell>
        </row>
        <row r="279">
          <cell r="A279">
            <v>3204</v>
          </cell>
          <cell r="B279" t="str">
            <v>Class 4 - greater than 75% ground cover</v>
          </cell>
        </row>
        <row r="280">
          <cell r="A280">
            <v>3210</v>
          </cell>
          <cell r="B280" t="str">
            <v>Palmetto Prairies</v>
          </cell>
        </row>
        <row r="281">
          <cell r="A281">
            <v>3220</v>
          </cell>
          <cell r="B281" t="str">
            <v>Coastal Scrub</v>
          </cell>
        </row>
        <row r="282">
          <cell r="A282">
            <v>3290</v>
          </cell>
          <cell r="B282" t="str">
            <v>Other Shrubs and Brush</v>
          </cell>
        </row>
        <row r="283">
          <cell r="A283">
            <v>3300</v>
          </cell>
          <cell r="B283" t="str">
            <v>Mixed Rangeland</v>
          </cell>
        </row>
        <row r="284">
          <cell r="A284">
            <v>4000</v>
          </cell>
          <cell r="B284" t="str">
            <v>UPLAND FORESTS</v>
          </cell>
        </row>
        <row r="285">
          <cell r="A285">
            <v>4001</v>
          </cell>
          <cell r="B285" t="str">
            <v>Class 1 - 10 to 30% crown closure</v>
          </cell>
        </row>
        <row r="286">
          <cell r="A286">
            <v>4002</v>
          </cell>
          <cell r="B286" t="str">
            <v>Class 2 - 31 to 50% crown closure</v>
          </cell>
        </row>
        <row r="287">
          <cell r="A287">
            <v>4003</v>
          </cell>
          <cell r="B287" t="str">
            <v>Class 3 - 51 to 70% crown closure</v>
          </cell>
        </row>
        <row r="288">
          <cell r="A288">
            <v>4004</v>
          </cell>
          <cell r="B288" t="str">
            <v>Class 4 - greater than 70% crown closure</v>
          </cell>
        </row>
        <row r="289">
          <cell r="A289">
            <v>4100</v>
          </cell>
          <cell r="B289" t="str">
            <v>Upland Coniferous Forests</v>
          </cell>
        </row>
        <row r="290">
          <cell r="A290">
            <v>4110</v>
          </cell>
          <cell r="B290" t="str">
            <v>Pine Flatwoods</v>
          </cell>
        </row>
        <row r="291">
          <cell r="A291">
            <v>4120</v>
          </cell>
          <cell r="B291" t="str">
            <v>Longleaf Pine - Xeric Oak</v>
          </cell>
        </row>
        <row r="292">
          <cell r="A292">
            <v>4130</v>
          </cell>
          <cell r="B292" t="str">
            <v>Sand Pine</v>
          </cell>
        </row>
        <row r="293">
          <cell r="A293">
            <v>4140</v>
          </cell>
          <cell r="B293" t="str">
            <v>Pine - Mesic Oak</v>
          </cell>
        </row>
        <row r="294">
          <cell r="A294">
            <v>4150</v>
          </cell>
          <cell r="B294" t="str">
            <v>Mixed Pine</v>
          </cell>
        </row>
        <row r="295">
          <cell r="A295">
            <v>4190</v>
          </cell>
          <cell r="B295" t="str">
            <v>Other Pines</v>
          </cell>
        </row>
        <row r="296">
          <cell r="A296">
            <v>4200</v>
          </cell>
          <cell r="B296" t="str">
            <v>Upland Hardwood Forests</v>
          </cell>
        </row>
        <row r="297">
          <cell r="A297">
            <v>4210</v>
          </cell>
          <cell r="B297" t="str">
            <v>Xeric Oak</v>
          </cell>
        </row>
        <row r="298">
          <cell r="A298">
            <v>4220</v>
          </cell>
          <cell r="B298" t="str">
            <v>Brazilian Pepper</v>
          </cell>
        </row>
        <row r="299">
          <cell r="A299">
            <v>4230</v>
          </cell>
          <cell r="B299" t="str">
            <v>Oak - Pine - Hickory</v>
          </cell>
        </row>
        <row r="300">
          <cell r="A300">
            <v>4240</v>
          </cell>
          <cell r="B300" t="str">
            <v>Melaleuca</v>
          </cell>
        </row>
        <row r="301">
          <cell r="A301">
            <v>4250</v>
          </cell>
          <cell r="B301" t="str">
            <v>Temperate Hardwoods</v>
          </cell>
        </row>
        <row r="302">
          <cell r="A302">
            <v>4260</v>
          </cell>
          <cell r="B302" t="str">
            <v>Tropical Hardwoods</v>
          </cell>
        </row>
        <row r="303">
          <cell r="A303">
            <v>4270</v>
          </cell>
          <cell r="B303" t="str">
            <v>Live Oak</v>
          </cell>
        </row>
        <row r="304">
          <cell r="A304">
            <v>4280</v>
          </cell>
          <cell r="B304" t="str">
            <v>Cabbage Palm</v>
          </cell>
        </row>
        <row r="305">
          <cell r="A305">
            <v>4290</v>
          </cell>
          <cell r="B305" t="str">
            <v>Wax Myrtle - Willow</v>
          </cell>
        </row>
        <row r="306">
          <cell r="A306">
            <v>4300</v>
          </cell>
          <cell r="B306" t="str">
            <v>Upland Hardwood Forests, Continued</v>
          </cell>
        </row>
        <row r="307">
          <cell r="A307">
            <v>4310</v>
          </cell>
          <cell r="B307" t="str">
            <v>Beech - Magnolia</v>
          </cell>
        </row>
        <row r="308">
          <cell r="A308">
            <v>4320</v>
          </cell>
          <cell r="B308" t="str">
            <v>Sand Live Oak</v>
          </cell>
        </row>
        <row r="309">
          <cell r="A309">
            <v>4330</v>
          </cell>
          <cell r="B309" t="str">
            <v>Western Everglades Hardwoods</v>
          </cell>
        </row>
        <row r="310">
          <cell r="A310">
            <v>4340</v>
          </cell>
          <cell r="B310" t="str">
            <v>Hardwood - Coniferous Mixed</v>
          </cell>
        </row>
        <row r="311">
          <cell r="A311">
            <v>4350</v>
          </cell>
          <cell r="B311" t="str">
            <v>Dead Trees</v>
          </cell>
        </row>
        <row r="312">
          <cell r="A312">
            <v>4360</v>
          </cell>
          <cell r="B312" t="str">
            <v>Upland Scrub, Pine and Hardwoods</v>
          </cell>
        </row>
        <row r="313">
          <cell r="A313">
            <v>4370</v>
          </cell>
          <cell r="B313" t="str">
            <v>Australian Pines</v>
          </cell>
        </row>
        <row r="314">
          <cell r="A314">
            <v>4380</v>
          </cell>
          <cell r="B314" t="str">
            <v>Mixed Hardwoods</v>
          </cell>
        </row>
        <row r="315">
          <cell r="A315">
            <v>4390</v>
          </cell>
          <cell r="B315" t="str">
            <v>Other Hardwoods</v>
          </cell>
        </row>
        <row r="316">
          <cell r="A316">
            <v>4400</v>
          </cell>
          <cell r="B316" t="str">
            <v>Tree Plantations</v>
          </cell>
        </row>
        <row r="317">
          <cell r="A317">
            <v>4410</v>
          </cell>
          <cell r="B317" t="str">
            <v>Coniferous Plantations</v>
          </cell>
        </row>
        <row r="318">
          <cell r="A318">
            <v>4411</v>
          </cell>
          <cell r="B318" t="str">
            <v>Sand Pine Plantations</v>
          </cell>
        </row>
        <row r="319">
          <cell r="A319">
            <v>4412</v>
          </cell>
          <cell r="B319" t="str">
            <v>Christmas Tree Plantations</v>
          </cell>
        </row>
        <row r="320">
          <cell r="A320">
            <v>4420</v>
          </cell>
          <cell r="B320" t="str">
            <v>Hardwood Plantations</v>
          </cell>
        </row>
        <row r="321">
          <cell r="A321">
            <v>4421</v>
          </cell>
          <cell r="B321" t="str">
            <v>Eucalyptus Plantations</v>
          </cell>
        </row>
        <row r="322">
          <cell r="A322">
            <v>4430</v>
          </cell>
          <cell r="B322" t="str">
            <v>Forest Regeneration Areas</v>
          </cell>
        </row>
        <row r="323">
          <cell r="A323">
            <v>4440</v>
          </cell>
          <cell r="B323" t="str">
            <v>Experimental Tree Plots</v>
          </cell>
        </row>
        <row r="324">
          <cell r="A324">
            <v>4450</v>
          </cell>
          <cell r="B324" t="str">
            <v>Seed Plantations</v>
          </cell>
        </row>
        <row r="325">
          <cell r="A325">
            <v>5000</v>
          </cell>
          <cell r="B325" t="str">
            <v>WATER</v>
          </cell>
        </row>
        <row r="326">
          <cell r="A326">
            <v>5100</v>
          </cell>
          <cell r="B326" t="str">
            <v>Streams and Waterways</v>
          </cell>
        </row>
        <row r="327">
          <cell r="A327">
            <v>5200</v>
          </cell>
          <cell r="B327" t="str">
            <v>Lakes</v>
          </cell>
        </row>
        <row r="328">
          <cell r="A328">
            <v>5210</v>
          </cell>
          <cell r="B328" t="str">
            <v>Lakes larger than 500 acres (202 hectares)</v>
          </cell>
        </row>
        <row r="329">
          <cell r="A329">
            <v>5220</v>
          </cell>
          <cell r="B329" t="str">
            <v>Lakes larger than 100 acres (40 hectares)</v>
          </cell>
        </row>
        <row r="330">
          <cell r="A330">
            <v>5230</v>
          </cell>
          <cell r="B330" t="str">
            <v>Lakes larger than 10 acres (4 hectares) but less than 100 acres</v>
          </cell>
        </row>
        <row r="331">
          <cell r="A331">
            <v>5240</v>
          </cell>
          <cell r="B331" t="str">
            <v>Lakes less than 10 acres (4 hectares) which are dominant features.</v>
          </cell>
        </row>
        <row r="332">
          <cell r="A332">
            <v>5250</v>
          </cell>
          <cell r="B332" t="str">
            <v>Marshy Lakes</v>
          </cell>
        </row>
        <row r="333">
          <cell r="A333">
            <v>5300</v>
          </cell>
          <cell r="B333" t="str">
            <v>Reservoirs</v>
          </cell>
        </row>
        <row r="334">
          <cell r="A334">
            <v>5310</v>
          </cell>
          <cell r="B334" t="str">
            <v>Reservoirs larger than 500 acres (202 hectares)</v>
          </cell>
        </row>
        <row r="335">
          <cell r="A335">
            <v>5320</v>
          </cell>
          <cell r="B335" t="str">
            <v>Reservoirs larger than 100 acres (40 hectares) but less than 500 acres</v>
          </cell>
        </row>
        <row r="336">
          <cell r="A336">
            <v>5330</v>
          </cell>
          <cell r="B336" t="str">
            <v>Reservoirs larger than 10 acres (4 hectares) but less than 100 acres</v>
          </cell>
        </row>
        <row r="337">
          <cell r="A337">
            <v>5340</v>
          </cell>
          <cell r="B337" t="str">
            <v>Reservoirs less than 10 acres (4 hectares) which are dominant features</v>
          </cell>
        </row>
        <row r="338">
          <cell r="A338">
            <v>5400</v>
          </cell>
          <cell r="B338" t="str">
            <v>Bays and Estuaries</v>
          </cell>
        </row>
        <row r="339">
          <cell r="A339">
            <v>5410</v>
          </cell>
          <cell r="B339" t="str">
            <v>Embayments opening directly into the Gulf of Mexico or the Atlantic Ocean</v>
          </cell>
        </row>
        <row r="340">
          <cell r="A340">
            <v>5420</v>
          </cell>
          <cell r="B340" t="str">
            <v>Embayments not opening directly into the Gulf of Mexico or the Atlantic Ocean</v>
          </cell>
        </row>
        <row r="341">
          <cell r="A341">
            <v>5500</v>
          </cell>
          <cell r="B341" t="str">
            <v>Major Springs</v>
          </cell>
        </row>
        <row r="342">
          <cell r="A342">
            <v>5600</v>
          </cell>
          <cell r="B342" t="str">
            <v>Slough Waters</v>
          </cell>
        </row>
        <row r="343">
          <cell r="A343">
            <v>5700</v>
          </cell>
          <cell r="B343" t="str">
            <v>Major Bodies of Water</v>
          </cell>
        </row>
        <row r="344">
          <cell r="A344">
            <v>5710</v>
          </cell>
          <cell r="B344" t="str">
            <v>Atlantic Ocean</v>
          </cell>
        </row>
        <row r="345">
          <cell r="A345">
            <v>5720</v>
          </cell>
          <cell r="B345" t="str">
            <v>Gulf of Mexico</v>
          </cell>
        </row>
        <row r="346">
          <cell r="A346">
            <v>6000</v>
          </cell>
          <cell r="B346" t="str">
            <v>WETLANDS</v>
          </cell>
        </row>
        <row r="347">
          <cell r="A347">
            <v>6100</v>
          </cell>
          <cell r="B347" t="str">
            <v>Wetland Hardwood Forests</v>
          </cell>
        </row>
        <row r="348">
          <cell r="A348">
            <v>6101</v>
          </cell>
          <cell r="B348" t="str">
            <v>Class 1 - 10 to 30% crown closure</v>
          </cell>
        </row>
        <row r="349">
          <cell r="A349">
            <v>6102</v>
          </cell>
          <cell r="B349" t="str">
            <v>Class 2 - 31 to 50% crown closure</v>
          </cell>
        </row>
        <row r="350">
          <cell r="A350">
            <v>6103</v>
          </cell>
          <cell r="B350" t="str">
            <v>Class 3 - 51 to 70% crown closure</v>
          </cell>
        </row>
        <row r="351">
          <cell r="A351">
            <v>6104</v>
          </cell>
          <cell r="B351" t="str">
            <v>Class 4 - greater than 70% crown closure</v>
          </cell>
        </row>
        <row r="352">
          <cell r="A352">
            <v>6110</v>
          </cell>
          <cell r="B352" t="str">
            <v>Bay Swamps</v>
          </cell>
        </row>
        <row r="353">
          <cell r="A353">
            <v>6120</v>
          </cell>
          <cell r="B353" t="str">
            <v>Mangrove Swamps</v>
          </cell>
        </row>
        <row r="354">
          <cell r="A354">
            <v>6130</v>
          </cell>
          <cell r="B354" t="str">
            <v>Gum Swamps</v>
          </cell>
        </row>
        <row r="355">
          <cell r="A355">
            <v>6140</v>
          </cell>
          <cell r="B355" t="str">
            <v>Titi Swamps</v>
          </cell>
        </row>
        <row r="356">
          <cell r="A356">
            <v>6150</v>
          </cell>
          <cell r="B356" t="str">
            <v>Streams and Lake Swamps (Bottomland)</v>
          </cell>
        </row>
        <row r="357">
          <cell r="A357">
            <v>6160</v>
          </cell>
          <cell r="B357" t="str">
            <v>Inland Ponds and Sloughs</v>
          </cell>
        </row>
        <row r="358">
          <cell r="A358">
            <v>6170</v>
          </cell>
          <cell r="B358" t="str">
            <v>Mixed Wetland Hardwoods</v>
          </cell>
        </row>
        <row r="359">
          <cell r="A359">
            <v>6172</v>
          </cell>
          <cell r="B359" t="str">
            <v>Mixed Shrubs</v>
          </cell>
        </row>
        <row r="360">
          <cell r="A360">
            <v>6180</v>
          </cell>
          <cell r="B360" t="str">
            <v>Willow and Elderberry</v>
          </cell>
        </row>
        <row r="361">
          <cell r="A361">
            <v>6190</v>
          </cell>
          <cell r="B361" t="str">
            <v>Exotic Wetland Hardwoods</v>
          </cell>
        </row>
        <row r="362">
          <cell r="A362">
            <v>6200</v>
          </cell>
          <cell r="B362" t="str">
            <v>Wetland Coniferous Forests</v>
          </cell>
        </row>
        <row r="363">
          <cell r="A363">
            <v>6201</v>
          </cell>
          <cell r="B363" t="str">
            <v>Class 1 - 10 to 30% crown closure</v>
          </cell>
        </row>
        <row r="364">
          <cell r="A364">
            <v>6202</v>
          </cell>
          <cell r="B364" t="str">
            <v>Class 2 - 31 to 50% crown closure</v>
          </cell>
        </row>
        <row r="365">
          <cell r="A365">
            <v>6203</v>
          </cell>
          <cell r="B365" t="str">
            <v>Class 3 - 51 to 70% crown closure</v>
          </cell>
        </row>
        <row r="366">
          <cell r="A366">
            <v>6204</v>
          </cell>
          <cell r="B366" t="str">
            <v>Class 4 - greater than 70% crown closure</v>
          </cell>
        </row>
        <row r="367">
          <cell r="A367">
            <v>6210</v>
          </cell>
          <cell r="B367" t="str">
            <v>Cypress</v>
          </cell>
        </row>
        <row r="368">
          <cell r="A368">
            <v>6220</v>
          </cell>
          <cell r="B368" t="str">
            <v>Pond Pine</v>
          </cell>
        </row>
        <row r="369">
          <cell r="A369">
            <v>6230</v>
          </cell>
          <cell r="B369" t="str">
            <v>Atlantic White Cedar</v>
          </cell>
        </row>
        <row r="370">
          <cell r="A370">
            <v>6240</v>
          </cell>
          <cell r="B370" t="str">
            <v>Cypress - Pine - Cabbage Palm</v>
          </cell>
        </row>
        <row r="371">
          <cell r="A371">
            <v>6250</v>
          </cell>
          <cell r="B371" t="str">
            <v>Hydric Pine Flatwoods</v>
          </cell>
        </row>
        <row r="372">
          <cell r="A372">
            <v>6260</v>
          </cell>
          <cell r="B372" t="str">
            <v>Hydric Pine Savanna</v>
          </cell>
        </row>
        <row r="373">
          <cell r="A373">
            <v>6270</v>
          </cell>
          <cell r="B373" t="str">
            <v>Slash Pine Swamp Forest</v>
          </cell>
        </row>
        <row r="374">
          <cell r="A374">
            <v>6300</v>
          </cell>
          <cell r="B374" t="str">
            <v>Wetland Forested Mixed</v>
          </cell>
        </row>
        <row r="375">
          <cell r="A375">
            <v>6310</v>
          </cell>
          <cell r="B375" t="str">
            <v>Wetland Shrub</v>
          </cell>
        </row>
        <row r="376">
          <cell r="A376">
            <v>6400</v>
          </cell>
          <cell r="B376" t="str">
            <v>Vegetated Non-Forested Wetlands</v>
          </cell>
        </row>
        <row r="377">
          <cell r="A377">
            <v>6410</v>
          </cell>
          <cell r="B377" t="str">
            <v>Freshwater Marshes</v>
          </cell>
        </row>
        <row r="378">
          <cell r="A378">
            <v>6411</v>
          </cell>
          <cell r="B378" t="str">
            <v>Sawgrass</v>
          </cell>
        </row>
        <row r="379">
          <cell r="A379">
            <v>6412</v>
          </cell>
          <cell r="B379" t="str">
            <v>Cattail</v>
          </cell>
        </row>
        <row r="380">
          <cell r="A380">
            <v>6413</v>
          </cell>
          <cell r="B380" t="str">
            <v>Spike Rush</v>
          </cell>
        </row>
        <row r="381">
          <cell r="A381">
            <v>6414</v>
          </cell>
          <cell r="B381" t="str">
            <v>Maidencane</v>
          </cell>
        </row>
        <row r="382">
          <cell r="A382">
            <v>6415</v>
          </cell>
          <cell r="B382" t="str">
            <v>Dog fennel and low marsh grasses</v>
          </cell>
        </row>
        <row r="383">
          <cell r="A383">
            <v>6416</v>
          </cell>
          <cell r="B383" t="str">
            <v>Arrowroot</v>
          </cell>
        </row>
        <row r="384">
          <cell r="A384">
            <v>6417</v>
          </cell>
          <cell r="B384" t="str">
            <v>Freshwater Marsh with shrubs, brushes, and vines</v>
          </cell>
        </row>
        <row r="385">
          <cell r="A385">
            <v>6418</v>
          </cell>
          <cell r="B385" t="str">
            <v>Giant Cutgrass</v>
          </cell>
        </row>
        <row r="386">
          <cell r="A386">
            <v>6420</v>
          </cell>
          <cell r="B386" t="str">
            <v>Saltwater Marshes</v>
          </cell>
        </row>
        <row r="387">
          <cell r="A387">
            <v>6421</v>
          </cell>
          <cell r="B387" t="str">
            <v>Cordgrass</v>
          </cell>
        </row>
        <row r="388">
          <cell r="A388">
            <v>6422</v>
          </cell>
          <cell r="B388" t="str">
            <v>Needlerush</v>
          </cell>
        </row>
        <row r="389">
          <cell r="A389">
            <v>6430</v>
          </cell>
          <cell r="B389" t="str">
            <v>Wet Prairies</v>
          </cell>
        </row>
        <row r="390">
          <cell r="A390">
            <v>6440</v>
          </cell>
          <cell r="B390" t="str">
            <v>Emergent Aquatic Vegetation</v>
          </cell>
        </row>
        <row r="391">
          <cell r="A391">
            <v>6441</v>
          </cell>
          <cell r="B391" t="str">
            <v>Water Lettuce</v>
          </cell>
        </row>
        <row r="392">
          <cell r="A392">
            <v>6442</v>
          </cell>
          <cell r="B392" t="str">
            <v>Spatterdock</v>
          </cell>
        </row>
        <row r="393">
          <cell r="A393">
            <v>6443</v>
          </cell>
          <cell r="B393" t="str">
            <v>Water Hyacinth</v>
          </cell>
        </row>
        <row r="394">
          <cell r="A394">
            <v>6444</v>
          </cell>
          <cell r="B394" t="str">
            <v>Duckweed</v>
          </cell>
        </row>
        <row r="395">
          <cell r="A395">
            <v>6445</v>
          </cell>
          <cell r="B395" t="str">
            <v>Water Lily</v>
          </cell>
        </row>
        <row r="396">
          <cell r="A396">
            <v>6450</v>
          </cell>
          <cell r="B396" t="str">
            <v>Submergent Aquatic Vegetation</v>
          </cell>
        </row>
        <row r="397">
          <cell r="A397">
            <v>6451</v>
          </cell>
          <cell r="B397" t="str">
            <v>Hydrilla</v>
          </cell>
        </row>
        <row r="398">
          <cell r="A398">
            <v>6460</v>
          </cell>
          <cell r="B398" t="str">
            <v>Treeless Hydric Savanna</v>
          </cell>
        </row>
        <row r="399">
          <cell r="A399">
            <v>6500</v>
          </cell>
          <cell r="B399" t="str">
            <v>Non-Vegetated</v>
          </cell>
        </row>
        <row r="400">
          <cell r="A400">
            <v>6510</v>
          </cell>
          <cell r="B400" t="str">
            <v>Tidal Flats</v>
          </cell>
        </row>
        <row r="401">
          <cell r="A401">
            <v>6520</v>
          </cell>
          <cell r="B401" t="str">
            <v>Shorelines</v>
          </cell>
        </row>
        <row r="402">
          <cell r="A402">
            <v>6530</v>
          </cell>
          <cell r="B402" t="str">
            <v>Intermittent Ponds</v>
          </cell>
        </row>
        <row r="403">
          <cell r="A403">
            <v>6540</v>
          </cell>
          <cell r="B403" t="str">
            <v>Oyster Bars</v>
          </cell>
        </row>
        <row r="404">
          <cell r="A404">
            <v>7000</v>
          </cell>
          <cell r="B404" t="str">
            <v>BARREN LAND</v>
          </cell>
        </row>
        <row r="405">
          <cell r="A405">
            <v>7100</v>
          </cell>
          <cell r="B405" t="str">
            <v>Beaches Other Than Swimming Beaches</v>
          </cell>
        </row>
        <row r="406">
          <cell r="A406">
            <v>7200</v>
          </cell>
          <cell r="B406" t="str">
            <v>Sand Other Than Beaches</v>
          </cell>
        </row>
        <row r="407">
          <cell r="A407">
            <v>7300</v>
          </cell>
          <cell r="B407" t="str">
            <v>Exposed Rock</v>
          </cell>
        </row>
        <row r="408">
          <cell r="A408">
            <v>7310</v>
          </cell>
          <cell r="B408" t="str">
            <v>Exposed Rock with Marsh Grasses</v>
          </cell>
        </row>
        <row r="409">
          <cell r="A409">
            <v>7400</v>
          </cell>
          <cell r="B409" t="str">
            <v>Disturbed Land</v>
          </cell>
        </row>
        <row r="410">
          <cell r="A410">
            <v>7410</v>
          </cell>
          <cell r="B410" t="str">
            <v>Rural land in transition without positive indicators of intended activity</v>
          </cell>
        </row>
        <row r="411">
          <cell r="A411">
            <v>7420</v>
          </cell>
          <cell r="B411" t="str">
            <v>Borrow Areas</v>
          </cell>
        </row>
        <row r="412">
          <cell r="A412">
            <v>7430</v>
          </cell>
          <cell r="B412" t="str">
            <v>Spoil Areas</v>
          </cell>
        </row>
        <row r="413">
          <cell r="A413">
            <v>7440</v>
          </cell>
          <cell r="B413" t="str">
            <v>Fill Areas &lt;Highways-Railways&gt;</v>
          </cell>
        </row>
        <row r="414">
          <cell r="A414">
            <v>7450</v>
          </cell>
          <cell r="B414" t="str">
            <v>Burned Areas</v>
          </cell>
        </row>
        <row r="415">
          <cell r="A415">
            <v>7460</v>
          </cell>
          <cell r="B415" t="str">
            <v>Abandoned Railways</v>
          </cell>
        </row>
        <row r="416">
          <cell r="A416">
            <v>7470</v>
          </cell>
          <cell r="B416" t="str">
            <v>Dikes and Levees</v>
          </cell>
        </row>
        <row r="417">
          <cell r="A417">
            <v>8000</v>
          </cell>
          <cell r="B417" t="str">
            <v>TRANSPORTATION, COMMUNICATION AND UTILITIES</v>
          </cell>
        </row>
        <row r="418">
          <cell r="A418">
            <v>8100</v>
          </cell>
          <cell r="B418" t="str">
            <v>Transportation</v>
          </cell>
        </row>
        <row r="419">
          <cell r="A419">
            <v>8110</v>
          </cell>
          <cell r="B419" t="str">
            <v>Airports</v>
          </cell>
        </row>
        <row r="420">
          <cell r="A420">
            <v>8111</v>
          </cell>
          <cell r="B420" t="str">
            <v>Commercial</v>
          </cell>
        </row>
        <row r="421">
          <cell r="A421">
            <v>8112</v>
          </cell>
          <cell r="B421" t="str">
            <v>General Aviation</v>
          </cell>
        </row>
        <row r="422">
          <cell r="A422">
            <v>8113</v>
          </cell>
          <cell r="B422" t="str">
            <v>Private</v>
          </cell>
        </row>
        <row r="423">
          <cell r="A423">
            <v>8114</v>
          </cell>
          <cell r="B423" t="str">
            <v>Abandoned</v>
          </cell>
        </row>
        <row r="424">
          <cell r="A424">
            <v>8120</v>
          </cell>
          <cell r="B424" t="str">
            <v>Railroads</v>
          </cell>
        </row>
        <row r="425">
          <cell r="A425">
            <v>8121</v>
          </cell>
          <cell r="B425" t="str">
            <v>Holding and Trans-shipment Yards</v>
          </cell>
        </row>
        <row r="426">
          <cell r="A426">
            <v>8122</v>
          </cell>
          <cell r="B426" t="str">
            <v>Repair Facilities</v>
          </cell>
        </row>
        <row r="427">
          <cell r="A427">
            <v>8123</v>
          </cell>
          <cell r="B427" t="str">
            <v>Associated Buildings</v>
          </cell>
        </row>
        <row r="428">
          <cell r="A428">
            <v>8130</v>
          </cell>
          <cell r="B428" t="str">
            <v>Bus and Truck Terminals</v>
          </cell>
        </row>
        <row r="429">
          <cell r="A429">
            <v>8131</v>
          </cell>
          <cell r="B429" t="str">
            <v>Bus (Commercial)</v>
          </cell>
        </row>
        <row r="430">
          <cell r="A430">
            <v>8132</v>
          </cell>
          <cell r="B430" t="str">
            <v>Bus (Government, schools, city service)</v>
          </cell>
        </row>
        <row r="431">
          <cell r="A431">
            <v>8133</v>
          </cell>
          <cell r="B431" t="str">
            <v>Truck Terminals</v>
          </cell>
        </row>
        <row r="432">
          <cell r="A432">
            <v>8140</v>
          </cell>
          <cell r="B432" t="str">
            <v>Roads and Highways</v>
          </cell>
        </row>
        <row r="433">
          <cell r="A433">
            <v>8141</v>
          </cell>
          <cell r="B433" t="str">
            <v>Limited Access (Interstate system)</v>
          </cell>
        </row>
        <row r="434">
          <cell r="A434">
            <v>8142</v>
          </cell>
          <cell r="B434" t="str">
            <v>Divided Highways (Federal-State)</v>
          </cell>
        </row>
        <row r="435">
          <cell r="A435">
            <v>8143</v>
          </cell>
          <cell r="B435" t="str">
            <v>Two-Lane Highways (State)</v>
          </cell>
        </row>
        <row r="436">
          <cell r="A436">
            <v>8144</v>
          </cell>
          <cell r="B436" t="str">
            <v>County Maintained</v>
          </cell>
        </row>
        <row r="437">
          <cell r="A437">
            <v>8145</v>
          </cell>
          <cell r="B437" t="str">
            <v>Graded and Drained</v>
          </cell>
        </row>
        <row r="438">
          <cell r="A438">
            <v>8146</v>
          </cell>
          <cell r="B438" t="str">
            <v>Primitive/Trails</v>
          </cell>
        </row>
        <row r="439">
          <cell r="A439">
            <v>8150</v>
          </cell>
          <cell r="B439" t="str">
            <v>Port Facilities</v>
          </cell>
        </row>
        <row r="440">
          <cell r="A440">
            <v>8151</v>
          </cell>
          <cell r="B440" t="str">
            <v>Wharves</v>
          </cell>
        </row>
        <row r="441">
          <cell r="A441">
            <v>8152</v>
          </cell>
          <cell r="B441" t="str">
            <v>Piers</v>
          </cell>
        </row>
        <row r="442">
          <cell r="A442">
            <v>8153</v>
          </cell>
          <cell r="B442" t="str">
            <v>Terminals (Cargo)</v>
          </cell>
        </row>
        <row r="443">
          <cell r="A443">
            <v>8154</v>
          </cell>
          <cell r="B443" t="str">
            <v>Terminals (Passenger)</v>
          </cell>
        </row>
        <row r="444">
          <cell r="A444">
            <v>8155</v>
          </cell>
          <cell r="B444" t="str">
            <v>Repair Facilities</v>
          </cell>
        </row>
        <row r="445">
          <cell r="A445">
            <v>8156</v>
          </cell>
          <cell r="B445" t="str">
            <v>Shipyards (Building-Fabrication)</v>
          </cell>
        </row>
        <row r="446">
          <cell r="A446">
            <v>8157</v>
          </cell>
          <cell r="B446" t="str">
            <v>Ship Chandlers</v>
          </cell>
        </row>
        <row r="447">
          <cell r="A447">
            <v>8158</v>
          </cell>
          <cell r="B447" t="str">
            <v>Port Administration and Port Services</v>
          </cell>
        </row>
        <row r="448">
          <cell r="A448">
            <v>8159</v>
          </cell>
          <cell r="B448" t="str">
            <v>Facilities Under Construction</v>
          </cell>
        </row>
        <row r="449">
          <cell r="A449">
            <v>8160</v>
          </cell>
          <cell r="B449" t="str">
            <v>Canals and Locks</v>
          </cell>
        </row>
        <row r="450">
          <cell r="A450">
            <v>8161</v>
          </cell>
          <cell r="B450" t="str">
            <v>Locks</v>
          </cell>
        </row>
        <row r="451">
          <cell r="A451">
            <v>8162</v>
          </cell>
          <cell r="B451" t="str">
            <v>Power Supply Buildings</v>
          </cell>
        </row>
        <row r="452">
          <cell r="A452">
            <v>8170</v>
          </cell>
          <cell r="B452" t="str">
            <v>Oil, Water or Gas Long Distance Transmission Lines</v>
          </cell>
        </row>
        <row r="453">
          <cell r="A453">
            <v>8171</v>
          </cell>
          <cell r="B453" t="str">
            <v>Pipe Lines</v>
          </cell>
        </row>
        <row r="454">
          <cell r="A454">
            <v>8172</v>
          </cell>
          <cell r="B454" t="str">
            <v>Pump Stations</v>
          </cell>
        </row>
        <row r="455">
          <cell r="A455">
            <v>8180</v>
          </cell>
          <cell r="B455" t="str">
            <v>Auto Parking Facilities &lt;When not directly related to other land use&gt;</v>
          </cell>
        </row>
        <row r="456">
          <cell r="A456">
            <v>8190</v>
          </cell>
          <cell r="B456" t="str">
            <v>Transportation Facilities Under Construction</v>
          </cell>
        </row>
        <row r="457">
          <cell r="A457">
            <v>8191</v>
          </cell>
          <cell r="B457" t="str">
            <v>Highways</v>
          </cell>
        </row>
        <row r="458">
          <cell r="A458">
            <v>8192</v>
          </cell>
          <cell r="B458" t="str">
            <v>Railroads</v>
          </cell>
        </row>
        <row r="459">
          <cell r="A459">
            <v>8193</v>
          </cell>
          <cell r="B459" t="str">
            <v>Airports</v>
          </cell>
        </row>
        <row r="460">
          <cell r="A460">
            <v>8194</v>
          </cell>
          <cell r="B460" t="str">
            <v>Port Facilities</v>
          </cell>
        </row>
        <row r="461">
          <cell r="A461">
            <v>8195</v>
          </cell>
          <cell r="B461" t="str">
            <v>Pipe Lines</v>
          </cell>
        </row>
        <row r="462">
          <cell r="A462">
            <v>8200</v>
          </cell>
          <cell r="B462" t="str">
            <v>Communications</v>
          </cell>
        </row>
        <row r="463">
          <cell r="A463">
            <v>8210</v>
          </cell>
          <cell r="B463" t="str">
            <v>Transmission Towers</v>
          </cell>
        </row>
        <row r="464">
          <cell r="A464">
            <v>8211</v>
          </cell>
          <cell r="B464" t="str">
            <v>Microwave</v>
          </cell>
        </row>
        <row r="465">
          <cell r="A465">
            <v>8212</v>
          </cell>
          <cell r="B465" t="str">
            <v>Radio/Television</v>
          </cell>
        </row>
        <row r="466">
          <cell r="A466">
            <v>8213</v>
          </cell>
          <cell r="B466" t="str">
            <v>Antenna Farms</v>
          </cell>
        </row>
        <row r="467">
          <cell r="A467">
            <v>8214</v>
          </cell>
          <cell r="B467" t="str">
            <v>Navigational Systems (i.e., Loran, ILS)</v>
          </cell>
        </row>
        <row r="468">
          <cell r="A468">
            <v>8220</v>
          </cell>
          <cell r="B468" t="str">
            <v>Communication Facilities</v>
          </cell>
        </row>
        <row r="469">
          <cell r="A469">
            <v>8221</v>
          </cell>
          <cell r="B469" t="str">
            <v>Telephone</v>
          </cell>
        </row>
        <row r="470">
          <cell r="A470">
            <v>8222</v>
          </cell>
          <cell r="B470" t="str">
            <v>Radio</v>
          </cell>
        </row>
        <row r="471">
          <cell r="A471">
            <v>8223</v>
          </cell>
          <cell r="B471" t="str">
            <v>Television</v>
          </cell>
        </row>
        <row r="472">
          <cell r="A472">
            <v>8290</v>
          </cell>
          <cell r="B472" t="str">
            <v>Communication Facilities under Construction</v>
          </cell>
        </row>
        <row r="473">
          <cell r="A473">
            <v>8300</v>
          </cell>
          <cell r="B473" t="str">
            <v>Utilities</v>
          </cell>
        </row>
        <row r="474">
          <cell r="A474">
            <v>8310</v>
          </cell>
          <cell r="B474" t="str">
            <v>Electric Power Facilities</v>
          </cell>
        </row>
        <row r="475">
          <cell r="A475">
            <v>8311</v>
          </cell>
          <cell r="B475" t="str">
            <v>Thermal</v>
          </cell>
        </row>
        <row r="476">
          <cell r="A476">
            <v>8312</v>
          </cell>
          <cell r="B476" t="str">
            <v>Gas Turbine</v>
          </cell>
        </row>
        <row r="477">
          <cell r="A477">
            <v>8313</v>
          </cell>
          <cell r="B477" t="str">
            <v>Nuclear</v>
          </cell>
        </row>
        <row r="478">
          <cell r="A478">
            <v>8314</v>
          </cell>
          <cell r="B478" t="str">
            <v>Hydro</v>
          </cell>
        </row>
        <row r="479">
          <cell r="A479">
            <v>8315</v>
          </cell>
          <cell r="B479" t="str">
            <v>Sub-Stations</v>
          </cell>
        </row>
        <row r="480">
          <cell r="A480">
            <v>8320</v>
          </cell>
          <cell r="B480" t="str">
            <v>Electrical Power Transmission Lines</v>
          </cell>
        </row>
        <row r="481">
          <cell r="A481">
            <v>8321</v>
          </cell>
          <cell r="B481" t="str">
            <v>Trunk</v>
          </cell>
        </row>
        <row r="482">
          <cell r="A482">
            <v>8322</v>
          </cell>
          <cell r="B482" t="str">
            <v>Feeder</v>
          </cell>
        </row>
        <row r="483">
          <cell r="A483">
            <v>8330</v>
          </cell>
          <cell r="B483" t="str">
            <v>Water Supply Plants</v>
          </cell>
        </row>
        <row r="484">
          <cell r="A484">
            <v>8331</v>
          </cell>
          <cell r="B484" t="str">
            <v>Treatment Plants</v>
          </cell>
        </row>
        <row r="485">
          <cell r="A485">
            <v>8332</v>
          </cell>
          <cell r="B485" t="str">
            <v>Settling Plants</v>
          </cell>
        </row>
        <row r="486">
          <cell r="A486">
            <v>8333</v>
          </cell>
          <cell r="B486" t="str">
            <v>Water Tanks</v>
          </cell>
        </row>
        <row r="487">
          <cell r="A487">
            <v>8334</v>
          </cell>
          <cell r="B487" t="str">
            <v>Well Fields</v>
          </cell>
        </row>
        <row r="488">
          <cell r="A488">
            <v>8335</v>
          </cell>
          <cell r="B488" t="str">
            <v>Pumping Stations</v>
          </cell>
        </row>
        <row r="489">
          <cell r="A489">
            <v>8340</v>
          </cell>
          <cell r="B489" t="str">
            <v>Sewage Treatment</v>
          </cell>
        </row>
        <row r="490">
          <cell r="A490">
            <v>8341</v>
          </cell>
          <cell r="B490" t="str">
            <v>Treatment Plants</v>
          </cell>
        </row>
        <row r="491">
          <cell r="A491">
            <v>8342</v>
          </cell>
          <cell r="B491" t="str">
            <v>Lift Stations</v>
          </cell>
        </row>
        <row r="492">
          <cell r="A492">
            <v>8343</v>
          </cell>
          <cell r="B492" t="str">
            <v>Aeration Fields</v>
          </cell>
        </row>
        <row r="493">
          <cell r="A493">
            <v>8350</v>
          </cell>
          <cell r="B493" t="str">
            <v>Solid Waste Disposal</v>
          </cell>
        </row>
        <row r="494">
          <cell r="A494">
            <v>8390</v>
          </cell>
          <cell r="B494" t="str">
            <v>Utilities Under Construction</v>
          </cell>
        </row>
        <row r="495">
          <cell r="A495">
            <v>9000</v>
          </cell>
          <cell r="B495" t="str">
            <v>SPECIAL CLASSIFICATIONS</v>
          </cell>
        </row>
        <row r="496">
          <cell r="A496">
            <v>9100</v>
          </cell>
          <cell r="B496" t="str">
            <v>Vegetation</v>
          </cell>
        </row>
        <row r="497">
          <cell r="A497">
            <v>9110</v>
          </cell>
          <cell r="B497" t="str">
            <v>Sea Grass</v>
          </cell>
        </row>
        <row r="498">
          <cell r="A498">
            <v>9111</v>
          </cell>
          <cell r="B498" t="str">
            <v>Sea Grass, Sparse - Medium</v>
          </cell>
        </row>
        <row r="499">
          <cell r="A499">
            <v>9112</v>
          </cell>
          <cell r="B499" t="str">
            <v>Sea Grass, Dense</v>
          </cell>
        </row>
        <row r="500">
          <cell r="A500">
            <v>9113</v>
          </cell>
          <cell r="B500" t="str">
            <v>Sea Grass, Patchy</v>
          </cell>
        </row>
      </sheetData>
      <sheetData sheetId="5" refreshError="1"/>
      <sheetData sheetId="6" refreshError="1"/>
      <sheetData sheetId="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formance"/>
      <sheetName val="EMCs"/>
      <sheetName val="ROCs"/>
      <sheetName val="Summary"/>
      <sheetName val="FLUCCS"/>
      <sheetName val="Calcs Juris"/>
      <sheetName val="Juris N Red"/>
      <sheetName val="Juris P Red"/>
    </sheetNames>
    <sheetDataSet>
      <sheetData sheetId="0">
        <row r="1">
          <cell r="C1" t="str">
            <v>FLUCCS</v>
          </cell>
        </row>
      </sheetData>
      <sheetData sheetId="1">
        <row r="3">
          <cell r="A3" t="str">
            <v>Low-Density Residential</v>
          </cell>
        </row>
      </sheetData>
      <sheetData sheetId="2">
        <row r="1">
          <cell r="B1" t="str">
            <v>A</v>
          </cell>
        </row>
      </sheetData>
      <sheetData sheetId="3">
        <row r="32">
          <cell r="A32" t="str">
            <v>North Fork</v>
          </cell>
        </row>
      </sheetData>
      <sheetData sheetId="4">
        <row r="1">
          <cell r="A1">
            <v>1000</v>
          </cell>
          <cell r="B1" t="str">
            <v>URBAN AND BUILT-UP</v>
          </cell>
        </row>
        <row r="2">
          <cell r="A2">
            <v>1100</v>
          </cell>
          <cell r="B2" t="str">
            <v>Residential, Low Density &lt;Less than two dwelling units per acre&gt;</v>
          </cell>
        </row>
        <row r="3">
          <cell r="A3">
            <v>1110</v>
          </cell>
          <cell r="B3" t="str">
            <v>Fixed Single Family Units</v>
          </cell>
        </row>
        <row r="4">
          <cell r="A4">
            <v>1111</v>
          </cell>
          <cell r="B4" t="str">
            <v>Single Story Units</v>
          </cell>
        </row>
        <row r="5">
          <cell r="A5">
            <v>1112</v>
          </cell>
          <cell r="B5" t="str">
            <v>Two or More Story Units</v>
          </cell>
        </row>
        <row r="6">
          <cell r="A6">
            <v>1120</v>
          </cell>
          <cell r="B6" t="str">
            <v>Mobile Home Units</v>
          </cell>
        </row>
        <row r="7">
          <cell r="A7">
            <v>1121</v>
          </cell>
          <cell r="B7" t="str">
            <v>Single Wide Units</v>
          </cell>
        </row>
        <row r="8">
          <cell r="A8">
            <v>1122</v>
          </cell>
          <cell r="B8" t="str">
            <v>Double Wide Units</v>
          </cell>
        </row>
        <row r="9">
          <cell r="A9">
            <v>1123</v>
          </cell>
          <cell r="B9" t="str">
            <v>Mixed Widths Units</v>
          </cell>
        </row>
        <row r="10">
          <cell r="A10">
            <v>1130</v>
          </cell>
          <cell r="B10" t="str">
            <v>Mixed Units &lt;Fixed and mobile home units&gt;</v>
          </cell>
        </row>
        <row r="11">
          <cell r="A11">
            <v>1160</v>
          </cell>
          <cell r="B11" t="str">
            <v>Low Density with Golf Courses and Small Bodies of Water</v>
          </cell>
        </row>
        <row r="12">
          <cell r="A12">
            <v>1180</v>
          </cell>
          <cell r="B12" t="str">
            <v>Rural Residential</v>
          </cell>
        </row>
        <row r="13">
          <cell r="A13">
            <v>1190</v>
          </cell>
          <cell r="B13" t="str">
            <v>Low Density Under Construction</v>
          </cell>
        </row>
        <row r="14">
          <cell r="A14">
            <v>1200</v>
          </cell>
          <cell r="B14" t="str">
            <v>Residential, Medium Density &lt;Two-five dwelling units per acre&gt;</v>
          </cell>
        </row>
        <row r="15">
          <cell r="A15">
            <v>1210</v>
          </cell>
          <cell r="B15" t="str">
            <v>Fixed Single Family Units</v>
          </cell>
        </row>
        <row r="16">
          <cell r="A16">
            <v>1211</v>
          </cell>
          <cell r="B16" t="str">
            <v>Single Story Units</v>
          </cell>
        </row>
        <row r="17">
          <cell r="A17">
            <v>1212</v>
          </cell>
          <cell r="B17" t="str">
            <v>Two or More Story Units</v>
          </cell>
        </row>
        <row r="18">
          <cell r="A18">
            <v>1220</v>
          </cell>
          <cell r="B18" t="str">
            <v>Mobile Home Units</v>
          </cell>
        </row>
        <row r="19">
          <cell r="A19">
            <v>1221</v>
          </cell>
          <cell r="B19" t="str">
            <v>Single Wide Units</v>
          </cell>
        </row>
        <row r="20">
          <cell r="A20">
            <v>1222</v>
          </cell>
          <cell r="B20" t="str">
            <v>Double Wide Units</v>
          </cell>
        </row>
        <row r="21">
          <cell r="A21">
            <v>1223</v>
          </cell>
          <cell r="B21" t="str">
            <v>Mixed Widths Units</v>
          </cell>
        </row>
        <row r="22">
          <cell r="A22">
            <v>1230</v>
          </cell>
          <cell r="B22" t="str">
            <v>Mixed Units &lt;Fixed and mobile home units&gt;</v>
          </cell>
        </row>
        <row r="23">
          <cell r="A23">
            <v>1260</v>
          </cell>
          <cell r="B23" t="str">
            <v>Medium Density with Golf Courses and Small Bodies of Water</v>
          </cell>
        </row>
        <row r="24">
          <cell r="A24">
            <v>1290</v>
          </cell>
          <cell r="B24" t="str">
            <v>Medium Density Under Construction</v>
          </cell>
        </row>
        <row r="25">
          <cell r="A25">
            <v>1300</v>
          </cell>
          <cell r="B25" t="str">
            <v>Residential, High Density</v>
          </cell>
        </row>
        <row r="26">
          <cell r="A26">
            <v>1310</v>
          </cell>
          <cell r="B26" t="str">
            <v>Fixed Single Family Units &lt;Six or more dwelling units per acre&gt;</v>
          </cell>
        </row>
        <row r="27">
          <cell r="A27">
            <v>1311</v>
          </cell>
          <cell r="B27" t="str">
            <v>Single Story Units</v>
          </cell>
        </row>
        <row r="28">
          <cell r="A28">
            <v>1312</v>
          </cell>
          <cell r="B28" t="str">
            <v>Two or More Story Units</v>
          </cell>
        </row>
        <row r="29">
          <cell r="A29">
            <v>1320</v>
          </cell>
          <cell r="B29" t="str">
            <v>Mobile Home Units &lt;Six or more dwelling units per acre&gt;</v>
          </cell>
        </row>
        <row r="30">
          <cell r="A30">
            <v>1321</v>
          </cell>
          <cell r="B30" t="str">
            <v>Single Wide Units</v>
          </cell>
        </row>
        <row r="31">
          <cell r="A31">
            <v>1322</v>
          </cell>
          <cell r="B31" t="str">
            <v>Double Wide Units</v>
          </cell>
        </row>
        <row r="32">
          <cell r="A32">
            <v>1323</v>
          </cell>
          <cell r="B32" t="str">
            <v>Mixed Widths Units</v>
          </cell>
        </row>
        <row r="33">
          <cell r="A33">
            <v>1330</v>
          </cell>
          <cell r="B33" t="str">
            <v>Multiple Dwelling Units, Low Rise &lt;Two stories or less&gt;</v>
          </cell>
        </row>
        <row r="34">
          <cell r="A34">
            <v>1331</v>
          </cell>
          <cell r="B34" t="str">
            <v>Duplex Units</v>
          </cell>
        </row>
        <row r="35">
          <cell r="A35">
            <v>1332</v>
          </cell>
          <cell r="B35" t="str">
            <v>Triplex Units</v>
          </cell>
        </row>
        <row r="36">
          <cell r="A36">
            <v>1333</v>
          </cell>
          <cell r="B36" t="str">
            <v>Quadruplex Units</v>
          </cell>
        </row>
        <row r="37">
          <cell r="A37">
            <v>1334</v>
          </cell>
          <cell r="B37" t="str">
            <v>Apartment Units</v>
          </cell>
        </row>
        <row r="38">
          <cell r="A38">
            <v>1335</v>
          </cell>
          <cell r="B38" t="str">
            <v>Townhouse Units</v>
          </cell>
        </row>
        <row r="39">
          <cell r="A39">
            <v>1336</v>
          </cell>
          <cell r="B39" t="str">
            <v>Patio Houses</v>
          </cell>
        </row>
        <row r="40">
          <cell r="A40">
            <v>1340</v>
          </cell>
          <cell r="B40" t="str">
            <v>Multiple Dwelling Units, High Rise &lt;Three stories or more&gt;</v>
          </cell>
        </row>
        <row r="41">
          <cell r="A41">
            <v>1341</v>
          </cell>
          <cell r="B41" t="str">
            <v>Apartment Units</v>
          </cell>
        </row>
        <row r="42">
          <cell r="A42">
            <v>1342</v>
          </cell>
          <cell r="B42" t="str">
            <v>Townhouse Units</v>
          </cell>
        </row>
        <row r="43">
          <cell r="A43">
            <v>1343</v>
          </cell>
          <cell r="B43" t="str">
            <v>Condominium Units</v>
          </cell>
        </row>
        <row r="44">
          <cell r="A44">
            <v>1344</v>
          </cell>
          <cell r="B44" t="str">
            <v>Mixed Units</v>
          </cell>
        </row>
        <row r="45">
          <cell r="A45">
            <v>1350</v>
          </cell>
          <cell r="B45" t="str">
            <v>Mixed Units &lt;Fixed and mobile home units&gt;</v>
          </cell>
        </row>
        <row r="46">
          <cell r="A46">
            <v>1360</v>
          </cell>
          <cell r="B46" t="str">
            <v>Multiple-High Density Units: One, Two, or Three Stories with Golf Courses and Small Bodies of Water</v>
          </cell>
        </row>
        <row r="47">
          <cell r="A47">
            <v>1390</v>
          </cell>
          <cell r="B47" t="str">
            <v>High Density Under Construction</v>
          </cell>
        </row>
        <row r="48">
          <cell r="A48">
            <v>1400</v>
          </cell>
          <cell r="B48" t="str">
            <v>Commercial and Services</v>
          </cell>
        </row>
        <row r="49">
          <cell r="A49">
            <v>1410</v>
          </cell>
          <cell r="B49" t="str">
            <v>Retail Sales and Services</v>
          </cell>
        </row>
        <row r="50">
          <cell r="A50">
            <v>1411</v>
          </cell>
          <cell r="B50" t="str">
            <v>Shopping Centers (Plazas, Malls)</v>
          </cell>
        </row>
        <row r="51">
          <cell r="A51">
            <v>1412</v>
          </cell>
          <cell r="B51" t="str">
            <v>Service Stations</v>
          </cell>
        </row>
        <row r="52">
          <cell r="A52">
            <v>1413</v>
          </cell>
          <cell r="B52" t="str">
            <v>Banking Facilities</v>
          </cell>
        </row>
        <row r="53">
          <cell r="A53">
            <v>1414</v>
          </cell>
          <cell r="B53" t="str">
            <v>Convenience Stores</v>
          </cell>
        </row>
        <row r="54">
          <cell r="A54">
            <v>1415</v>
          </cell>
          <cell r="B54" t="str">
            <v>Restaurants</v>
          </cell>
        </row>
        <row r="55">
          <cell r="A55">
            <v>1416</v>
          </cell>
          <cell r="B55" t="str">
            <v>Builder's Supply</v>
          </cell>
        </row>
        <row r="56">
          <cell r="A56">
            <v>1417</v>
          </cell>
          <cell r="B56" t="str">
            <v>Petroleum (Fuels)</v>
          </cell>
        </row>
        <row r="57">
          <cell r="A57">
            <v>1418</v>
          </cell>
          <cell r="B57" t="str">
            <v>Mixed</v>
          </cell>
        </row>
        <row r="58">
          <cell r="A58">
            <v>1420</v>
          </cell>
          <cell r="B58" t="str">
            <v>Wholesale Sales and Services &lt;Excluding warehouses associated with industrial use&gt;</v>
          </cell>
        </row>
        <row r="59">
          <cell r="A59">
            <v>1421</v>
          </cell>
          <cell r="B59" t="str">
            <v>Warehouses</v>
          </cell>
        </row>
        <row r="60">
          <cell r="A60">
            <v>1422</v>
          </cell>
          <cell r="B60" t="str">
            <v>Mini-Warehouses</v>
          </cell>
        </row>
        <row r="61">
          <cell r="A61">
            <v>1423</v>
          </cell>
          <cell r="B61" t="str">
            <v>Junk Yards</v>
          </cell>
        </row>
        <row r="62">
          <cell r="A62">
            <v>1424</v>
          </cell>
          <cell r="B62" t="str">
            <v>Farmers Markets</v>
          </cell>
        </row>
        <row r="63">
          <cell r="A63">
            <v>1425</v>
          </cell>
          <cell r="B63" t="str">
            <v>Other</v>
          </cell>
        </row>
        <row r="64">
          <cell r="A64">
            <v>1430</v>
          </cell>
          <cell r="B64" t="str">
            <v>Professional Services</v>
          </cell>
        </row>
        <row r="65">
          <cell r="A65">
            <v>1440</v>
          </cell>
          <cell r="B65" t="str">
            <v>Cultural and Entertainment</v>
          </cell>
        </row>
        <row r="66">
          <cell r="A66">
            <v>1441</v>
          </cell>
          <cell r="B66" t="str">
            <v>Theaters</v>
          </cell>
        </row>
        <row r="67">
          <cell r="A67">
            <v>1442</v>
          </cell>
          <cell r="B67" t="str">
            <v>Museums</v>
          </cell>
        </row>
        <row r="68">
          <cell r="A68">
            <v>1443</v>
          </cell>
          <cell r="B68" t="str">
            <v>Open Air Theaters</v>
          </cell>
        </row>
        <row r="69">
          <cell r="A69">
            <v>1444</v>
          </cell>
          <cell r="B69" t="str">
            <v>Amphitheaters</v>
          </cell>
        </row>
        <row r="70">
          <cell r="A70">
            <v>1445</v>
          </cell>
          <cell r="B70" t="str">
            <v>Amusement Parks</v>
          </cell>
        </row>
        <row r="71">
          <cell r="A71">
            <v>1446</v>
          </cell>
          <cell r="B71" t="str">
            <v>Art Galleries</v>
          </cell>
        </row>
        <row r="72">
          <cell r="A72">
            <v>1447</v>
          </cell>
          <cell r="B72" t="str">
            <v>Libraries</v>
          </cell>
        </row>
        <row r="73">
          <cell r="A73">
            <v>1448</v>
          </cell>
          <cell r="B73" t="str">
            <v>Other</v>
          </cell>
        </row>
        <row r="74">
          <cell r="A74">
            <v>1450</v>
          </cell>
          <cell r="B74" t="str">
            <v>Tourist Services</v>
          </cell>
        </row>
        <row r="75">
          <cell r="A75">
            <v>1451</v>
          </cell>
          <cell r="B75" t="str">
            <v>Hotels</v>
          </cell>
        </row>
        <row r="76">
          <cell r="A76">
            <v>1452</v>
          </cell>
          <cell r="B76" t="str">
            <v>Motels</v>
          </cell>
        </row>
        <row r="77">
          <cell r="A77">
            <v>1453</v>
          </cell>
          <cell r="B77" t="str">
            <v>Travel Trailer Parks</v>
          </cell>
        </row>
        <row r="78">
          <cell r="A78">
            <v>1454</v>
          </cell>
          <cell r="B78" t="str">
            <v>Campgrounds - Define</v>
          </cell>
        </row>
        <row r="79">
          <cell r="A79">
            <v>1455</v>
          </cell>
          <cell r="B79" t="str">
            <v>Other</v>
          </cell>
        </row>
        <row r="80">
          <cell r="A80">
            <v>1460</v>
          </cell>
          <cell r="B80" t="str">
            <v>Oil and Gas Storage &lt;Except those areas associated with industrial use or manufacturing&gt;</v>
          </cell>
        </row>
        <row r="81">
          <cell r="A81">
            <v>1461</v>
          </cell>
          <cell r="B81" t="str">
            <v>Crude Oil</v>
          </cell>
        </row>
        <row r="82">
          <cell r="A82">
            <v>1462</v>
          </cell>
          <cell r="B82" t="str">
            <v>High Octane Fuels</v>
          </cell>
        </row>
        <row r="83">
          <cell r="A83">
            <v>1463</v>
          </cell>
          <cell r="B83" t="str">
            <v>Liquified Gases</v>
          </cell>
        </row>
        <row r="84">
          <cell r="A84">
            <v>1464</v>
          </cell>
          <cell r="B84" t="str">
            <v>Petroleum Fuels</v>
          </cell>
        </row>
        <row r="85">
          <cell r="A85">
            <v>1465</v>
          </cell>
          <cell r="B85" t="str">
            <v>Motor Lubricants</v>
          </cell>
        </row>
        <row r="86">
          <cell r="A86">
            <v>1470</v>
          </cell>
          <cell r="B86" t="str">
            <v>Mixed Commercial and Services</v>
          </cell>
        </row>
        <row r="87">
          <cell r="A87">
            <v>1480</v>
          </cell>
          <cell r="B87" t="str">
            <v>Cemeteries</v>
          </cell>
        </row>
        <row r="88">
          <cell r="A88">
            <v>1490</v>
          </cell>
          <cell r="B88" t="str">
            <v>Commercial and Services Under Construction</v>
          </cell>
        </row>
        <row r="89">
          <cell r="A89">
            <v>1500</v>
          </cell>
          <cell r="B89" t="str">
            <v>Industrial</v>
          </cell>
        </row>
        <row r="90">
          <cell r="A90">
            <v>1510</v>
          </cell>
          <cell r="B90" t="str">
            <v>Food Processing</v>
          </cell>
        </row>
        <row r="91">
          <cell r="A91">
            <v>1511</v>
          </cell>
          <cell r="B91" t="str">
            <v>Citrus</v>
          </cell>
        </row>
        <row r="92">
          <cell r="A92">
            <v>1512</v>
          </cell>
          <cell r="B92" t="str">
            <v>Sugar</v>
          </cell>
        </row>
        <row r="93">
          <cell r="A93">
            <v>1513</v>
          </cell>
          <cell r="B93" t="str">
            <v>Seafood</v>
          </cell>
        </row>
        <row r="94">
          <cell r="A94">
            <v>1514</v>
          </cell>
          <cell r="B94" t="str">
            <v>Meat Packaging Facilities</v>
          </cell>
        </row>
        <row r="95">
          <cell r="A95">
            <v>1515</v>
          </cell>
          <cell r="B95" t="str">
            <v>Poultry and Eggs</v>
          </cell>
        </row>
        <row r="96">
          <cell r="A96">
            <v>1516</v>
          </cell>
          <cell r="B96" t="str">
            <v>Grains and Legumes</v>
          </cell>
        </row>
        <row r="97">
          <cell r="A97">
            <v>1520</v>
          </cell>
          <cell r="B97" t="str">
            <v>Timber Processing</v>
          </cell>
        </row>
        <row r="98">
          <cell r="A98">
            <v>1521</v>
          </cell>
          <cell r="B98" t="str">
            <v>Sawmills</v>
          </cell>
        </row>
        <row r="99">
          <cell r="A99">
            <v>1522</v>
          </cell>
          <cell r="B99" t="str">
            <v>Plywood and Veneer Mills</v>
          </cell>
        </row>
        <row r="100">
          <cell r="A100">
            <v>1523</v>
          </cell>
          <cell r="B100" t="str">
            <v>Pulp and Paper Mills</v>
          </cell>
        </row>
        <row r="101">
          <cell r="A101">
            <v>1524</v>
          </cell>
          <cell r="B101" t="str">
            <v>Pole Peeler and Treatment Plants</v>
          </cell>
        </row>
        <row r="102">
          <cell r="A102">
            <v>1525</v>
          </cell>
          <cell r="B102" t="str">
            <v>Wood Distillation</v>
          </cell>
        </row>
        <row r="103">
          <cell r="A103">
            <v>1526</v>
          </cell>
          <cell r="B103" t="str">
            <v>Log Home Prefabrication</v>
          </cell>
        </row>
        <row r="104">
          <cell r="A104">
            <v>1527</v>
          </cell>
          <cell r="B104" t="str">
            <v>Woodyards</v>
          </cell>
        </row>
        <row r="105">
          <cell r="A105">
            <v>1530</v>
          </cell>
          <cell r="B105" t="str">
            <v>Mineral Processing</v>
          </cell>
        </row>
        <row r="106">
          <cell r="A106">
            <v>1531</v>
          </cell>
          <cell r="B106" t="str">
            <v>Clays</v>
          </cell>
        </row>
        <row r="107">
          <cell r="A107">
            <v>1532</v>
          </cell>
          <cell r="B107" t="str">
            <v>Phosphate</v>
          </cell>
        </row>
        <row r="108">
          <cell r="A108">
            <v>1533</v>
          </cell>
          <cell r="B108" t="str">
            <v>Limerock</v>
          </cell>
        </row>
        <row r="109">
          <cell r="A109">
            <v>1534</v>
          </cell>
          <cell r="B109" t="str">
            <v>Magnesia</v>
          </cell>
        </row>
        <row r="110">
          <cell r="A110">
            <v>1535</v>
          </cell>
          <cell r="B110" t="str">
            <v>Heavy Minerals</v>
          </cell>
        </row>
        <row r="111">
          <cell r="A111">
            <v>1540</v>
          </cell>
          <cell r="B111" t="str">
            <v>Oil and Gas Processing</v>
          </cell>
        </row>
        <row r="112">
          <cell r="A112">
            <v>1541</v>
          </cell>
          <cell r="B112" t="str">
            <v>Gasoline</v>
          </cell>
        </row>
        <row r="113">
          <cell r="A113">
            <v>1542</v>
          </cell>
          <cell r="B113" t="str">
            <v>Jet Fuel</v>
          </cell>
        </row>
        <row r="114">
          <cell r="A114">
            <v>1543</v>
          </cell>
          <cell r="B114" t="str">
            <v>Fuel Oil</v>
          </cell>
        </row>
        <row r="115">
          <cell r="A115">
            <v>1544</v>
          </cell>
          <cell r="B115" t="str">
            <v>Liquified Gases</v>
          </cell>
        </row>
        <row r="116">
          <cell r="A116">
            <v>1545</v>
          </cell>
          <cell r="B116" t="str">
            <v>Asphalt</v>
          </cell>
        </row>
        <row r="117">
          <cell r="A117">
            <v>1550</v>
          </cell>
          <cell r="B117" t="str">
            <v>Other Light Industrial</v>
          </cell>
        </row>
        <row r="118">
          <cell r="A118">
            <v>1551</v>
          </cell>
          <cell r="B118" t="str">
            <v>Boat Building and Repair</v>
          </cell>
        </row>
        <row r="119">
          <cell r="A119">
            <v>1552</v>
          </cell>
          <cell r="B119" t="str">
            <v>Electronics Industry</v>
          </cell>
        </row>
        <row r="120">
          <cell r="A120">
            <v>1553</v>
          </cell>
          <cell r="B120" t="str">
            <v>Furniture Manufacturers</v>
          </cell>
        </row>
        <row r="121">
          <cell r="A121">
            <v>1554</v>
          </cell>
          <cell r="B121" t="str">
            <v>Aircraft Building and Repair</v>
          </cell>
        </row>
        <row r="122">
          <cell r="A122">
            <v>1555</v>
          </cell>
          <cell r="B122" t="str">
            <v>Container Manufacturers (Cans, bottles, etc.)</v>
          </cell>
        </row>
        <row r="123">
          <cell r="A123">
            <v>1556</v>
          </cell>
          <cell r="B123" t="str">
            <v>Mobile Home Manufacturers</v>
          </cell>
        </row>
        <row r="124">
          <cell r="A124">
            <v>1560</v>
          </cell>
          <cell r="B124" t="str">
            <v>Other Heavy Industrial</v>
          </cell>
        </row>
        <row r="125">
          <cell r="A125">
            <v>1561</v>
          </cell>
          <cell r="B125" t="str">
            <v>Ship Building and Repair</v>
          </cell>
        </row>
        <row r="126">
          <cell r="A126">
            <v>1562</v>
          </cell>
          <cell r="B126" t="str">
            <v>Pre-stressed Concrete Plants</v>
          </cell>
        </row>
        <row r="127">
          <cell r="A127">
            <v>1563</v>
          </cell>
          <cell r="B127" t="str">
            <v>Metal Fabrication Plants</v>
          </cell>
        </row>
        <row r="128">
          <cell r="A128">
            <v>1564</v>
          </cell>
          <cell r="B128" t="str">
            <v>Cement Plants</v>
          </cell>
        </row>
        <row r="129">
          <cell r="A129">
            <v>1590</v>
          </cell>
          <cell r="B129" t="str">
            <v>Industrial Under Construction</v>
          </cell>
        </row>
        <row r="130">
          <cell r="A130">
            <v>1600</v>
          </cell>
          <cell r="B130" t="str">
            <v>Extractive</v>
          </cell>
        </row>
        <row r="131">
          <cell r="A131">
            <v>1610</v>
          </cell>
          <cell r="B131" t="str">
            <v>Strip Mines</v>
          </cell>
        </row>
        <row r="132">
          <cell r="A132">
            <v>1611</v>
          </cell>
          <cell r="B132" t="str">
            <v>Clays</v>
          </cell>
        </row>
        <row r="133">
          <cell r="A133">
            <v>1612</v>
          </cell>
          <cell r="B133" t="str">
            <v>Peat</v>
          </cell>
        </row>
        <row r="134">
          <cell r="A134">
            <v>1613</v>
          </cell>
          <cell r="B134" t="str">
            <v>Heavy Minerals</v>
          </cell>
        </row>
        <row r="135">
          <cell r="A135">
            <v>1620</v>
          </cell>
          <cell r="B135" t="str">
            <v>Sand and Gravel Pits</v>
          </cell>
        </row>
        <row r="136">
          <cell r="A136">
            <v>1630</v>
          </cell>
          <cell r="B136" t="str">
            <v>Rock Quarries</v>
          </cell>
        </row>
        <row r="137">
          <cell r="A137">
            <v>1631</v>
          </cell>
          <cell r="B137" t="str">
            <v>Limerock</v>
          </cell>
        </row>
        <row r="138">
          <cell r="A138">
            <v>1632</v>
          </cell>
          <cell r="B138" t="str">
            <v>Dolomite</v>
          </cell>
        </row>
        <row r="139">
          <cell r="A139">
            <v>1633</v>
          </cell>
          <cell r="B139" t="str">
            <v>Phosphate</v>
          </cell>
        </row>
        <row r="140">
          <cell r="A140">
            <v>1634</v>
          </cell>
          <cell r="B140" t="str">
            <v>Heavy Minerals</v>
          </cell>
        </row>
        <row r="141">
          <cell r="A141">
            <v>1640</v>
          </cell>
          <cell r="B141" t="str">
            <v>Oil and Gas Fields</v>
          </cell>
        </row>
        <row r="142">
          <cell r="A142">
            <v>1641</v>
          </cell>
          <cell r="B142" t="str">
            <v>Crude Oil</v>
          </cell>
        </row>
        <row r="143">
          <cell r="A143">
            <v>1642</v>
          </cell>
          <cell r="B143" t="str">
            <v>Natural Gas</v>
          </cell>
        </row>
        <row r="144">
          <cell r="A144">
            <v>1650</v>
          </cell>
          <cell r="B144" t="str">
            <v>Reclaimed Land</v>
          </cell>
        </row>
        <row r="145">
          <cell r="A145">
            <v>1660</v>
          </cell>
          <cell r="B145" t="str">
            <v>Holding Ponds</v>
          </cell>
        </row>
        <row r="146">
          <cell r="A146">
            <v>1700</v>
          </cell>
          <cell r="B146" t="str">
            <v>Institutional</v>
          </cell>
        </row>
        <row r="147">
          <cell r="A147">
            <v>1710</v>
          </cell>
          <cell r="B147" t="str">
            <v>Educational Facilities</v>
          </cell>
        </row>
        <row r="148">
          <cell r="A148">
            <v>1711</v>
          </cell>
          <cell r="B148" t="str">
            <v>Universities or Colleges</v>
          </cell>
        </row>
        <row r="149">
          <cell r="A149">
            <v>1712</v>
          </cell>
          <cell r="B149" t="str">
            <v>Vocational Schools</v>
          </cell>
        </row>
        <row r="150">
          <cell r="A150">
            <v>1713</v>
          </cell>
          <cell r="B150" t="str">
            <v>High Schools</v>
          </cell>
        </row>
        <row r="151">
          <cell r="A151">
            <v>1714</v>
          </cell>
          <cell r="B151" t="str">
            <v>Middle Schools</v>
          </cell>
        </row>
        <row r="152">
          <cell r="A152">
            <v>1715</v>
          </cell>
          <cell r="B152" t="str">
            <v>Elementary Schools</v>
          </cell>
        </row>
        <row r="153">
          <cell r="A153">
            <v>1720</v>
          </cell>
          <cell r="B153" t="str">
            <v>Religious</v>
          </cell>
        </row>
        <row r="154">
          <cell r="A154">
            <v>1721</v>
          </cell>
          <cell r="B154" t="str">
            <v>Parochial Schools</v>
          </cell>
        </row>
        <row r="155">
          <cell r="A155">
            <v>1722</v>
          </cell>
          <cell r="B155" t="str">
            <v>Churches/Synagogues Only</v>
          </cell>
        </row>
        <row r="156">
          <cell r="A156">
            <v>1730</v>
          </cell>
          <cell r="B156" t="str">
            <v>Military</v>
          </cell>
        </row>
        <row r="157">
          <cell r="A157">
            <v>1731</v>
          </cell>
          <cell r="B157" t="str">
            <v>Air Force Installation</v>
          </cell>
        </row>
        <row r="158">
          <cell r="A158">
            <v>1732</v>
          </cell>
          <cell r="B158" t="str">
            <v>Army Installations</v>
          </cell>
        </row>
        <row r="159">
          <cell r="A159">
            <v>1733</v>
          </cell>
          <cell r="B159" t="str">
            <v>Navy Installations</v>
          </cell>
        </row>
        <row r="160">
          <cell r="A160">
            <v>1734</v>
          </cell>
          <cell r="B160" t="str">
            <v>Marines Installations</v>
          </cell>
        </row>
        <row r="161">
          <cell r="A161">
            <v>1735</v>
          </cell>
          <cell r="B161" t="str">
            <v>Coast Guard Installations</v>
          </cell>
        </row>
        <row r="162">
          <cell r="A162">
            <v>1736</v>
          </cell>
          <cell r="B162" t="str">
            <v>National Guard Installations</v>
          </cell>
        </row>
        <row r="163">
          <cell r="A163">
            <v>1740</v>
          </cell>
          <cell r="B163" t="str">
            <v>Medical and Health Care</v>
          </cell>
        </row>
        <row r="164">
          <cell r="A164">
            <v>1741</v>
          </cell>
          <cell r="B164" t="str">
            <v>Hospitals</v>
          </cell>
        </row>
        <row r="165">
          <cell r="A165">
            <v>1742</v>
          </cell>
          <cell r="B165" t="str">
            <v>Nursing Homes and/or Convalescent Centers</v>
          </cell>
        </row>
        <row r="166">
          <cell r="A166">
            <v>1743</v>
          </cell>
          <cell r="B166" t="str">
            <v>Clinics</v>
          </cell>
        </row>
        <row r="167">
          <cell r="A167">
            <v>1750</v>
          </cell>
          <cell r="B167" t="str">
            <v>Governmental</v>
          </cell>
        </row>
        <row r="168">
          <cell r="A168">
            <v>1751</v>
          </cell>
          <cell r="B168" t="str">
            <v>City Halls</v>
          </cell>
        </row>
        <row r="169">
          <cell r="A169">
            <v>1752</v>
          </cell>
          <cell r="B169" t="str">
            <v>Courthouses</v>
          </cell>
        </row>
        <row r="170">
          <cell r="A170">
            <v>1753</v>
          </cell>
          <cell r="B170" t="str">
            <v>Police Stations</v>
          </cell>
        </row>
        <row r="171">
          <cell r="A171">
            <v>1754</v>
          </cell>
          <cell r="B171" t="str">
            <v>Fire Stations</v>
          </cell>
        </row>
        <row r="172">
          <cell r="A172">
            <v>1755</v>
          </cell>
          <cell r="B172" t="str">
            <v>Office Buildings</v>
          </cell>
        </row>
        <row r="173">
          <cell r="A173">
            <v>1756</v>
          </cell>
          <cell r="B173" t="str">
            <v>Maintenance Yards</v>
          </cell>
        </row>
        <row r="174">
          <cell r="A174">
            <v>1757</v>
          </cell>
          <cell r="B174" t="str">
            <v>Post Offices</v>
          </cell>
        </row>
        <row r="175">
          <cell r="A175">
            <v>1758</v>
          </cell>
          <cell r="B175" t="str">
            <v>Other</v>
          </cell>
        </row>
        <row r="176">
          <cell r="A176">
            <v>1760</v>
          </cell>
          <cell r="B176" t="str">
            <v>Correctional</v>
          </cell>
        </row>
        <row r="177">
          <cell r="A177">
            <v>1761</v>
          </cell>
          <cell r="B177" t="str">
            <v>State Prisons</v>
          </cell>
        </row>
        <row r="178">
          <cell r="A178">
            <v>1762</v>
          </cell>
          <cell r="B178" t="str">
            <v>Federal Prisons</v>
          </cell>
        </row>
        <row r="179">
          <cell r="A179">
            <v>1763</v>
          </cell>
          <cell r="B179" t="str">
            <v>Juvenile Centers</v>
          </cell>
        </row>
        <row r="180">
          <cell r="A180">
            <v>1764</v>
          </cell>
          <cell r="B180" t="str">
            <v>Road Prisons</v>
          </cell>
        </row>
        <row r="181">
          <cell r="A181">
            <v>1765</v>
          </cell>
          <cell r="B181" t="str">
            <v>Municipal Prisons</v>
          </cell>
        </row>
        <row r="182">
          <cell r="A182">
            <v>1770</v>
          </cell>
          <cell r="B182" t="str">
            <v>Other Institutional</v>
          </cell>
        </row>
        <row r="183">
          <cell r="A183">
            <v>1780</v>
          </cell>
          <cell r="B183" t="str">
            <v>Commercial Child Care</v>
          </cell>
        </row>
        <row r="184">
          <cell r="A184">
            <v>1790</v>
          </cell>
          <cell r="B184" t="str">
            <v>Institutional Under Construction</v>
          </cell>
        </row>
        <row r="185">
          <cell r="A185">
            <v>1800</v>
          </cell>
          <cell r="B185" t="str">
            <v>Recreational</v>
          </cell>
        </row>
        <row r="186">
          <cell r="A186">
            <v>1810</v>
          </cell>
          <cell r="B186" t="str">
            <v>Swimming Beach</v>
          </cell>
        </row>
        <row r="187">
          <cell r="A187">
            <v>1820</v>
          </cell>
          <cell r="B187" t="str">
            <v>Golf Courses</v>
          </cell>
        </row>
        <row r="188">
          <cell r="A188">
            <v>1830</v>
          </cell>
          <cell r="B188" t="str">
            <v>Race Tracks</v>
          </cell>
        </row>
        <row r="189">
          <cell r="A189">
            <v>1831</v>
          </cell>
          <cell r="B189" t="str">
            <v>Automobile Tracks</v>
          </cell>
        </row>
        <row r="190">
          <cell r="A190">
            <v>1832</v>
          </cell>
          <cell r="B190" t="str">
            <v>Horse Tracks</v>
          </cell>
        </row>
        <row r="191">
          <cell r="A191">
            <v>1833</v>
          </cell>
          <cell r="B191" t="str">
            <v>Dog Tracks</v>
          </cell>
        </row>
        <row r="192">
          <cell r="A192">
            <v>1840</v>
          </cell>
          <cell r="B192" t="str">
            <v>Marinas and Fish Camps</v>
          </cell>
        </row>
        <row r="193">
          <cell r="A193">
            <v>1841</v>
          </cell>
          <cell r="B193" t="str">
            <v>Marinas (Basins)</v>
          </cell>
        </row>
        <row r="194">
          <cell r="A194">
            <v>1842</v>
          </cell>
          <cell r="B194" t="str">
            <v>Fish Camps</v>
          </cell>
        </row>
        <row r="195">
          <cell r="A195">
            <v>1850</v>
          </cell>
          <cell r="B195" t="str">
            <v>Parks and Zoos</v>
          </cell>
        </row>
        <row r="196">
          <cell r="A196">
            <v>1851</v>
          </cell>
          <cell r="B196" t="str">
            <v>City Parks</v>
          </cell>
        </row>
        <row r="197">
          <cell r="A197">
            <v>1852</v>
          </cell>
          <cell r="B197" t="str">
            <v>Zoos</v>
          </cell>
        </row>
        <row r="198">
          <cell r="A198">
            <v>1860</v>
          </cell>
          <cell r="B198" t="str">
            <v>Community Recreational Facilities</v>
          </cell>
        </row>
        <row r="199">
          <cell r="A199">
            <v>1861</v>
          </cell>
          <cell r="B199" t="str">
            <v>Baseball</v>
          </cell>
        </row>
        <row r="200">
          <cell r="A200">
            <v>1862</v>
          </cell>
          <cell r="B200" t="str">
            <v>Basketball</v>
          </cell>
        </row>
        <row r="201">
          <cell r="A201">
            <v>1863</v>
          </cell>
          <cell r="B201" t="str">
            <v>Football/Soccer</v>
          </cell>
        </row>
        <row r="202">
          <cell r="A202">
            <v>1864</v>
          </cell>
          <cell r="B202" t="str">
            <v>Tennis</v>
          </cell>
        </row>
        <row r="203">
          <cell r="A203">
            <v>1870</v>
          </cell>
          <cell r="B203" t="str">
            <v>Stadiums &lt;Those facilities not associated with high schools, colleges or universities&gt;</v>
          </cell>
        </row>
        <row r="204">
          <cell r="A204">
            <v>1880</v>
          </cell>
          <cell r="B204" t="str">
            <v>Historical Sites</v>
          </cell>
        </row>
        <row r="205">
          <cell r="A205">
            <v>1881</v>
          </cell>
          <cell r="B205" t="str">
            <v>Prehistoric</v>
          </cell>
        </row>
        <row r="206">
          <cell r="A206">
            <v>1882</v>
          </cell>
          <cell r="B206" t="str">
            <v>Historic</v>
          </cell>
        </row>
        <row r="207">
          <cell r="A207">
            <v>1890</v>
          </cell>
          <cell r="B207" t="str">
            <v>Other Recreational</v>
          </cell>
        </row>
        <row r="208">
          <cell r="A208">
            <v>1891</v>
          </cell>
          <cell r="B208" t="str">
            <v>Riding Stables</v>
          </cell>
        </row>
        <row r="209">
          <cell r="A209">
            <v>1892</v>
          </cell>
          <cell r="B209" t="str">
            <v>Go-Cart Tracks</v>
          </cell>
        </row>
        <row r="210">
          <cell r="A210">
            <v>1893</v>
          </cell>
          <cell r="B210" t="str">
            <v>Skeet Ranges</v>
          </cell>
        </row>
        <row r="211">
          <cell r="A211">
            <v>1894</v>
          </cell>
          <cell r="B211" t="str">
            <v>Rifle and/or Pistol Ranges</v>
          </cell>
        </row>
        <row r="212">
          <cell r="A212">
            <v>1895</v>
          </cell>
          <cell r="B212" t="str">
            <v>Golf Driving Ranges</v>
          </cell>
        </row>
        <row r="213">
          <cell r="A213">
            <v>1896</v>
          </cell>
          <cell r="B213" t="str">
            <v>Other</v>
          </cell>
        </row>
        <row r="214">
          <cell r="A214">
            <v>1900</v>
          </cell>
          <cell r="B214" t="str">
            <v>Open Land</v>
          </cell>
        </row>
        <row r="215">
          <cell r="A215">
            <v>1910</v>
          </cell>
          <cell r="B215" t="str">
            <v>Undeveloped Land within Urban Areas</v>
          </cell>
        </row>
        <row r="216">
          <cell r="A216">
            <v>1920</v>
          </cell>
          <cell r="B216" t="str">
            <v>Inactive Land with street pattern but without structures</v>
          </cell>
        </row>
        <row r="217">
          <cell r="A217">
            <v>1930</v>
          </cell>
          <cell r="B217" t="str">
            <v>Urban Land in transition without positive indicators of intended activity</v>
          </cell>
        </row>
        <row r="218">
          <cell r="A218">
            <v>1940</v>
          </cell>
          <cell r="B218" t="str">
            <v>Other Open Land</v>
          </cell>
        </row>
        <row r="219">
          <cell r="A219">
            <v>2000</v>
          </cell>
          <cell r="B219" t="str">
            <v>AGRICULTURE</v>
          </cell>
        </row>
        <row r="220">
          <cell r="A220">
            <v>2100</v>
          </cell>
          <cell r="B220" t="str">
            <v>Cropland and Pastureland</v>
          </cell>
        </row>
        <row r="221">
          <cell r="A221">
            <v>2110</v>
          </cell>
          <cell r="B221" t="str">
            <v>Improved Pastures</v>
          </cell>
        </row>
        <row r="222">
          <cell r="A222">
            <v>2120</v>
          </cell>
          <cell r="B222" t="str">
            <v>Unimproved Pastures</v>
          </cell>
        </row>
        <row r="223">
          <cell r="A223">
            <v>2130</v>
          </cell>
          <cell r="B223" t="str">
            <v>Woodland Pastures</v>
          </cell>
        </row>
        <row r="224">
          <cell r="A224">
            <v>2140</v>
          </cell>
          <cell r="B224" t="str">
            <v>Row Crops</v>
          </cell>
        </row>
        <row r="225">
          <cell r="A225">
            <v>2141</v>
          </cell>
          <cell r="B225" t="str">
            <v>Corn</v>
          </cell>
        </row>
        <row r="226">
          <cell r="A226">
            <v>2142</v>
          </cell>
          <cell r="B226" t="str">
            <v>Tomatoes</v>
          </cell>
        </row>
        <row r="227">
          <cell r="A227">
            <v>2143</v>
          </cell>
          <cell r="B227" t="str">
            <v>Potatoes</v>
          </cell>
        </row>
        <row r="228">
          <cell r="A228">
            <v>2144</v>
          </cell>
          <cell r="B228" t="str">
            <v>Beans</v>
          </cell>
        </row>
        <row r="229">
          <cell r="A229">
            <v>2145</v>
          </cell>
          <cell r="B229" t="str">
            <v>Peanuts</v>
          </cell>
        </row>
        <row r="230">
          <cell r="A230">
            <v>2146</v>
          </cell>
          <cell r="B230" t="str">
            <v>Soybeans</v>
          </cell>
        </row>
        <row r="231">
          <cell r="A231">
            <v>2147</v>
          </cell>
          <cell r="B231" t="str">
            <v>Strawberries</v>
          </cell>
        </row>
        <row r="232">
          <cell r="A232">
            <v>2148</v>
          </cell>
          <cell r="B232" t="str">
            <v>Tobacco</v>
          </cell>
        </row>
        <row r="233">
          <cell r="A233">
            <v>2150</v>
          </cell>
          <cell r="B233" t="str">
            <v>Field Crops</v>
          </cell>
        </row>
        <row r="234">
          <cell r="A234">
            <v>2151</v>
          </cell>
          <cell r="B234" t="str">
            <v>Wheat</v>
          </cell>
        </row>
        <row r="235">
          <cell r="A235">
            <v>2152</v>
          </cell>
          <cell r="B235" t="str">
            <v>Oats</v>
          </cell>
        </row>
        <row r="236">
          <cell r="A236">
            <v>2153</v>
          </cell>
          <cell r="B236" t="str">
            <v>Hay</v>
          </cell>
        </row>
        <row r="237">
          <cell r="A237">
            <v>2154</v>
          </cell>
          <cell r="B237" t="str">
            <v>Watermelons</v>
          </cell>
        </row>
        <row r="238">
          <cell r="A238">
            <v>2155</v>
          </cell>
          <cell r="B238" t="str">
            <v>Grasses</v>
          </cell>
        </row>
        <row r="239">
          <cell r="A239">
            <v>2156</v>
          </cell>
          <cell r="B239" t="str">
            <v>Sugar Cane</v>
          </cell>
        </row>
        <row r="240">
          <cell r="A240">
            <v>2200</v>
          </cell>
          <cell r="B240" t="str">
            <v>Tree Crops</v>
          </cell>
        </row>
        <row r="241">
          <cell r="A241">
            <v>2210</v>
          </cell>
          <cell r="B241" t="str">
            <v>Citrus Groves</v>
          </cell>
        </row>
        <row r="242">
          <cell r="A242">
            <v>2211</v>
          </cell>
          <cell r="B242" t="str">
            <v>Oranges</v>
          </cell>
        </row>
        <row r="243">
          <cell r="A243">
            <v>2212</v>
          </cell>
          <cell r="B243" t="str">
            <v>Grapefruits</v>
          </cell>
        </row>
        <row r="244">
          <cell r="A244">
            <v>2213</v>
          </cell>
          <cell r="B244" t="str">
            <v>Tangerines</v>
          </cell>
        </row>
        <row r="245">
          <cell r="A245">
            <v>2220</v>
          </cell>
          <cell r="B245" t="str">
            <v>Fruit Orchards</v>
          </cell>
        </row>
        <row r="246">
          <cell r="A246">
            <v>2221</v>
          </cell>
          <cell r="B246" t="str">
            <v>Peaches</v>
          </cell>
        </row>
        <row r="247">
          <cell r="A247">
            <v>2222</v>
          </cell>
          <cell r="B247" t="str">
            <v>Mangos</v>
          </cell>
        </row>
        <row r="248">
          <cell r="A248">
            <v>2223</v>
          </cell>
          <cell r="B248" t="str">
            <v>Avocados</v>
          </cell>
        </row>
        <row r="249">
          <cell r="A249">
            <v>2230</v>
          </cell>
          <cell r="B249" t="str">
            <v>Other Groves</v>
          </cell>
        </row>
        <row r="250">
          <cell r="A250">
            <v>2231</v>
          </cell>
          <cell r="B250" t="str">
            <v>Pecans</v>
          </cell>
        </row>
        <row r="251">
          <cell r="A251">
            <v>2240</v>
          </cell>
          <cell r="B251" t="str">
            <v>Abandoned Groves</v>
          </cell>
        </row>
        <row r="252">
          <cell r="A252">
            <v>2300</v>
          </cell>
          <cell r="B252" t="str">
            <v>Feeding Operations</v>
          </cell>
        </row>
        <row r="253">
          <cell r="A253">
            <v>2310</v>
          </cell>
          <cell r="B253" t="str">
            <v>Cattle Feeding Operations</v>
          </cell>
        </row>
        <row r="254">
          <cell r="A254">
            <v>2320</v>
          </cell>
          <cell r="B254" t="str">
            <v>Poultry Feeding Operations</v>
          </cell>
        </row>
        <row r="255">
          <cell r="A255">
            <v>2330</v>
          </cell>
          <cell r="B255" t="str">
            <v>Swine Feeding Operations</v>
          </cell>
        </row>
        <row r="256">
          <cell r="A256">
            <v>2400</v>
          </cell>
          <cell r="B256" t="str">
            <v>Nurseries and Vineyards</v>
          </cell>
        </row>
        <row r="257">
          <cell r="A257">
            <v>2410</v>
          </cell>
          <cell r="B257" t="str">
            <v>Tree Nurseries</v>
          </cell>
        </row>
        <row r="258">
          <cell r="A258">
            <v>2411</v>
          </cell>
          <cell r="B258" t="str">
            <v>Pot Nurseries</v>
          </cell>
        </row>
        <row r="259">
          <cell r="A259">
            <v>2412</v>
          </cell>
          <cell r="B259" t="str">
            <v>Field Nurseries</v>
          </cell>
        </row>
        <row r="260">
          <cell r="A260">
            <v>2420</v>
          </cell>
          <cell r="B260" t="str">
            <v>Sod Farms</v>
          </cell>
        </row>
        <row r="261">
          <cell r="A261">
            <v>2430</v>
          </cell>
          <cell r="B261" t="str">
            <v>Ornamentals</v>
          </cell>
        </row>
        <row r="262">
          <cell r="A262">
            <v>2440</v>
          </cell>
          <cell r="B262" t="str">
            <v>Vineyards</v>
          </cell>
        </row>
        <row r="263">
          <cell r="A263">
            <v>2450</v>
          </cell>
          <cell r="B263" t="str">
            <v>Floriculture</v>
          </cell>
        </row>
        <row r="264">
          <cell r="A264">
            <v>2460</v>
          </cell>
          <cell r="B264" t="str">
            <v>Timber Nurseries</v>
          </cell>
        </row>
        <row r="265">
          <cell r="A265">
            <v>2500</v>
          </cell>
          <cell r="B265" t="str">
            <v>Specialty Farms</v>
          </cell>
        </row>
        <row r="266">
          <cell r="A266">
            <v>2510</v>
          </cell>
          <cell r="B266" t="str">
            <v>Horse Farms</v>
          </cell>
        </row>
        <row r="267">
          <cell r="A267">
            <v>2520</v>
          </cell>
          <cell r="B267" t="str">
            <v>Dairies</v>
          </cell>
        </row>
        <row r="268">
          <cell r="A268">
            <v>2530</v>
          </cell>
          <cell r="B268" t="str">
            <v>Kennels</v>
          </cell>
        </row>
        <row r="269">
          <cell r="A269">
            <v>2540</v>
          </cell>
          <cell r="B269" t="str">
            <v>Aquaculture</v>
          </cell>
        </row>
        <row r="270">
          <cell r="A270">
            <v>2590</v>
          </cell>
          <cell r="B270" t="str">
            <v>Other</v>
          </cell>
        </row>
        <row r="271">
          <cell r="A271">
            <v>2600</v>
          </cell>
          <cell r="B271" t="str">
            <v>Other Open Lands &lt;Rural&gt;</v>
          </cell>
        </row>
        <row r="272">
          <cell r="A272">
            <v>2610</v>
          </cell>
          <cell r="B272" t="str">
            <v>Fallow Crop Land</v>
          </cell>
        </row>
        <row r="273">
          <cell r="A273">
            <v>3000</v>
          </cell>
          <cell r="B273" t="str">
            <v>RANGELAND</v>
          </cell>
        </row>
        <row r="274">
          <cell r="A274">
            <v>3100</v>
          </cell>
          <cell r="B274" t="str">
            <v>Herbaceous (Dry Prairie)</v>
          </cell>
        </row>
        <row r="275">
          <cell r="A275">
            <v>3200</v>
          </cell>
          <cell r="B275" t="str">
            <v>Shrub and Brushland</v>
          </cell>
        </row>
        <row r="276">
          <cell r="A276">
            <v>3201</v>
          </cell>
          <cell r="B276" t="str">
            <v>Class 1 - less than 25% ground cover (excluding grasses)</v>
          </cell>
        </row>
        <row r="277">
          <cell r="A277">
            <v>3202</v>
          </cell>
          <cell r="B277" t="str">
            <v>Class 2 - 26 to 50% ground cover</v>
          </cell>
        </row>
        <row r="278">
          <cell r="A278">
            <v>3203</v>
          </cell>
          <cell r="B278" t="str">
            <v>Class 3 - 51 to 75% ground cover</v>
          </cell>
        </row>
        <row r="279">
          <cell r="A279">
            <v>3204</v>
          </cell>
          <cell r="B279" t="str">
            <v>Class 4 - greater than 75% ground cover</v>
          </cell>
        </row>
        <row r="280">
          <cell r="A280">
            <v>3210</v>
          </cell>
          <cell r="B280" t="str">
            <v>Palmetto Prairies</v>
          </cell>
        </row>
        <row r="281">
          <cell r="A281">
            <v>3220</v>
          </cell>
          <cell r="B281" t="str">
            <v>Coastal Scrub</v>
          </cell>
        </row>
        <row r="282">
          <cell r="A282">
            <v>3290</v>
          </cell>
          <cell r="B282" t="str">
            <v>Other Shrubs and Brush</v>
          </cell>
        </row>
        <row r="283">
          <cell r="A283">
            <v>3300</v>
          </cell>
          <cell r="B283" t="str">
            <v>Mixed Rangeland</v>
          </cell>
        </row>
        <row r="284">
          <cell r="A284">
            <v>4000</v>
          </cell>
          <cell r="B284" t="str">
            <v>UPLAND FORESTS</v>
          </cell>
        </row>
        <row r="285">
          <cell r="A285">
            <v>4001</v>
          </cell>
          <cell r="B285" t="str">
            <v>Class 1 - 10 to 30% crown closure</v>
          </cell>
        </row>
        <row r="286">
          <cell r="A286">
            <v>4002</v>
          </cell>
          <cell r="B286" t="str">
            <v>Class 2 - 31 to 50% crown closure</v>
          </cell>
        </row>
        <row r="287">
          <cell r="A287">
            <v>4003</v>
          </cell>
          <cell r="B287" t="str">
            <v>Class 3 - 51 to 70% crown closure</v>
          </cell>
        </row>
        <row r="288">
          <cell r="A288">
            <v>4004</v>
          </cell>
          <cell r="B288" t="str">
            <v>Class 4 - greater than 70% crown closure</v>
          </cell>
        </row>
        <row r="289">
          <cell r="A289">
            <v>4100</v>
          </cell>
          <cell r="B289" t="str">
            <v>Upland Coniferous Forests</v>
          </cell>
        </row>
        <row r="290">
          <cell r="A290">
            <v>4110</v>
          </cell>
          <cell r="B290" t="str">
            <v>Pine Flatwoods</v>
          </cell>
        </row>
        <row r="291">
          <cell r="A291">
            <v>4120</v>
          </cell>
          <cell r="B291" t="str">
            <v>Longleaf Pine - Xeric Oak</v>
          </cell>
        </row>
        <row r="292">
          <cell r="A292">
            <v>4130</v>
          </cell>
          <cell r="B292" t="str">
            <v>Sand Pine</v>
          </cell>
        </row>
        <row r="293">
          <cell r="A293">
            <v>4140</v>
          </cell>
          <cell r="B293" t="str">
            <v>Pine - Mesic Oak</v>
          </cell>
        </row>
        <row r="294">
          <cell r="A294">
            <v>4150</v>
          </cell>
          <cell r="B294" t="str">
            <v>Mixed Pine</v>
          </cell>
        </row>
        <row r="295">
          <cell r="A295">
            <v>4190</v>
          </cell>
          <cell r="B295" t="str">
            <v>Other Pines</v>
          </cell>
        </row>
        <row r="296">
          <cell r="A296">
            <v>4200</v>
          </cell>
          <cell r="B296" t="str">
            <v>Upland Hardwood Forests</v>
          </cell>
        </row>
        <row r="297">
          <cell r="A297">
            <v>4210</v>
          </cell>
          <cell r="B297" t="str">
            <v>Xeric Oak</v>
          </cell>
        </row>
        <row r="298">
          <cell r="A298">
            <v>4220</v>
          </cell>
          <cell r="B298" t="str">
            <v>Brazilian Pepper</v>
          </cell>
        </row>
        <row r="299">
          <cell r="A299">
            <v>4230</v>
          </cell>
          <cell r="B299" t="str">
            <v>Oak - Pine - Hickory</v>
          </cell>
        </row>
        <row r="300">
          <cell r="A300">
            <v>4240</v>
          </cell>
          <cell r="B300" t="str">
            <v>Melaleuca</v>
          </cell>
        </row>
        <row r="301">
          <cell r="A301">
            <v>4250</v>
          </cell>
          <cell r="B301" t="str">
            <v>Temperate Hardwoods</v>
          </cell>
        </row>
        <row r="302">
          <cell r="A302">
            <v>4260</v>
          </cell>
          <cell r="B302" t="str">
            <v>Tropical Hardwoods</v>
          </cell>
        </row>
        <row r="303">
          <cell r="A303">
            <v>4270</v>
          </cell>
          <cell r="B303" t="str">
            <v>Live Oak</v>
          </cell>
        </row>
        <row r="304">
          <cell r="A304">
            <v>4280</v>
          </cell>
          <cell r="B304" t="str">
            <v>Cabbage Palm</v>
          </cell>
        </row>
        <row r="305">
          <cell r="A305">
            <v>4290</v>
          </cell>
          <cell r="B305" t="str">
            <v>Wax Myrtle - Willow</v>
          </cell>
        </row>
        <row r="306">
          <cell r="A306">
            <v>4300</v>
          </cell>
          <cell r="B306" t="str">
            <v>Upland Hardwood Forests, Continued</v>
          </cell>
        </row>
        <row r="307">
          <cell r="A307">
            <v>4310</v>
          </cell>
          <cell r="B307" t="str">
            <v>Beech - Magnolia</v>
          </cell>
        </row>
        <row r="308">
          <cell r="A308">
            <v>4320</v>
          </cell>
          <cell r="B308" t="str">
            <v>Sand Live Oak</v>
          </cell>
        </row>
        <row r="309">
          <cell r="A309">
            <v>4330</v>
          </cell>
          <cell r="B309" t="str">
            <v>Western Everglades Hardwoods</v>
          </cell>
        </row>
        <row r="310">
          <cell r="A310">
            <v>4340</v>
          </cell>
          <cell r="B310" t="str">
            <v>Hardwood - Coniferous Mixed</v>
          </cell>
        </row>
        <row r="311">
          <cell r="A311">
            <v>4350</v>
          </cell>
          <cell r="B311" t="str">
            <v>Dead Trees</v>
          </cell>
        </row>
        <row r="312">
          <cell r="A312">
            <v>4360</v>
          </cell>
          <cell r="B312" t="str">
            <v>Upland Scrub, Pine and Hardwoods</v>
          </cell>
        </row>
        <row r="313">
          <cell r="A313">
            <v>4370</v>
          </cell>
          <cell r="B313" t="str">
            <v>Australian Pines</v>
          </cell>
        </row>
        <row r="314">
          <cell r="A314">
            <v>4380</v>
          </cell>
          <cell r="B314" t="str">
            <v>Mixed Hardwoods</v>
          </cell>
        </row>
        <row r="315">
          <cell r="A315">
            <v>4390</v>
          </cell>
          <cell r="B315" t="str">
            <v>Other Hardwoods</v>
          </cell>
        </row>
        <row r="316">
          <cell r="A316">
            <v>4400</v>
          </cell>
          <cell r="B316" t="str">
            <v>Tree Plantations</v>
          </cell>
        </row>
        <row r="317">
          <cell r="A317">
            <v>4410</v>
          </cell>
          <cell r="B317" t="str">
            <v>Coniferous Plantations</v>
          </cell>
        </row>
        <row r="318">
          <cell r="A318">
            <v>4411</v>
          </cell>
          <cell r="B318" t="str">
            <v>Sand Pine Plantations</v>
          </cell>
        </row>
        <row r="319">
          <cell r="A319">
            <v>4412</v>
          </cell>
          <cell r="B319" t="str">
            <v>Christmas Tree Plantations</v>
          </cell>
        </row>
        <row r="320">
          <cell r="A320">
            <v>4420</v>
          </cell>
          <cell r="B320" t="str">
            <v>Hardwood Plantations</v>
          </cell>
        </row>
        <row r="321">
          <cell r="A321">
            <v>4421</v>
          </cell>
          <cell r="B321" t="str">
            <v>Eucalyptus Plantations</v>
          </cell>
        </row>
        <row r="322">
          <cell r="A322">
            <v>4430</v>
          </cell>
          <cell r="B322" t="str">
            <v>Forest Regeneration Areas</v>
          </cell>
        </row>
        <row r="323">
          <cell r="A323">
            <v>4440</v>
          </cell>
          <cell r="B323" t="str">
            <v>Experimental Tree Plots</v>
          </cell>
        </row>
        <row r="324">
          <cell r="A324">
            <v>4450</v>
          </cell>
          <cell r="B324" t="str">
            <v>Seed Plantations</v>
          </cell>
        </row>
        <row r="325">
          <cell r="A325">
            <v>5000</v>
          </cell>
          <cell r="B325" t="str">
            <v>WATER</v>
          </cell>
        </row>
        <row r="326">
          <cell r="A326">
            <v>5100</v>
          </cell>
          <cell r="B326" t="str">
            <v>Streams and Waterways</v>
          </cell>
        </row>
        <row r="327">
          <cell r="A327">
            <v>5200</v>
          </cell>
          <cell r="B327" t="str">
            <v>Lakes</v>
          </cell>
        </row>
        <row r="328">
          <cell r="A328">
            <v>5210</v>
          </cell>
          <cell r="B328" t="str">
            <v>Lakes larger than 500 acres (202 hectares)</v>
          </cell>
        </row>
        <row r="329">
          <cell r="A329">
            <v>5220</v>
          </cell>
          <cell r="B329" t="str">
            <v>Lakes larger than 100 acres (40 hectares)</v>
          </cell>
        </row>
        <row r="330">
          <cell r="A330">
            <v>5230</v>
          </cell>
          <cell r="B330" t="str">
            <v>Lakes larger than 10 acres (4 hectares) but less than 100 acres</v>
          </cell>
        </row>
        <row r="331">
          <cell r="A331">
            <v>5240</v>
          </cell>
          <cell r="B331" t="str">
            <v>Lakes less than 10 acres (4 hectares) which are dominant features.</v>
          </cell>
        </row>
        <row r="332">
          <cell r="A332">
            <v>5250</v>
          </cell>
          <cell r="B332" t="str">
            <v>Marshy Lakes</v>
          </cell>
        </row>
        <row r="333">
          <cell r="A333">
            <v>5300</v>
          </cell>
          <cell r="B333" t="str">
            <v>Reservoirs</v>
          </cell>
        </row>
        <row r="334">
          <cell r="A334">
            <v>5310</v>
          </cell>
          <cell r="B334" t="str">
            <v>Reservoirs larger than 500 acres (202 hectares)</v>
          </cell>
        </row>
        <row r="335">
          <cell r="A335">
            <v>5320</v>
          </cell>
          <cell r="B335" t="str">
            <v>Reservoirs larger than 100 acres (40 hectares) but less than 500 acres</v>
          </cell>
        </row>
        <row r="336">
          <cell r="A336">
            <v>5330</v>
          </cell>
          <cell r="B336" t="str">
            <v>Reservoirs larger than 10 acres (4 hectares) but less than 100 acres</v>
          </cell>
        </row>
        <row r="337">
          <cell r="A337">
            <v>5340</v>
          </cell>
          <cell r="B337" t="str">
            <v>Reservoirs less than 10 acres (4 hectares) which are dominant features</v>
          </cell>
        </row>
        <row r="338">
          <cell r="A338">
            <v>5400</v>
          </cell>
          <cell r="B338" t="str">
            <v>Bays and Estuaries</v>
          </cell>
        </row>
        <row r="339">
          <cell r="A339">
            <v>5410</v>
          </cell>
          <cell r="B339" t="str">
            <v>Embayments opening directly into the Gulf of Mexico or the Atlantic Ocean</v>
          </cell>
        </row>
        <row r="340">
          <cell r="A340">
            <v>5420</v>
          </cell>
          <cell r="B340" t="str">
            <v>Embayments not opening directly into the Gulf of Mexico or the Atlantic Ocean</v>
          </cell>
        </row>
        <row r="341">
          <cell r="A341">
            <v>5500</v>
          </cell>
          <cell r="B341" t="str">
            <v>Major Springs</v>
          </cell>
        </row>
        <row r="342">
          <cell r="A342">
            <v>5600</v>
          </cell>
          <cell r="B342" t="str">
            <v>Slough Waters</v>
          </cell>
        </row>
        <row r="343">
          <cell r="A343">
            <v>5700</v>
          </cell>
          <cell r="B343" t="str">
            <v>Major Bodies of Water</v>
          </cell>
        </row>
        <row r="344">
          <cell r="A344">
            <v>5710</v>
          </cell>
          <cell r="B344" t="str">
            <v>Atlantic Ocean</v>
          </cell>
        </row>
        <row r="345">
          <cell r="A345">
            <v>5720</v>
          </cell>
          <cell r="B345" t="str">
            <v>Gulf of Mexico</v>
          </cell>
        </row>
        <row r="346">
          <cell r="A346">
            <v>6000</v>
          </cell>
          <cell r="B346" t="str">
            <v>WETLANDS</v>
          </cell>
        </row>
        <row r="347">
          <cell r="A347">
            <v>6100</v>
          </cell>
          <cell r="B347" t="str">
            <v>Wetland Hardwood Forests</v>
          </cell>
        </row>
        <row r="348">
          <cell r="A348">
            <v>6101</v>
          </cell>
          <cell r="B348" t="str">
            <v>Class 1 - 10 to 30% crown closure</v>
          </cell>
        </row>
        <row r="349">
          <cell r="A349">
            <v>6102</v>
          </cell>
          <cell r="B349" t="str">
            <v>Class 2 - 31 to 50% crown closure</v>
          </cell>
        </row>
        <row r="350">
          <cell r="A350">
            <v>6103</v>
          </cell>
          <cell r="B350" t="str">
            <v>Class 3 - 51 to 70% crown closure</v>
          </cell>
        </row>
        <row r="351">
          <cell r="A351">
            <v>6104</v>
          </cell>
          <cell r="B351" t="str">
            <v>Class 4 - greater than 70% crown closure</v>
          </cell>
        </row>
        <row r="352">
          <cell r="A352">
            <v>6110</v>
          </cell>
          <cell r="B352" t="str">
            <v>Bay Swamps</v>
          </cell>
        </row>
        <row r="353">
          <cell r="A353">
            <v>6120</v>
          </cell>
          <cell r="B353" t="str">
            <v>Mangrove Swamps</v>
          </cell>
        </row>
        <row r="354">
          <cell r="A354">
            <v>6130</v>
          </cell>
          <cell r="B354" t="str">
            <v>Gum Swamps</v>
          </cell>
        </row>
        <row r="355">
          <cell r="A355">
            <v>6140</v>
          </cell>
          <cell r="B355" t="str">
            <v>Titi Swamps</v>
          </cell>
        </row>
        <row r="356">
          <cell r="A356">
            <v>6150</v>
          </cell>
          <cell r="B356" t="str">
            <v>Streams and Lake Swamps (Bottomland)</v>
          </cell>
        </row>
        <row r="357">
          <cell r="A357">
            <v>6160</v>
          </cell>
          <cell r="B357" t="str">
            <v>Inland Ponds and Sloughs</v>
          </cell>
        </row>
        <row r="358">
          <cell r="A358">
            <v>6170</v>
          </cell>
          <cell r="B358" t="str">
            <v>Mixed Wetland Hardwoods</v>
          </cell>
        </row>
        <row r="359">
          <cell r="A359">
            <v>6172</v>
          </cell>
          <cell r="B359" t="str">
            <v>Mixed Shrubs</v>
          </cell>
        </row>
        <row r="360">
          <cell r="A360">
            <v>6180</v>
          </cell>
          <cell r="B360" t="str">
            <v>Willow and Elderberry</v>
          </cell>
        </row>
        <row r="361">
          <cell r="A361">
            <v>6190</v>
          </cell>
          <cell r="B361" t="str">
            <v>Exotic Wetland Hardwoods</v>
          </cell>
        </row>
        <row r="362">
          <cell r="A362">
            <v>6200</v>
          </cell>
          <cell r="B362" t="str">
            <v>Wetland Coniferous Forests</v>
          </cell>
        </row>
        <row r="363">
          <cell r="A363">
            <v>6201</v>
          </cell>
          <cell r="B363" t="str">
            <v>Class 1 - 10 to 30% crown closure</v>
          </cell>
        </row>
        <row r="364">
          <cell r="A364">
            <v>6202</v>
          </cell>
          <cell r="B364" t="str">
            <v>Class 2 - 31 to 50% crown closure</v>
          </cell>
        </row>
        <row r="365">
          <cell r="A365">
            <v>6203</v>
          </cell>
          <cell r="B365" t="str">
            <v>Class 3 - 51 to 70% crown closure</v>
          </cell>
        </row>
        <row r="366">
          <cell r="A366">
            <v>6204</v>
          </cell>
          <cell r="B366" t="str">
            <v>Class 4 - greater than 70% crown closure</v>
          </cell>
        </row>
        <row r="367">
          <cell r="A367">
            <v>6210</v>
          </cell>
          <cell r="B367" t="str">
            <v>Cypress</v>
          </cell>
        </row>
        <row r="368">
          <cell r="A368">
            <v>6220</v>
          </cell>
          <cell r="B368" t="str">
            <v>Pond Pine</v>
          </cell>
        </row>
        <row r="369">
          <cell r="A369">
            <v>6230</v>
          </cell>
          <cell r="B369" t="str">
            <v>Atlantic White Cedar</v>
          </cell>
        </row>
        <row r="370">
          <cell r="A370">
            <v>6240</v>
          </cell>
          <cell r="B370" t="str">
            <v>Cypress - Pine - Cabbage Palm</v>
          </cell>
        </row>
        <row r="371">
          <cell r="A371">
            <v>6250</v>
          </cell>
          <cell r="B371" t="str">
            <v>Hydric Pine Flatwoods</v>
          </cell>
        </row>
        <row r="372">
          <cell r="A372">
            <v>6260</v>
          </cell>
          <cell r="B372" t="str">
            <v>Hydric Pine Savanna</v>
          </cell>
        </row>
        <row r="373">
          <cell r="A373">
            <v>6270</v>
          </cell>
          <cell r="B373" t="str">
            <v>Slash Pine Swamp Forest</v>
          </cell>
        </row>
        <row r="374">
          <cell r="A374">
            <v>6300</v>
          </cell>
          <cell r="B374" t="str">
            <v>Wetland Forested Mixed</v>
          </cell>
        </row>
        <row r="375">
          <cell r="A375">
            <v>6310</v>
          </cell>
          <cell r="B375" t="str">
            <v>Wetland Shrub</v>
          </cell>
        </row>
        <row r="376">
          <cell r="A376">
            <v>6400</v>
          </cell>
          <cell r="B376" t="str">
            <v>Vegetated Non-Forested Wetlands</v>
          </cell>
        </row>
        <row r="377">
          <cell r="A377">
            <v>6410</v>
          </cell>
          <cell r="B377" t="str">
            <v>Freshwater Marshes</v>
          </cell>
        </row>
        <row r="378">
          <cell r="A378">
            <v>6411</v>
          </cell>
          <cell r="B378" t="str">
            <v>Sawgrass</v>
          </cell>
        </row>
        <row r="379">
          <cell r="A379">
            <v>6412</v>
          </cell>
          <cell r="B379" t="str">
            <v>Cattail</v>
          </cell>
        </row>
        <row r="380">
          <cell r="A380">
            <v>6413</v>
          </cell>
          <cell r="B380" t="str">
            <v>Spike Rush</v>
          </cell>
        </row>
        <row r="381">
          <cell r="A381">
            <v>6414</v>
          </cell>
          <cell r="B381" t="str">
            <v>Maidencane</v>
          </cell>
        </row>
        <row r="382">
          <cell r="A382">
            <v>6415</v>
          </cell>
          <cell r="B382" t="str">
            <v>Dog fennel and low marsh grasses</v>
          </cell>
        </row>
        <row r="383">
          <cell r="A383">
            <v>6416</v>
          </cell>
          <cell r="B383" t="str">
            <v>Arrowroot</v>
          </cell>
        </row>
        <row r="384">
          <cell r="A384">
            <v>6417</v>
          </cell>
          <cell r="B384" t="str">
            <v>Freshwater Marsh with shrubs, brushes, and vines</v>
          </cell>
        </row>
        <row r="385">
          <cell r="A385">
            <v>6418</v>
          </cell>
          <cell r="B385" t="str">
            <v>Giant Cutgrass</v>
          </cell>
        </row>
        <row r="386">
          <cell r="A386">
            <v>6420</v>
          </cell>
          <cell r="B386" t="str">
            <v>Saltwater Marshes</v>
          </cell>
        </row>
        <row r="387">
          <cell r="A387">
            <v>6421</v>
          </cell>
          <cell r="B387" t="str">
            <v>Cordgrass</v>
          </cell>
        </row>
        <row r="388">
          <cell r="A388">
            <v>6422</v>
          </cell>
          <cell r="B388" t="str">
            <v>Needlerush</v>
          </cell>
        </row>
        <row r="389">
          <cell r="A389">
            <v>6430</v>
          </cell>
          <cell r="B389" t="str">
            <v>Wet Prairies</v>
          </cell>
        </row>
        <row r="390">
          <cell r="A390">
            <v>6440</v>
          </cell>
          <cell r="B390" t="str">
            <v>Emergent Aquatic Vegetation</v>
          </cell>
        </row>
        <row r="391">
          <cell r="A391">
            <v>6441</v>
          </cell>
          <cell r="B391" t="str">
            <v>Water Lettuce</v>
          </cell>
        </row>
        <row r="392">
          <cell r="A392">
            <v>6442</v>
          </cell>
          <cell r="B392" t="str">
            <v>Spatterdock</v>
          </cell>
        </row>
        <row r="393">
          <cell r="A393">
            <v>6443</v>
          </cell>
          <cell r="B393" t="str">
            <v>Water Hyacinth</v>
          </cell>
        </row>
        <row r="394">
          <cell r="A394">
            <v>6444</v>
          </cell>
          <cell r="B394" t="str">
            <v>Duckweed</v>
          </cell>
        </row>
        <row r="395">
          <cell r="A395">
            <v>6445</v>
          </cell>
          <cell r="B395" t="str">
            <v>Water Lily</v>
          </cell>
        </row>
        <row r="396">
          <cell r="A396">
            <v>6450</v>
          </cell>
          <cell r="B396" t="str">
            <v>Submergent Aquatic Vegetation</v>
          </cell>
        </row>
        <row r="397">
          <cell r="A397">
            <v>6451</v>
          </cell>
          <cell r="B397" t="str">
            <v>Hydrilla</v>
          </cell>
        </row>
        <row r="398">
          <cell r="A398">
            <v>6460</v>
          </cell>
          <cell r="B398" t="str">
            <v>Treeless Hydric Savanna</v>
          </cell>
        </row>
        <row r="399">
          <cell r="A399">
            <v>6500</v>
          </cell>
          <cell r="B399" t="str">
            <v>Non-Vegetated</v>
          </cell>
        </row>
        <row r="400">
          <cell r="A400">
            <v>6510</v>
          </cell>
          <cell r="B400" t="str">
            <v>Tidal Flats</v>
          </cell>
        </row>
        <row r="401">
          <cell r="A401">
            <v>6520</v>
          </cell>
          <cell r="B401" t="str">
            <v>Shorelines</v>
          </cell>
        </row>
        <row r="402">
          <cell r="A402">
            <v>6530</v>
          </cell>
          <cell r="B402" t="str">
            <v>Intermittent Ponds</v>
          </cell>
        </row>
        <row r="403">
          <cell r="A403">
            <v>6540</v>
          </cell>
          <cell r="B403" t="str">
            <v>Oyster Bars</v>
          </cell>
        </row>
        <row r="404">
          <cell r="A404">
            <v>7000</v>
          </cell>
          <cell r="B404" t="str">
            <v>BARREN LAND</v>
          </cell>
        </row>
        <row r="405">
          <cell r="A405">
            <v>7100</v>
          </cell>
          <cell r="B405" t="str">
            <v>Beaches Other Than Swimming Beaches</v>
          </cell>
        </row>
        <row r="406">
          <cell r="A406">
            <v>7200</v>
          </cell>
          <cell r="B406" t="str">
            <v>Sand Other Than Beaches</v>
          </cell>
        </row>
        <row r="407">
          <cell r="A407">
            <v>7300</v>
          </cell>
          <cell r="B407" t="str">
            <v>Exposed Rock</v>
          </cell>
        </row>
        <row r="408">
          <cell r="A408">
            <v>7310</v>
          </cell>
          <cell r="B408" t="str">
            <v>Exposed Rock with Marsh Grasses</v>
          </cell>
        </row>
        <row r="409">
          <cell r="A409">
            <v>7400</v>
          </cell>
          <cell r="B409" t="str">
            <v>Disturbed Land</v>
          </cell>
        </row>
        <row r="410">
          <cell r="A410">
            <v>7410</v>
          </cell>
          <cell r="B410" t="str">
            <v>Rural land in transition without positive indicators of intended activity</v>
          </cell>
        </row>
        <row r="411">
          <cell r="A411">
            <v>7420</v>
          </cell>
          <cell r="B411" t="str">
            <v>Borrow Areas</v>
          </cell>
        </row>
        <row r="412">
          <cell r="A412">
            <v>7430</v>
          </cell>
          <cell r="B412" t="str">
            <v>Spoil Areas</v>
          </cell>
        </row>
        <row r="413">
          <cell r="A413">
            <v>7440</v>
          </cell>
          <cell r="B413" t="str">
            <v>Fill Areas &lt;Highways-Railways&gt;</v>
          </cell>
        </row>
        <row r="414">
          <cell r="A414">
            <v>7450</v>
          </cell>
          <cell r="B414" t="str">
            <v>Burned Areas</v>
          </cell>
        </row>
        <row r="415">
          <cell r="A415">
            <v>7460</v>
          </cell>
          <cell r="B415" t="str">
            <v>Abandoned Railways</v>
          </cell>
        </row>
        <row r="416">
          <cell r="A416">
            <v>7470</v>
          </cell>
          <cell r="B416" t="str">
            <v>Dikes and Levees</v>
          </cell>
        </row>
        <row r="417">
          <cell r="A417">
            <v>8000</v>
          </cell>
          <cell r="B417" t="str">
            <v>TRANSPORTATION, COMMUNICATION AND UTILITIES</v>
          </cell>
        </row>
        <row r="418">
          <cell r="A418">
            <v>8100</v>
          </cell>
          <cell r="B418" t="str">
            <v>Transportation</v>
          </cell>
        </row>
        <row r="419">
          <cell r="A419">
            <v>8110</v>
          </cell>
          <cell r="B419" t="str">
            <v>Airports</v>
          </cell>
        </row>
        <row r="420">
          <cell r="A420">
            <v>8111</v>
          </cell>
          <cell r="B420" t="str">
            <v>Commercial</v>
          </cell>
        </row>
        <row r="421">
          <cell r="A421">
            <v>8112</v>
          </cell>
          <cell r="B421" t="str">
            <v>General Aviation</v>
          </cell>
        </row>
        <row r="422">
          <cell r="A422">
            <v>8113</v>
          </cell>
          <cell r="B422" t="str">
            <v>Private</v>
          </cell>
        </row>
        <row r="423">
          <cell r="A423">
            <v>8114</v>
          </cell>
          <cell r="B423" t="str">
            <v>Abandoned</v>
          </cell>
        </row>
        <row r="424">
          <cell r="A424">
            <v>8120</v>
          </cell>
          <cell r="B424" t="str">
            <v>Railroads</v>
          </cell>
        </row>
        <row r="425">
          <cell r="A425">
            <v>8121</v>
          </cell>
          <cell r="B425" t="str">
            <v>Holding and Trans-shipment Yards</v>
          </cell>
        </row>
        <row r="426">
          <cell r="A426">
            <v>8122</v>
          </cell>
          <cell r="B426" t="str">
            <v>Repair Facilities</v>
          </cell>
        </row>
        <row r="427">
          <cell r="A427">
            <v>8123</v>
          </cell>
          <cell r="B427" t="str">
            <v>Associated Buildings</v>
          </cell>
        </row>
        <row r="428">
          <cell r="A428">
            <v>8130</v>
          </cell>
          <cell r="B428" t="str">
            <v>Bus and Truck Terminals</v>
          </cell>
        </row>
        <row r="429">
          <cell r="A429">
            <v>8131</v>
          </cell>
          <cell r="B429" t="str">
            <v>Bus (Commercial)</v>
          </cell>
        </row>
        <row r="430">
          <cell r="A430">
            <v>8132</v>
          </cell>
          <cell r="B430" t="str">
            <v>Bus (Government, schools, city service)</v>
          </cell>
        </row>
        <row r="431">
          <cell r="A431">
            <v>8133</v>
          </cell>
          <cell r="B431" t="str">
            <v>Truck Terminals</v>
          </cell>
        </row>
        <row r="432">
          <cell r="A432">
            <v>8140</v>
          </cell>
          <cell r="B432" t="str">
            <v>Roads and Highways</v>
          </cell>
        </row>
        <row r="433">
          <cell r="A433">
            <v>8141</v>
          </cell>
          <cell r="B433" t="str">
            <v>Limited Access (Interstate system)</v>
          </cell>
        </row>
        <row r="434">
          <cell r="A434">
            <v>8142</v>
          </cell>
          <cell r="B434" t="str">
            <v>Divided Highways (Federal-State)</v>
          </cell>
        </row>
        <row r="435">
          <cell r="A435">
            <v>8143</v>
          </cell>
          <cell r="B435" t="str">
            <v>Two-Lane Highways (State)</v>
          </cell>
        </row>
        <row r="436">
          <cell r="A436">
            <v>8144</v>
          </cell>
          <cell r="B436" t="str">
            <v>County Maintained</v>
          </cell>
        </row>
        <row r="437">
          <cell r="A437">
            <v>8145</v>
          </cell>
          <cell r="B437" t="str">
            <v>Graded and Drained</v>
          </cell>
        </row>
        <row r="438">
          <cell r="A438">
            <v>8146</v>
          </cell>
          <cell r="B438" t="str">
            <v>Primitive/Trails</v>
          </cell>
        </row>
        <row r="439">
          <cell r="A439">
            <v>8150</v>
          </cell>
          <cell r="B439" t="str">
            <v>Port Facilities</v>
          </cell>
        </row>
        <row r="440">
          <cell r="A440">
            <v>8151</v>
          </cell>
          <cell r="B440" t="str">
            <v>Wharves</v>
          </cell>
        </row>
        <row r="441">
          <cell r="A441">
            <v>8152</v>
          </cell>
          <cell r="B441" t="str">
            <v>Piers</v>
          </cell>
        </row>
        <row r="442">
          <cell r="A442">
            <v>8153</v>
          </cell>
          <cell r="B442" t="str">
            <v>Terminals (Cargo)</v>
          </cell>
        </row>
        <row r="443">
          <cell r="A443">
            <v>8154</v>
          </cell>
          <cell r="B443" t="str">
            <v>Terminals (Passenger)</v>
          </cell>
        </row>
        <row r="444">
          <cell r="A444">
            <v>8155</v>
          </cell>
          <cell r="B444" t="str">
            <v>Repair Facilities</v>
          </cell>
        </row>
        <row r="445">
          <cell r="A445">
            <v>8156</v>
          </cell>
          <cell r="B445" t="str">
            <v>Shipyards (Building-Fabrication)</v>
          </cell>
        </row>
        <row r="446">
          <cell r="A446">
            <v>8157</v>
          </cell>
          <cell r="B446" t="str">
            <v>Ship Chandlers</v>
          </cell>
        </row>
        <row r="447">
          <cell r="A447">
            <v>8158</v>
          </cell>
          <cell r="B447" t="str">
            <v>Port Administration and Port Services</v>
          </cell>
        </row>
        <row r="448">
          <cell r="A448">
            <v>8159</v>
          </cell>
          <cell r="B448" t="str">
            <v>Facilities Under Construction</v>
          </cell>
        </row>
        <row r="449">
          <cell r="A449">
            <v>8160</v>
          </cell>
          <cell r="B449" t="str">
            <v>Canals and Locks</v>
          </cell>
        </row>
        <row r="450">
          <cell r="A450">
            <v>8161</v>
          </cell>
          <cell r="B450" t="str">
            <v>Locks</v>
          </cell>
        </row>
        <row r="451">
          <cell r="A451">
            <v>8162</v>
          </cell>
          <cell r="B451" t="str">
            <v>Power Supply Buildings</v>
          </cell>
        </row>
        <row r="452">
          <cell r="A452">
            <v>8170</v>
          </cell>
          <cell r="B452" t="str">
            <v>Oil, Water or Gas Long Distance Transmission Lines</v>
          </cell>
        </row>
        <row r="453">
          <cell r="A453">
            <v>8171</v>
          </cell>
          <cell r="B453" t="str">
            <v>Pipe Lines</v>
          </cell>
        </row>
        <row r="454">
          <cell r="A454">
            <v>8172</v>
          </cell>
          <cell r="B454" t="str">
            <v>Pump Stations</v>
          </cell>
        </row>
        <row r="455">
          <cell r="A455">
            <v>8180</v>
          </cell>
          <cell r="B455" t="str">
            <v>Auto Parking Facilities &lt;When not directly related to other land use&gt;</v>
          </cell>
        </row>
        <row r="456">
          <cell r="A456">
            <v>8190</v>
          </cell>
          <cell r="B456" t="str">
            <v>Transportation Facilities Under Construction</v>
          </cell>
        </row>
        <row r="457">
          <cell r="A457">
            <v>8191</v>
          </cell>
          <cell r="B457" t="str">
            <v>Highways</v>
          </cell>
        </row>
        <row r="458">
          <cell r="A458">
            <v>8192</v>
          </cell>
          <cell r="B458" t="str">
            <v>Railroads</v>
          </cell>
        </row>
        <row r="459">
          <cell r="A459">
            <v>8193</v>
          </cell>
          <cell r="B459" t="str">
            <v>Airports</v>
          </cell>
        </row>
        <row r="460">
          <cell r="A460">
            <v>8194</v>
          </cell>
          <cell r="B460" t="str">
            <v>Port Facilities</v>
          </cell>
        </row>
        <row r="461">
          <cell r="A461">
            <v>8195</v>
          </cell>
          <cell r="B461" t="str">
            <v>Pipe Lines</v>
          </cell>
        </row>
        <row r="462">
          <cell r="A462">
            <v>8200</v>
          </cell>
          <cell r="B462" t="str">
            <v>Communications</v>
          </cell>
        </row>
        <row r="463">
          <cell r="A463">
            <v>8210</v>
          </cell>
          <cell r="B463" t="str">
            <v>Transmission Towers</v>
          </cell>
        </row>
        <row r="464">
          <cell r="A464">
            <v>8211</v>
          </cell>
          <cell r="B464" t="str">
            <v>Microwave</v>
          </cell>
        </row>
        <row r="465">
          <cell r="A465">
            <v>8212</v>
          </cell>
          <cell r="B465" t="str">
            <v>Radio/Television</v>
          </cell>
        </row>
        <row r="466">
          <cell r="A466">
            <v>8213</v>
          </cell>
          <cell r="B466" t="str">
            <v>Antenna Farms</v>
          </cell>
        </row>
        <row r="467">
          <cell r="A467">
            <v>8214</v>
          </cell>
          <cell r="B467" t="str">
            <v>Navigational Systems (i.e., Loran, ILS)</v>
          </cell>
        </row>
        <row r="468">
          <cell r="A468">
            <v>8220</v>
          </cell>
          <cell r="B468" t="str">
            <v>Communication Facilities</v>
          </cell>
        </row>
        <row r="469">
          <cell r="A469">
            <v>8221</v>
          </cell>
          <cell r="B469" t="str">
            <v>Telephone</v>
          </cell>
        </row>
        <row r="470">
          <cell r="A470">
            <v>8222</v>
          </cell>
          <cell r="B470" t="str">
            <v>Radio</v>
          </cell>
        </row>
        <row r="471">
          <cell r="A471">
            <v>8223</v>
          </cell>
          <cell r="B471" t="str">
            <v>Television</v>
          </cell>
        </row>
        <row r="472">
          <cell r="A472">
            <v>8290</v>
          </cell>
          <cell r="B472" t="str">
            <v>Communication Facilities under Construction</v>
          </cell>
        </row>
        <row r="473">
          <cell r="A473">
            <v>8300</v>
          </cell>
          <cell r="B473" t="str">
            <v>Utilities</v>
          </cell>
        </row>
        <row r="474">
          <cell r="A474">
            <v>8310</v>
          </cell>
          <cell r="B474" t="str">
            <v>Electric Power Facilities</v>
          </cell>
        </row>
        <row r="475">
          <cell r="A475">
            <v>8311</v>
          </cell>
          <cell r="B475" t="str">
            <v>Thermal</v>
          </cell>
        </row>
        <row r="476">
          <cell r="A476">
            <v>8312</v>
          </cell>
          <cell r="B476" t="str">
            <v>Gas Turbine</v>
          </cell>
        </row>
        <row r="477">
          <cell r="A477">
            <v>8313</v>
          </cell>
          <cell r="B477" t="str">
            <v>Nuclear</v>
          </cell>
        </row>
        <row r="478">
          <cell r="A478">
            <v>8314</v>
          </cell>
          <cell r="B478" t="str">
            <v>Hydro</v>
          </cell>
        </row>
        <row r="479">
          <cell r="A479">
            <v>8315</v>
          </cell>
          <cell r="B479" t="str">
            <v>Sub-Stations</v>
          </cell>
        </row>
        <row r="480">
          <cell r="A480">
            <v>8320</v>
          </cell>
          <cell r="B480" t="str">
            <v>Electrical Power Transmission Lines</v>
          </cell>
        </row>
        <row r="481">
          <cell r="A481">
            <v>8321</v>
          </cell>
          <cell r="B481" t="str">
            <v>Trunk</v>
          </cell>
        </row>
        <row r="482">
          <cell r="A482">
            <v>8322</v>
          </cell>
          <cell r="B482" t="str">
            <v>Feeder</v>
          </cell>
        </row>
        <row r="483">
          <cell r="A483">
            <v>8330</v>
          </cell>
          <cell r="B483" t="str">
            <v>Water Supply Plants</v>
          </cell>
        </row>
        <row r="484">
          <cell r="A484">
            <v>8331</v>
          </cell>
          <cell r="B484" t="str">
            <v>Treatment Plants</v>
          </cell>
        </row>
        <row r="485">
          <cell r="A485">
            <v>8332</v>
          </cell>
          <cell r="B485" t="str">
            <v>Settling Plants</v>
          </cell>
        </row>
        <row r="486">
          <cell r="A486">
            <v>8333</v>
          </cell>
          <cell r="B486" t="str">
            <v>Water Tanks</v>
          </cell>
        </row>
        <row r="487">
          <cell r="A487">
            <v>8334</v>
          </cell>
          <cell r="B487" t="str">
            <v>Well Fields</v>
          </cell>
        </row>
        <row r="488">
          <cell r="A488">
            <v>8335</v>
          </cell>
          <cell r="B488" t="str">
            <v>Pumping Stations</v>
          </cell>
        </row>
        <row r="489">
          <cell r="A489">
            <v>8340</v>
          </cell>
          <cell r="B489" t="str">
            <v>Sewage Treatment</v>
          </cell>
        </row>
        <row r="490">
          <cell r="A490">
            <v>8341</v>
          </cell>
          <cell r="B490" t="str">
            <v>Treatment Plants</v>
          </cell>
        </row>
        <row r="491">
          <cell r="A491">
            <v>8342</v>
          </cell>
          <cell r="B491" t="str">
            <v>Lift Stations</v>
          </cell>
        </row>
        <row r="492">
          <cell r="A492">
            <v>8343</v>
          </cell>
          <cell r="B492" t="str">
            <v>Aeration Fields</v>
          </cell>
        </row>
        <row r="493">
          <cell r="A493">
            <v>8350</v>
          </cell>
          <cell r="B493" t="str">
            <v>Solid Waste Disposal</v>
          </cell>
        </row>
        <row r="494">
          <cell r="A494">
            <v>8390</v>
          </cell>
          <cell r="B494" t="str">
            <v>Utilities Under Construction</v>
          </cell>
        </row>
        <row r="495">
          <cell r="A495">
            <v>9000</v>
          </cell>
          <cell r="B495" t="str">
            <v>SPECIAL CLASSIFICATIONS</v>
          </cell>
        </row>
        <row r="496">
          <cell r="A496">
            <v>9100</v>
          </cell>
          <cell r="B496" t="str">
            <v>Vegetation</v>
          </cell>
        </row>
        <row r="497">
          <cell r="A497">
            <v>9110</v>
          </cell>
          <cell r="B497" t="str">
            <v>Sea Grass</v>
          </cell>
        </row>
        <row r="498">
          <cell r="A498">
            <v>9111</v>
          </cell>
          <cell r="B498" t="str">
            <v>Sea Grass, Sparse - Medium</v>
          </cell>
        </row>
        <row r="499">
          <cell r="A499">
            <v>9112</v>
          </cell>
          <cell r="B499" t="str">
            <v>Sea Grass, Dense</v>
          </cell>
        </row>
        <row r="500">
          <cell r="A500">
            <v>9113</v>
          </cell>
          <cell r="B500" t="str">
            <v>Sea Grass, Patchy</v>
          </cell>
        </row>
      </sheetData>
      <sheetData sheetId="5"/>
      <sheetData sheetId="6"/>
      <sheetData sheetId="7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>
  <person displayName="Tina Gordon" id="{6B54A8B9-46D5-4347-9433-314EAB1FEC81}" userId="Tina Gordon" providerId="None"/>
  <person displayName="Tina Gordon" id="{7DCBAE47-86C4-4F96-873F-06D62C3BE409}" userId="S::tgordon@wildwoodconsulting.net::be8fcd1c-da0f-4d3c-a8dc-61ad129164ed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F1" dT="2020-10-14T15:19:17.54" personId="{7DCBAE47-86C4-4F96-873F-06D62C3BE409}" id="{4F432471-C715-4A3E-8FBF-95BE17112DC0}">
    <text>Must pull the Efficiencies Table from the Stormwater Handbook for the appropriate Zone and cross reference Percent DCIA with NDCIA Curve Number for efficiency.</text>
  </threadedComment>
  <threadedComment ref="F5" dT="2019-07-19T20:52:14.75" personId="{6B54A8B9-46D5-4347-9433-314EAB1FEC81}" id="{9DF5FF5E-AF1D-414B-8E7A-EC7E12D2B897}">
    <text>From SRJWMD 2012 Water Supply Impact Study</text>
  </threadedComment>
  <threadedComment ref="M5" dT="2019-06-10T15:30:10.02" personId="{6B54A8B9-46D5-4347-9433-314EAB1FEC81}" id="{55EACB19-7D32-49B7-862D-1911929E0670}">
    <text>Pag 182 stormwater quality handbook</text>
  </threadedComment>
  <threadedComment ref="D32" dT="2020-10-14T14:29:32.36" personId="{7DCBAE47-86C4-4F96-873F-06D62C3BE409}" id="{3598EB10-C2C6-49EB-B6DE-FBE513051A89}">
    <text>Sum of acres to use in weighted average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7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076AEB-9371-4720-AEAE-31AC3301B811}">
  <dimension ref="A1:G105"/>
  <sheetViews>
    <sheetView workbookViewId="0">
      <selection activeCell="B19" sqref="B19"/>
    </sheetView>
  </sheetViews>
  <sheetFormatPr defaultColWidth="8.85546875" defaultRowHeight="15" x14ac:dyDescent="0.25"/>
  <cols>
    <col min="1" max="1" width="16.140625" style="9" customWidth="1"/>
    <col min="2" max="2" width="20" style="9" customWidth="1"/>
    <col min="3" max="16384" width="8.85546875" style="9"/>
  </cols>
  <sheetData>
    <row r="1" spans="1:7" x14ac:dyDescent="0.25">
      <c r="A1" s="77" t="s">
        <v>55</v>
      </c>
    </row>
    <row r="2" spans="1:7" x14ac:dyDescent="0.25">
      <c r="A2" s="9" t="s">
        <v>54</v>
      </c>
    </row>
    <row r="3" spans="1:7" x14ac:dyDescent="0.25">
      <c r="A3"/>
    </row>
    <row r="5" spans="1:7" x14ac:dyDescent="0.25">
      <c r="B5" s="136" t="s">
        <v>65</v>
      </c>
      <c r="C5" s="137"/>
      <c r="D5" s="137"/>
      <c r="E5" s="137"/>
      <c r="F5" s="137"/>
      <c r="G5" s="138"/>
    </row>
    <row r="6" spans="1:7" x14ac:dyDescent="0.25">
      <c r="B6" s="25"/>
      <c r="C6" s="26" t="s">
        <v>40</v>
      </c>
      <c r="D6" s="26"/>
      <c r="E6" s="26"/>
      <c r="F6" s="26"/>
      <c r="G6" s="27"/>
    </row>
    <row r="7" spans="1:7" x14ac:dyDescent="0.25">
      <c r="B7" s="28"/>
      <c r="C7" s="26" t="s">
        <v>47</v>
      </c>
      <c r="D7" s="26"/>
      <c r="E7" s="26"/>
      <c r="F7" s="26"/>
      <c r="G7" s="27"/>
    </row>
    <row r="8" spans="1:7" x14ac:dyDescent="0.25">
      <c r="B8" s="29"/>
      <c r="C8" s="26" t="s">
        <v>41</v>
      </c>
      <c r="D8" s="26"/>
      <c r="E8" s="26"/>
      <c r="F8" s="26"/>
      <c r="G8" s="27"/>
    </row>
    <row r="9" spans="1:7" x14ac:dyDescent="0.25">
      <c r="B9" s="74"/>
      <c r="C9" s="73" t="s">
        <v>46</v>
      </c>
      <c r="D9" s="30"/>
      <c r="E9" s="30"/>
      <c r="F9" s="30"/>
      <c r="G9" s="31"/>
    </row>
    <row r="12" spans="1:7" x14ac:dyDescent="0.25">
      <c r="A12" s="9" t="s">
        <v>42</v>
      </c>
    </row>
    <row r="15" spans="1:7" x14ac:dyDescent="0.25">
      <c r="A15" s="9" t="s">
        <v>14</v>
      </c>
    </row>
    <row r="16" spans="1:7" x14ac:dyDescent="0.25">
      <c r="A16" s="70"/>
      <c r="B16" s="9" t="s">
        <v>44</v>
      </c>
    </row>
    <row r="18" spans="1:2" x14ac:dyDescent="0.25">
      <c r="A18" s="24" t="s">
        <v>64</v>
      </c>
      <c r="B18" s="24" t="s">
        <v>77</v>
      </c>
    </row>
    <row r="19" spans="1:2" ht="31.5" x14ac:dyDescent="0.25">
      <c r="A19" s="9" t="s">
        <v>13</v>
      </c>
      <c r="B19" s="82" t="s">
        <v>78</v>
      </c>
    </row>
    <row r="20" spans="1:2" ht="15.75" x14ac:dyDescent="0.25">
      <c r="A20" s="9" t="s">
        <v>71</v>
      </c>
      <c r="B20" s="82" t="s">
        <v>79</v>
      </c>
    </row>
    <row r="21" spans="1:2" ht="31.5" x14ac:dyDescent="0.25">
      <c r="A21" s="9" t="s">
        <v>72</v>
      </c>
      <c r="B21" s="82" t="s">
        <v>80</v>
      </c>
    </row>
    <row r="22" spans="1:2" ht="31.5" x14ac:dyDescent="0.25">
      <c r="A22" s="9" t="s">
        <v>67</v>
      </c>
      <c r="B22" s="82" t="s">
        <v>81</v>
      </c>
    </row>
    <row r="23" spans="1:2" ht="31.5" x14ac:dyDescent="0.25">
      <c r="A23" s="9" t="s">
        <v>73</v>
      </c>
      <c r="B23" s="82" t="s">
        <v>82</v>
      </c>
    </row>
    <row r="24" spans="1:2" ht="47.25" x14ac:dyDescent="0.25">
      <c r="A24" s="9" t="s">
        <v>66</v>
      </c>
      <c r="B24" s="82" t="s">
        <v>83</v>
      </c>
    </row>
    <row r="25" spans="1:2" ht="47.25" x14ac:dyDescent="0.25">
      <c r="A25" s="9" t="s">
        <v>74</v>
      </c>
      <c r="B25" s="82" t="s">
        <v>84</v>
      </c>
    </row>
    <row r="26" spans="1:2" ht="15.75" x14ac:dyDescent="0.25">
      <c r="A26" s="9" t="s">
        <v>68</v>
      </c>
      <c r="B26" s="82" t="s">
        <v>85</v>
      </c>
    </row>
    <row r="27" spans="1:2" ht="15.75" x14ac:dyDescent="0.25">
      <c r="A27" s="9" t="s">
        <v>59</v>
      </c>
      <c r="B27" s="82" t="s">
        <v>86</v>
      </c>
    </row>
    <row r="28" spans="1:2" ht="31.5" x14ac:dyDescent="0.25">
      <c r="A28" s="9" t="s">
        <v>12</v>
      </c>
      <c r="B28" s="82" t="s">
        <v>87</v>
      </c>
    </row>
    <row r="29" spans="1:2" ht="31.5" x14ac:dyDescent="0.25">
      <c r="A29" s="9" t="s">
        <v>75</v>
      </c>
      <c r="B29" s="82" t="s">
        <v>88</v>
      </c>
    </row>
    <row r="30" spans="1:2" ht="47.25" x14ac:dyDescent="0.25">
      <c r="A30" s="9" t="s">
        <v>45</v>
      </c>
      <c r="B30" s="82" t="s">
        <v>89</v>
      </c>
    </row>
    <row r="31" spans="1:2" ht="31.5" x14ac:dyDescent="0.25">
      <c r="A31" s="9" t="s">
        <v>76</v>
      </c>
      <c r="B31" s="82" t="s">
        <v>90</v>
      </c>
    </row>
    <row r="32" spans="1:2" ht="15.75" x14ac:dyDescent="0.25">
      <c r="A32" s="9" t="s">
        <v>62</v>
      </c>
      <c r="B32" s="82" t="s">
        <v>91</v>
      </c>
    </row>
    <row r="33" spans="2:2" ht="31.5" x14ac:dyDescent="0.25">
      <c r="B33" s="82" t="s">
        <v>92</v>
      </c>
    </row>
    <row r="34" spans="2:2" ht="31.5" x14ac:dyDescent="0.25">
      <c r="B34" s="82" t="s">
        <v>93</v>
      </c>
    </row>
    <row r="35" spans="2:2" ht="15.75" x14ac:dyDescent="0.25">
      <c r="B35" s="82" t="s">
        <v>94</v>
      </c>
    </row>
    <row r="36" spans="2:2" ht="15.75" x14ac:dyDescent="0.25">
      <c r="B36" s="82" t="s">
        <v>95</v>
      </c>
    </row>
    <row r="37" spans="2:2" ht="31.5" x14ac:dyDescent="0.25">
      <c r="B37" s="82" t="s">
        <v>96</v>
      </c>
    </row>
    <row r="38" spans="2:2" ht="15.75" x14ac:dyDescent="0.25">
      <c r="B38" s="82" t="s">
        <v>97</v>
      </c>
    </row>
    <row r="39" spans="2:2" ht="47.25" x14ac:dyDescent="0.25">
      <c r="B39" s="82" t="s">
        <v>98</v>
      </c>
    </row>
    <row r="40" spans="2:2" ht="15.75" x14ac:dyDescent="0.25">
      <c r="B40" s="82" t="s">
        <v>99</v>
      </c>
    </row>
    <row r="41" spans="2:2" ht="15.75" x14ac:dyDescent="0.25">
      <c r="B41" s="82" t="s">
        <v>100</v>
      </c>
    </row>
    <row r="42" spans="2:2" ht="31.5" x14ac:dyDescent="0.25">
      <c r="B42" s="82" t="s">
        <v>101</v>
      </c>
    </row>
    <row r="43" spans="2:2" ht="15.75" x14ac:dyDescent="0.25">
      <c r="B43" s="82" t="s">
        <v>102</v>
      </c>
    </row>
    <row r="44" spans="2:2" ht="31.5" x14ac:dyDescent="0.25">
      <c r="B44" s="82" t="s">
        <v>103</v>
      </c>
    </row>
    <row r="45" spans="2:2" ht="15.75" x14ac:dyDescent="0.25">
      <c r="B45" s="82" t="s">
        <v>104</v>
      </c>
    </row>
    <row r="46" spans="2:2" ht="15.75" x14ac:dyDescent="0.25">
      <c r="B46" s="82" t="s">
        <v>105</v>
      </c>
    </row>
    <row r="47" spans="2:2" ht="15.75" x14ac:dyDescent="0.25">
      <c r="B47" s="82" t="s">
        <v>106</v>
      </c>
    </row>
    <row r="48" spans="2:2" ht="63" x14ac:dyDescent="0.25">
      <c r="B48" s="82" t="s">
        <v>107</v>
      </c>
    </row>
    <row r="49" spans="2:2" ht="31.5" x14ac:dyDescent="0.25">
      <c r="B49" s="82" t="s">
        <v>108</v>
      </c>
    </row>
    <row r="50" spans="2:2" ht="47.25" x14ac:dyDescent="0.25">
      <c r="B50" s="82" t="s">
        <v>109</v>
      </c>
    </row>
    <row r="51" spans="2:2" ht="47.25" x14ac:dyDescent="0.25">
      <c r="B51" s="82" t="s">
        <v>110</v>
      </c>
    </row>
    <row r="52" spans="2:2" ht="47.25" x14ac:dyDescent="0.25">
      <c r="B52" s="82" t="s">
        <v>111</v>
      </c>
    </row>
    <row r="53" spans="2:2" ht="31.5" x14ac:dyDescent="0.25">
      <c r="B53" s="82" t="s">
        <v>112</v>
      </c>
    </row>
    <row r="54" spans="2:2" ht="31.5" x14ac:dyDescent="0.25">
      <c r="B54" s="82" t="s">
        <v>113</v>
      </c>
    </row>
    <row r="55" spans="2:2" ht="15.75" x14ac:dyDescent="0.25">
      <c r="B55" s="82" t="s">
        <v>114</v>
      </c>
    </row>
    <row r="56" spans="2:2" ht="47.25" x14ac:dyDescent="0.25">
      <c r="B56" s="82" t="s">
        <v>115</v>
      </c>
    </row>
    <row r="57" spans="2:2" ht="63" x14ac:dyDescent="0.25">
      <c r="B57" s="82" t="s">
        <v>116</v>
      </c>
    </row>
    <row r="58" spans="2:2" ht="31.5" x14ac:dyDescent="0.25">
      <c r="B58" s="82" t="s">
        <v>117</v>
      </c>
    </row>
    <row r="59" spans="2:2" ht="15.75" x14ac:dyDescent="0.25">
      <c r="B59" s="82" t="s">
        <v>118</v>
      </c>
    </row>
    <row r="60" spans="2:2" ht="15.75" x14ac:dyDescent="0.25">
      <c r="B60" s="82" t="s">
        <v>119</v>
      </c>
    </row>
    <row r="61" spans="2:2" ht="15.75" x14ac:dyDescent="0.25">
      <c r="B61" s="82" t="s">
        <v>120</v>
      </c>
    </row>
    <row r="62" spans="2:2" ht="15.75" x14ac:dyDescent="0.25">
      <c r="B62" s="82" t="s">
        <v>121</v>
      </c>
    </row>
    <row r="63" spans="2:2" ht="15.75" x14ac:dyDescent="0.25">
      <c r="B63" s="82" t="s">
        <v>122</v>
      </c>
    </row>
    <row r="64" spans="2:2" ht="15.75" x14ac:dyDescent="0.25">
      <c r="B64" s="82" t="s">
        <v>123</v>
      </c>
    </row>
    <row r="65" spans="2:2" ht="31.5" x14ac:dyDescent="0.25">
      <c r="B65" s="82" t="s">
        <v>124</v>
      </c>
    </row>
    <row r="66" spans="2:2" ht="31.5" x14ac:dyDescent="0.25">
      <c r="B66" s="82" t="s">
        <v>125</v>
      </c>
    </row>
    <row r="67" spans="2:2" ht="31.5" x14ac:dyDescent="0.25">
      <c r="B67" s="82" t="s">
        <v>126</v>
      </c>
    </row>
    <row r="68" spans="2:2" ht="47.25" x14ac:dyDescent="0.25">
      <c r="B68" s="82" t="s">
        <v>127</v>
      </c>
    </row>
    <row r="69" spans="2:2" ht="31.5" x14ac:dyDescent="0.25">
      <c r="B69" s="82" t="s">
        <v>128</v>
      </c>
    </row>
    <row r="70" spans="2:2" ht="31.5" x14ac:dyDescent="0.25">
      <c r="B70" s="82" t="s">
        <v>129</v>
      </c>
    </row>
    <row r="71" spans="2:2" ht="31.5" x14ac:dyDescent="0.25">
      <c r="B71" s="82" t="s">
        <v>130</v>
      </c>
    </row>
    <row r="72" spans="2:2" ht="31.5" x14ac:dyDescent="0.25">
      <c r="B72" s="82" t="s">
        <v>131</v>
      </c>
    </row>
    <row r="73" spans="2:2" ht="78.75" x14ac:dyDescent="0.25">
      <c r="B73" s="82" t="s">
        <v>132</v>
      </c>
    </row>
    <row r="74" spans="2:2" ht="15.75" x14ac:dyDescent="0.25">
      <c r="B74" s="82" t="s">
        <v>133</v>
      </c>
    </row>
    <row r="75" spans="2:2" ht="31.5" x14ac:dyDescent="0.25">
      <c r="B75" s="82" t="s">
        <v>134</v>
      </c>
    </row>
    <row r="76" spans="2:2" ht="31.5" x14ac:dyDescent="0.25">
      <c r="B76" s="82" t="s">
        <v>135</v>
      </c>
    </row>
    <row r="77" spans="2:2" ht="31.5" x14ac:dyDescent="0.25">
      <c r="B77" s="82" t="s">
        <v>136</v>
      </c>
    </row>
    <row r="78" spans="2:2" ht="47.25" x14ac:dyDescent="0.25">
      <c r="B78" s="82" t="s">
        <v>137</v>
      </c>
    </row>
    <row r="79" spans="2:2" ht="63" x14ac:dyDescent="0.25">
      <c r="B79" s="82" t="s">
        <v>138</v>
      </c>
    </row>
    <row r="80" spans="2:2" ht="47.25" x14ac:dyDescent="0.25">
      <c r="B80" s="82" t="s">
        <v>139</v>
      </c>
    </row>
    <row r="81" spans="2:2" ht="47.25" x14ac:dyDescent="0.25">
      <c r="B81" s="82" t="s">
        <v>140</v>
      </c>
    </row>
    <row r="82" spans="2:2" ht="78.75" x14ac:dyDescent="0.25">
      <c r="B82" s="82" t="s">
        <v>141</v>
      </c>
    </row>
    <row r="83" spans="2:2" ht="31.5" x14ac:dyDescent="0.25">
      <c r="B83" s="82" t="s">
        <v>142</v>
      </c>
    </row>
    <row r="84" spans="2:2" ht="15.75" x14ac:dyDescent="0.25">
      <c r="B84" s="82" t="s">
        <v>143</v>
      </c>
    </row>
    <row r="85" spans="2:2" ht="31.5" x14ac:dyDescent="0.25">
      <c r="B85" s="82" t="s">
        <v>144</v>
      </c>
    </row>
    <row r="86" spans="2:2" ht="31.5" x14ac:dyDescent="0.25">
      <c r="B86" s="82" t="s">
        <v>145</v>
      </c>
    </row>
    <row r="87" spans="2:2" ht="47.25" x14ac:dyDescent="0.25">
      <c r="B87" s="82" t="s">
        <v>146</v>
      </c>
    </row>
    <row r="88" spans="2:2" ht="31.5" x14ac:dyDescent="0.25">
      <c r="B88" s="82" t="s">
        <v>147</v>
      </c>
    </row>
    <row r="89" spans="2:2" ht="31.5" x14ac:dyDescent="0.25">
      <c r="B89" s="82" t="s">
        <v>148</v>
      </c>
    </row>
    <row r="90" spans="2:2" ht="15.75" x14ac:dyDescent="0.25">
      <c r="B90" s="82" t="s">
        <v>149</v>
      </c>
    </row>
    <row r="91" spans="2:2" ht="31.5" x14ac:dyDescent="0.25">
      <c r="B91" s="82" t="s">
        <v>150</v>
      </c>
    </row>
    <row r="92" spans="2:2" ht="31.5" x14ac:dyDescent="0.25">
      <c r="B92" s="82" t="s">
        <v>151</v>
      </c>
    </row>
    <row r="93" spans="2:2" ht="47.25" x14ac:dyDescent="0.25">
      <c r="B93" s="82" t="s">
        <v>152</v>
      </c>
    </row>
    <row r="94" spans="2:2" ht="15.75" x14ac:dyDescent="0.25">
      <c r="B94" s="82" t="s">
        <v>3</v>
      </c>
    </row>
    <row r="95" spans="2:2" ht="15.75" x14ac:dyDescent="0.25">
      <c r="B95" s="82" t="s">
        <v>153</v>
      </c>
    </row>
    <row r="96" spans="2:2" ht="47.25" x14ac:dyDescent="0.25">
      <c r="B96" s="82" t="s">
        <v>154</v>
      </c>
    </row>
    <row r="97" spans="2:2" ht="15.75" x14ac:dyDescent="0.25">
      <c r="B97" s="82" t="s">
        <v>155</v>
      </c>
    </row>
    <row r="98" spans="2:2" ht="31.5" x14ac:dyDescent="0.25">
      <c r="B98" s="82" t="s">
        <v>156</v>
      </c>
    </row>
    <row r="99" spans="2:2" ht="31.5" x14ac:dyDescent="0.25">
      <c r="B99" s="82" t="s">
        <v>157</v>
      </c>
    </row>
    <row r="100" spans="2:2" ht="15.75" x14ac:dyDescent="0.25">
      <c r="B100" s="82" t="s">
        <v>158</v>
      </c>
    </row>
    <row r="101" spans="2:2" ht="15.75" x14ac:dyDescent="0.25">
      <c r="B101" s="82" t="s">
        <v>159</v>
      </c>
    </row>
    <row r="102" spans="2:2" ht="15.75" x14ac:dyDescent="0.25">
      <c r="B102" s="82" t="s">
        <v>160</v>
      </c>
    </row>
    <row r="103" spans="2:2" ht="31.5" x14ac:dyDescent="0.25">
      <c r="B103" s="82" t="s">
        <v>161</v>
      </c>
    </row>
    <row r="104" spans="2:2" ht="31.5" x14ac:dyDescent="0.25">
      <c r="B104" s="82" t="s">
        <v>162</v>
      </c>
    </row>
    <row r="105" spans="2:2" ht="15.75" x14ac:dyDescent="0.25">
      <c r="B105" s="82" t="s">
        <v>163</v>
      </c>
    </row>
  </sheetData>
  <mergeCells count="1">
    <mergeCell ref="B5:G5"/>
  </mergeCell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7"/>
  <sheetViews>
    <sheetView workbookViewId="0">
      <selection activeCell="B18" sqref="B18"/>
    </sheetView>
  </sheetViews>
  <sheetFormatPr defaultRowHeight="15" x14ac:dyDescent="0.25"/>
  <cols>
    <col min="1" max="1" width="9" style="12"/>
    <col min="2" max="2" width="23.42578125" style="12" customWidth="1"/>
    <col min="3" max="3" width="9" style="12"/>
    <col min="4" max="4" width="23" style="12" customWidth="1"/>
    <col min="5" max="5" width="9" style="12"/>
    <col min="6" max="6" width="13.28515625" style="12" customWidth="1"/>
    <col min="7" max="7" width="12.85546875" style="12" customWidth="1"/>
    <col min="8" max="8" width="34.28515625" style="12" customWidth="1"/>
  </cols>
  <sheetData>
    <row r="1" spans="1:8" x14ac:dyDescent="0.25">
      <c r="A1"/>
      <c r="B1"/>
      <c r="C1"/>
      <c r="D1"/>
      <c r="E1"/>
      <c r="F1"/>
      <c r="G1"/>
      <c r="H1"/>
    </row>
    <row r="2" spans="1:8" x14ac:dyDescent="0.25">
      <c r="A2"/>
      <c r="B2"/>
      <c r="C2"/>
      <c r="D2"/>
      <c r="E2"/>
      <c r="F2"/>
      <c r="G2"/>
      <c r="H2"/>
    </row>
    <row r="3" spans="1:8" x14ac:dyDescent="0.25">
      <c r="A3"/>
      <c r="B3"/>
      <c r="C3"/>
      <c r="D3"/>
      <c r="E3"/>
      <c r="F3"/>
      <c r="G3"/>
      <c r="H3"/>
    </row>
    <row r="4" spans="1:8" x14ac:dyDescent="0.25">
      <c r="A4"/>
      <c r="B4"/>
      <c r="C4"/>
      <c r="D4"/>
      <c r="E4"/>
      <c r="F4"/>
      <c r="G4"/>
      <c r="H4"/>
    </row>
    <row r="5" spans="1:8" x14ac:dyDescent="0.25">
      <c r="A5"/>
      <c r="B5"/>
      <c r="C5"/>
      <c r="D5"/>
      <c r="E5"/>
      <c r="F5"/>
      <c r="G5"/>
      <c r="H5"/>
    </row>
    <row r="6" spans="1:8" x14ac:dyDescent="0.25">
      <c r="A6"/>
      <c r="B6"/>
      <c r="C6"/>
      <c r="D6"/>
      <c r="E6"/>
      <c r="F6"/>
      <c r="G6"/>
      <c r="H6"/>
    </row>
    <row r="7" spans="1:8" x14ac:dyDescent="0.25">
      <c r="A7"/>
      <c r="B7"/>
      <c r="C7"/>
      <c r="D7"/>
      <c r="E7"/>
      <c r="F7"/>
      <c r="G7"/>
      <c r="H7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A7E160-5964-40CC-85E6-E7A97957368E}">
  <sheetPr>
    <pageSetUpPr fitToPage="1"/>
  </sheetPr>
  <dimension ref="A1:I10"/>
  <sheetViews>
    <sheetView workbookViewId="0">
      <selection activeCell="H4" sqref="H4"/>
    </sheetView>
  </sheetViews>
  <sheetFormatPr defaultRowHeight="15" x14ac:dyDescent="0.25"/>
  <cols>
    <col min="1" max="1" width="26.140625" style="114" customWidth="1"/>
    <col min="2" max="2" width="22.28515625" style="114" customWidth="1"/>
    <col min="3" max="3" width="19.85546875" style="114" customWidth="1"/>
    <col min="4" max="4" width="18.85546875" style="114" customWidth="1"/>
    <col min="5" max="5" width="18.140625" style="114" customWidth="1"/>
    <col min="6" max="6" width="23.140625" style="114" customWidth="1"/>
    <col min="7" max="7" width="22" style="114" customWidth="1"/>
    <col min="8" max="8" width="15.5703125" style="114" customWidth="1"/>
    <col min="9" max="9" width="16.140625" style="114" customWidth="1"/>
    <col min="10" max="16384" width="9.140625" style="114"/>
  </cols>
  <sheetData>
    <row r="1" spans="1:9" s="126" customFormat="1" ht="28.5" x14ac:dyDescent="0.25">
      <c r="A1" s="125" t="s">
        <v>17</v>
      </c>
      <c r="B1" s="125" t="s">
        <v>48</v>
      </c>
      <c r="C1" s="125" t="s">
        <v>49</v>
      </c>
      <c r="D1" s="125" t="s">
        <v>8</v>
      </c>
      <c r="E1" s="125" t="s">
        <v>50</v>
      </c>
      <c r="F1" s="125" t="s">
        <v>51</v>
      </c>
      <c r="G1" s="125" t="s">
        <v>52</v>
      </c>
      <c r="H1" s="125" t="s">
        <v>11</v>
      </c>
      <c r="I1" s="125" t="s">
        <v>53</v>
      </c>
    </row>
    <row r="2" spans="1:9" s="126" customFormat="1" x14ac:dyDescent="0.25">
      <c r="A2" s="124" t="s">
        <v>59</v>
      </c>
      <c r="B2" s="125"/>
      <c r="C2" s="125"/>
      <c r="D2" s="125"/>
      <c r="E2" s="125"/>
      <c r="F2" s="125"/>
      <c r="G2" s="125"/>
      <c r="H2" s="125"/>
      <c r="I2" s="125"/>
    </row>
    <row r="3" spans="1:9" ht="14.25" customHeight="1" x14ac:dyDescent="0.25">
      <c r="A3" s="117" t="s">
        <v>60</v>
      </c>
      <c r="B3" s="118"/>
      <c r="C3" s="118"/>
      <c r="D3" s="118"/>
      <c r="E3" s="119"/>
      <c r="F3" s="118"/>
      <c r="G3" s="118"/>
      <c r="H3" s="118"/>
      <c r="I3" s="119"/>
    </row>
    <row r="4" spans="1:9" s="123" customFormat="1" ht="14.25" customHeight="1" x14ac:dyDescent="0.25">
      <c r="A4" s="120" t="s">
        <v>257</v>
      </c>
      <c r="B4" s="121">
        <v>17525</v>
      </c>
      <c r="C4" s="121">
        <v>11040</v>
      </c>
      <c r="D4" s="121">
        <f>'CIRL Summary'!H35</f>
        <v>876.44049999999993</v>
      </c>
      <c r="E4" s="122">
        <f>D4/C4</f>
        <v>7.9387726449275359E-2</v>
      </c>
      <c r="F4" s="121">
        <v>2639</v>
      </c>
      <c r="G4" s="121">
        <v>1497</v>
      </c>
      <c r="H4" s="121">
        <f>'CIRL Summary'!K35</f>
        <v>131.94999999999999</v>
      </c>
      <c r="I4" s="122">
        <f>H4/G4</f>
        <v>8.8142952571810276E-2</v>
      </c>
    </row>
    <row r="5" spans="1:9" s="123" customFormat="1" x14ac:dyDescent="0.25">
      <c r="A5" s="124" t="s">
        <v>61</v>
      </c>
      <c r="B5" s="127">
        <f>SUM(B4)</f>
        <v>17525</v>
      </c>
      <c r="C5" s="127">
        <f t="shared" ref="C5:H5" si="0">SUM(C4)</f>
        <v>11040</v>
      </c>
      <c r="D5" s="127">
        <f t="shared" si="0"/>
        <v>876.44049999999993</v>
      </c>
      <c r="E5" s="135">
        <f>D5/C5</f>
        <v>7.9387726449275359E-2</v>
      </c>
      <c r="F5" s="127">
        <f t="shared" si="0"/>
        <v>2639</v>
      </c>
      <c r="G5" s="127">
        <f t="shared" si="0"/>
        <v>1497</v>
      </c>
      <c r="H5" s="127">
        <f t="shared" si="0"/>
        <v>131.94999999999999</v>
      </c>
      <c r="I5" s="135">
        <f>H5/G5</f>
        <v>8.8142952571810276E-2</v>
      </c>
    </row>
    <row r="6" spans="1:9" ht="30" x14ac:dyDescent="0.25">
      <c r="B6" s="79" t="s">
        <v>56</v>
      </c>
      <c r="C6" s="79" t="s">
        <v>56</v>
      </c>
      <c r="D6" s="80" t="s">
        <v>57</v>
      </c>
      <c r="E6" s="80" t="s">
        <v>58</v>
      </c>
      <c r="F6" s="79" t="s">
        <v>56</v>
      </c>
      <c r="G6" s="79" t="s">
        <v>56</v>
      </c>
      <c r="H6" s="80" t="s">
        <v>57</v>
      </c>
      <c r="I6" s="80" t="s">
        <v>58</v>
      </c>
    </row>
    <row r="7" spans="1:9" x14ac:dyDescent="0.25">
      <c r="C7" s="6"/>
      <c r="D7" s="6"/>
      <c r="E7" s="78"/>
      <c r="F7" s="6"/>
      <c r="G7" s="6"/>
      <c r="H7" s="6"/>
      <c r="I7" s="78"/>
    </row>
    <row r="8" spans="1:9" x14ac:dyDescent="0.25">
      <c r="C8" s="6"/>
      <c r="D8" s="6"/>
      <c r="E8" s="78"/>
      <c r="F8" s="6"/>
      <c r="G8" s="6"/>
      <c r="H8" s="6"/>
      <c r="I8" s="78"/>
    </row>
    <row r="9" spans="1:9" x14ac:dyDescent="0.25">
      <c r="B9" s="6"/>
      <c r="C9" s="6"/>
      <c r="D9" s="6"/>
      <c r="E9" s="78"/>
      <c r="F9" s="6"/>
      <c r="G9" s="6"/>
      <c r="H9" s="6"/>
      <c r="I9" s="78"/>
    </row>
    <row r="10" spans="1:9" x14ac:dyDescent="0.25">
      <c r="C10" s="6"/>
      <c r="D10" s="6"/>
      <c r="E10" s="78"/>
      <c r="F10" s="6"/>
      <c r="G10" s="6"/>
      <c r="H10" s="6"/>
      <c r="I10" s="78"/>
    </row>
  </sheetData>
  <pageMargins left="0.7" right="0.7" top="0.75" bottom="0.75" header="0.3" footer="0.3"/>
  <pageSetup scale="68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BI39"/>
  <sheetViews>
    <sheetView tabSelected="1" zoomScale="90" zoomScaleNormal="90" workbookViewId="0">
      <pane ySplit="1" topLeftCell="A20" activePane="bottomLeft" state="frozen"/>
      <selection pane="bottomLeft"/>
    </sheetView>
  </sheetViews>
  <sheetFormatPr defaultColWidth="9.140625" defaultRowHeight="12.75" x14ac:dyDescent="0.25"/>
  <cols>
    <col min="1" max="1" width="9.140625" style="63"/>
    <col min="2" max="2" width="32.140625" style="64" customWidth="1"/>
    <col min="3" max="3" width="34.28515625" style="64" customWidth="1"/>
    <col min="4" max="4" width="38.42578125" style="64" customWidth="1"/>
    <col min="5" max="5" width="12.140625" style="65" bestFit="1" customWidth="1"/>
    <col min="6" max="10" width="12.140625" style="64" bestFit="1" customWidth="1"/>
    <col min="11" max="11" width="12.140625" style="64" customWidth="1"/>
    <col min="12" max="12" width="37.7109375" style="64" customWidth="1"/>
    <col min="13" max="14" width="9.140625" style="64"/>
    <col min="15" max="15" width="13.28515625" style="69" bestFit="1" customWidth="1"/>
    <col min="16" max="16" width="23.28515625" style="69" bestFit="1" customWidth="1"/>
    <col min="17" max="17" width="23" style="69" bestFit="1" customWidth="1"/>
    <col min="18" max="16384" width="9.140625" style="69"/>
  </cols>
  <sheetData>
    <row r="1" spans="1:61" s="38" customFormat="1" ht="45" x14ac:dyDescent="0.25">
      <c r="A1" s="32" t="s">
        <v>4</v>
      </c>
      <c r="B1" s="32" t="s">
        <v>0</v>
      </c>
      <c r="C1" s="32" t="s">
        <v>1</v>
      </c>
      <c r="D1" s="23" t="s">
        <v>69</v>
      </c>
      <c r="E1" s="33" t="s">
        <v>5</v>
      </c>
      <c r="F1" s="34" t="s">
        <v>6</v>
      </c>
      <c r="G1" s="35" t="s">
        <v>7</v>
      </c>
      <c r="H1" s="36" t="s">
        <v>8</v>
      </c>
      <c r="I1" s="34" t="s">
        <v>9</v>
      </c>
      <c r="J1" s="35" t="s">
        <v>10</v>
      </c>
      <c r="K1" s="34" t="s">
        <v>11</v>
      </c>
      <c r="L1" s="32" t="s">
        <v>16</v>
      </c>
      <c r="M1" s="37"/>
      <c r="N1" s="37"/>
      <c r="O1"/>
      <c r="P1"/>
      <c r="Q1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  <c r="AR1" s="37"/>
      <c r="AS1" s="37"/>
      <c r="AT1" s="37"/>
      <c r="AU1" s="37"/>
      <c r="AV1" s="37"/>
      <c r="AW1" s="37"/>
      <c r="AX1" s="37"/>
      <c r="AY1" s="37"/>
      <c r="AZ1" s="37"/>
      <c r="BA1" s="37"/>
      <c r="BB1" s="37"/>
      <c r="BC1" s="37"/>
      <c r="BD1" s="37"/>
      <c r="BE1" s="37"/>
      <c r="BF1" s="37"/>
      <c r="BG1" s="37"/>
      <c r="BH1" s="37"/>
      <c r="BI1" s="37"/>
    </row>
    <row r="2" spans="1:61" s="38" customFormat="1" ht="15" x14ac:dyDescent="0.25">
      <c r="A2" s="115" t="s">
        <v>245</v>
      </c>
      <c r="B2" s="115" t="s">
        <v>246</v>
      </c>
      <c r="C2" s="115" t="s">
        <v>100</v>
      </c>
      <c r="D2" s="115" t="s">
        <v>67</v>
      </c>
      <c r="E2" s="128"/>
      <c r="F2" s="129">
        <f>'New Required Reductions'!B4</f>
        <v>17525</v>
      </c>
      <c r="G2" s="130">
        <f>Education!B16</f>
        <v>4.9999999999999996E-2</v>
      </c>
      <c r="H2" s="129">
        <f>F2*G2</f>
        <v>876.24999999999989</v>
      </c>
      <c r="I2" s="129">
        <f>'New Required Reductions'!F4</f>
        <v>2639</v>
      </c>
      <c r="J2" s="130">
        <f>Education!B16</f>
        <v>4.9999999999999996E-2</v>
      </c>
      <c r="K2" s="129">
        <f>I2*J2</f>
        <v>131.94999999999999</v>
      </c>
      <c r="L2" s="131"/>
      <c r="M2" s="44"/>
      <c r="N2" s="44"/>
      <c r="O2"/>
      <c r="P2"/>
      <c r="Q2"/>
      <c r="R2" s="44"/>
      <c r="S2" s="44"/>
      <c r="T2" s="44"/>
      <c r="U2" s="44"/>
      <c r="V2" s="44"/>
      <c r="W2" s="44"/>
      <c r="X2" s="44" t="s">
        <v>2</v>
      </c>
      <c r="Y2" s="44"/>
      <c r="Z2" s="44"/>
      <c r="AA2" s="44"/>
      <c r="AB2" s="44"/>
      <c r="AC2" s="44"/>
      <c r="AD2" s="44"/>
      <c r="AE2" s="44"/>
      <c r="AF2" s="44"/>
      <c r="AG2" s="44"/>
      <c r="AH2" s="44"/>
      <c r="AI2" s="44"/>
      <c r="AJ2" s="44"/>
      <c r="AK2" s="44"/>
      <c r="AL2" s="44"/>
      <c r="AM2" s="44"/>
      <c r="AN2" s="44"/>
      <c r="AO2" s="44"/>
      <c r="AP2" s="44"/>
      <c r="AQ2" s="44"/>
      <c r="AR2" s="44"/>
      <c r="AS2" s="44"/>
      <c r="AT2" s="44"/>
      <c r="AU2" s="44"/>
      <c r="AV2" s="44"/>
      <c r="AW2" s="44"/>
      <c r="AX2" s="44"/>
      <c r="AY2" s="44"/>
      <c r="AZ2" s="44"/>
      <c r="BA2" s="44"/>
      <c r="BB2" s="44"/>
      <c r="BC2" s="44"/>
      <c r="BD2" s="44"/>
      <c r="BE2" s="44"/>
      <c r="BF2" s="44"/>
      <c r="BG2" s="44"/>
      <c r="BH2" s="44"/>
      <c r="BI2" s="44"/>
    </row>
    <row r="3" spans="1:61" s="38" customFormat="1" ht="25.5" x14ac:dyDescent="0.25">
      <c r="A3" s="115" t="s">
        <v>247</v>
      </c>
      <c r="B3" s="115" t="s">
        <v>248</v>
      </c>
      <c r="C3" s="115" t="s">
        <v>88</v>
      </c>
      <c r="D3" s="115" t="s">
        <v>67</v>
      </c>
      <c r="E3" s="128"/>
      <c r="F3" s="129"/>
      <c r="G3" s="130" t="s">
        <v>45</v>
      </c>
      <c r="H3" s="129"/>
      <c r="I3" s="129"/>
      <c r="J3" s="130" t="s">
        <v>45</v>
      </c>
      <c r="K3" s="129"/>
      <c r="L3" s="134" t="s">
        <v>258</v>
      </c>
      <c r="M3" s="44"/>
      <c r="N3" s="44"/>
      <c r="O3"/>
      <c r="P3"/>
      <c r="Q3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  <c r="BC3" s="44"/>
      <c r="BD3" s="44"/>
      <c r="BE3" s="44"/>
      <c r="BF3" s="44"/>
      <c r="BG3" s="44"/>
      <c r="BH3" s="44"/>
      <c r="BI3" s="44"/>
    </row>
    <row r="4" spans="1:61" s="38" customFormat="1" ht="25.5" x14ac:dyDescent="0.25">
      <c r="A4" s="115" t="s">
        <v>249</v>
      </c>
      <c r="B4" s="115" t="s">
        <v>250</v>
      </c>
      <c r="C4" s="115" t="s">
        <v>127</v>
      </c>
      <c r="D4" s="115" t="s">
        <v>67</v>
      </c>
      <c r="E4" s="128"/>
      <c r="F4" s="129" t="s">
        <v>12</v>
      </c>
      <c r="G4" s="130" t="s">
        <v>12</v>
      </c>
      <c r="H4" s="129" t="s">
        <v>45</v>
      </c>
      <c r="I4" s="129" t="s">
        <v>12</v>
      </c>
      <c r="J4" s="130" t="s">
        <v>12</v>
      </c>
      <c r="K4" s="129" t="s">
        <v>12</v>
      </c>
      <c r="L4" s="134" t="s">
        <v>260</v>
      </c>
      <c r="M4" s="44"/>
      <c r="N4" s="44"/>
      <c r="O4"/>
      <c r="P4"/>
      <c r="Q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44"/>
      <c r="AX4" s="44"/>
      <c r="AY4" s="44"/>
      <c r="AZ4" s="44"/>
      <c r="BA4" s="44"/>
      <c r="BB4" s="44"/>
      <c r="BC4" s="44"/>
      <c r="BD4" s="44"/>
      <c r="BE4" s="44"/>
      <c r="BF4" s="44"/>
      <c r="BG4" s="44"/>
      <c r="BH4" s="44"/>
      <c r="BI4" s="44"/>
    </row>
    <row r="5" spans="1:61" s="38" customFormat="1" ht="15" x14ac:dyDescent="0.25">
      <c r="A5" s="115" t="s">
        <v>251</v>
      </c>
      <c r="B5" s="115" t="s">
        <v>252</v>
      </c>
      <c r="C5" s="115" t="s">
        <v>89</v>
      </c>
      <c r="D5" s="115" t="s">
        <v>67</v>
      </c>
      <c r="E5" s="128"/>
      <c r="F5" s="129" t="s">
        <v>12</v>
      </c>
      <c r="G5" s="130" t="s">
        <v>12</v>
      </c>
      <c r="H5" s="129" t="s">
        <v>45</v>
      </c>
      <c r="I5" s="129" t="s">
        <v>12</v>
      </c>
      <c r="J5" s="130" t="s">
        <v>12</v>
      </c>
      <c r="K5" s="129" t="s">
        <v>12</v>
      </c>
      <c r="L5" s="134" t="s">
        <v>260</v>
      </c>
      <c r="M5" s="44"/>
      <c r="N5" s="44"/>
      <c r="O5"/>
      <c r="P5"/>
      <c r="Q5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44"/>
      <c r="AH5" s="44"/>
      <c r="AI5" s="44"/>
      <c r="AJ5" s="44"/>
      <c r="AK5" s="44"/>
      <c r="AL5" s="44"/>
      <c r="AM5" s="44"/>
      <c r="AN5" s="44"/>
      <c r="AO5" s="44"/>
      <c r="AP5" s="44"/>
      <c r="AQ5" s="44"/>
      <c r="AR5" s="44"/>
      <c r="AS5" s="44"/>
      <c r="AT5" s="44"/>
      <c r="AU5" s="44"/>
      <c r="AV5" s="44"/>
      <c r="AW5" s="44"/>
      <c r="AX5" s="44"/>
      <c r="AY5" s="44"/>
      <c r="AZ5" s="44"/>
      <c r="BA5" s="44"/>
      <c r="BB5" s="44"/>
      <c r="BC5" s="44"/>
      <c r="BD5" s="44"/>
      <c r="BE5" s="44"/>
      <c r="BF5" s="44"/>
      <c r="BG5" s="44"/>
      <c r="BH5" s="44"/>
      <c r="BI5" s="44"/>
    </row>
    <row r="6" spans="1:61" s="38" customFormat="1" ht="15" x14ac:dyDescent="0.25">
      <c r="A6" s="115" t="s">
        <v>253</v>
      </c>
      <c r="B6" s="115" t="s">
        <v>254</v>
      </c>
      <c r="C6" s="115" t="s">
        <v>82</v>
      </c>
      <c r="D6" s="115" t="s">
        <v>67</v>
      </c>
      <c r="E6" s="132"/>
      <c r="F6" s="129"/>
      <c r="G6" s="130"/>
      <c r="H6" s="133">
        <v>0.1905</v>
      </c>
      <c r="I6" s="129"/>
      <c r="J6" s="130">
        <v>0.155</v>
      </c>
      <c r="K6" s="129"/>
      <c r="L6" s="134" t="s">
        <v>259</v>
      </c>
      <c r="M6" s="44"/>
      <c r="N6" s="44"/>
      <c r="O6"/>
      <c r="P6"/>
      <c r="Q6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  <c r="AE6" s="44"/>
      <c r="AF6" s="44"/>
      <c r="AG6" s="44"/>
      <c r="AH6" s="44"/>
      <c r="AI6" s="44"/>
      <c r="AJ6" s="44"/>
      <c r="AK6" s="44"/>
      <c r="AL6" s="44"/>
      <c r="AM6" s="44"/>
      <c r="AN6" s="44"/>
      <c r="AO6" s="44"/>
      <c r="AP6" s="44"/>
      <c r="AQ6" s="44"/>
      <c r="AR6" s="44"/>
      <c r="AS6" s="44"/>
      <c r="AT6" s="44"/>
      <c r="AU6" s="44"/>
      <c r="AV6" s="44"/>
      <c r="AW6" s="44"/>
      <c r="AX6" s="44"/>
      <c r="AY6" s="44"/>
      <c r="AZ6" s="44"/>
      <c r="BA6" s="44"/>
      <c r="BB6" s="44"/>
      <c r="BC6" s="44"/>
      <c r="BD6" s="44"/>
      <c r="BE6" s="44"/>
      <c r="BF6" s="44"/>
      <c r="BG6" s="44"/>
      <c r="BH6" s="44"/>
      <c r="BI6" s="44"/>
    </row>
    <row r="7" spans="1:61" s="38" customFormat="1" ht="15" x14ac:dyDescent="0.25">
      <c r="A7" s="115" t="s">
        <v>255</v>
      </c>
      <c r="B7" s="115" t="s">
        <v>256</v>
      </c>
      <c r="C7" s="116" t="s">
        <v>93</v>
      </c>
      <c r="D7" s="115" t="s">
        <v>67</v>
      </c>
      <c r="E7" s="132"/>
      <c r="F7" s="129" t="s">
        <v>12</v>
      </c>
      <c r="G7" s="129" t="s">
        <v>12</v>
      </c>
      <c r="H7" s="129" t="s">
        <v>12</v>
      </c>
      <c r="I7" s="129" t="s">
        <v>12</v>
      </c>
      <c r="J7" s="129" t="s">
        <v>12</v>
      </c>
      <c r="K7" s="129" t="s">
        <v>12</v>
      </c>
      <c r="L7" s="131"/>
      <c r="M7" s="44"/>
      <c r="N7" s="44"/>
      <c r="O7"/>
      <c r="P7"/>
      <c r="Q7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4"/>
      <c r="AI7" s="44"/>
      <c r="AJ7" s="44"/>
      <c r="AK7" s="44"/>
      <c r="AL7" s="44"/>
      <c r="AM7" s="44"/>
      <c r="AN7" s="44"/>
      <c r="AO7" s="44"/>
      <c r="AP7" s="44"/>
      <c r="AQ7" s="44"/>
      <c r="AR7" s="44"/>
      <c r="AS7" s="44"/>
      <c r="AT7" s="44"/>
      <c r="AU7" s="44"/>
      <c r="AV7" s="44"/>
      <c r="AW7" s="44"/>
      <c r="AX7" s="44"/>
      <c r="AY7" s="44"/>
      <c r="AZ7" s="44"/>
      <c r="BA7" s="44"/>
      <c r="BB7" s="44"/>
      <c r="BC7" s="44"/>
      <c r="BD7" s="44"/>
      <c r="BE7" s="44"/>
      <c r="BF7" s="44"/>
      <c r="BG7" s="44"/>
      <c r="BH7" s="44"/>
      <c r="BI7" s="44"/>
    </row>
    <row r="8" spans="1:61" s="38" customFormat="1" ht="15" x14ac:dyDescent="0.25">
      <c r="A8" s="39"/>
      <c r="B8" s="40"/>
      <c r="C8" s="40"/>
      <c r="D8" s="40"/>
      <c r="E8" s="41"/>
      <c r="F8" s="43"/>
      <c r="G8" s="42"/>
      <c r="H8" s="43"/>
      <c r="I8" s="43"/>
      <c r="J8" s="42"/>
      <c r="K8" s="43"/>
      <c r="L8" s="39"/>
      <c r="M8" s="44" t="s">
        <v>2</v>
      </c>
      <c r="N8" s="44"/>
      <c r="O8"/>
      <c r="P8"/>
      <c r="Q8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44"/>
      <c r="AI8" s="44"/>
      <c r="AJ8" s="44"/>
      <c r="AK8" s="44"/>
      <c r="AL8" s="44"/>
      <c r="AM8" s="44"/>
      <c r="AN8" s="44"/>
      <c r="AO8" s="44"/>
      <c r="AP8" s="44"/>
      <c r="AQ8" s="44"/>
      <c r="AR8" s="44"/>
      <c r="AS8" s="44"/>
      <c r="AT8" s="44"/>
      <c r="AU8" s="44"/>
      <c r="AV8" s="44"/>
      <c r="AW8" s="44"/>
      <c r="AX8" s="44"/>
      <c r="AY8" s="44"/>
      <c r="AZ8" s="44"/>
      <c r="BA8" s="44"/>
      <c r="BB8" s="44"/>
      <c r="BC8" s="44"/>
      <c r="BD8" s="44"/>
      <c r="BE8" s="44"/>
      <c r="BF8" s="44"/>
      <c r="BG8" s="44"/>
      <c r="BH8" s="44"/>
      <c r="BI8" s="44"/>
    </row>
    <row r="9" spans="1:61" s="38" customFormat="1" ht="15" x14ac:dyDescent="0.25">
      <c r="A9" s="39"/>
      <c r="B9" s="40"/>
      <c r="C9" s="40"/>
      <c r="D9" s="40"/>
      <c r="E9" s="46"/>
      <c r="F9" s="43"/>
      <c r="G9" s="42"/>
      <c r="H9" s="43"/>
      <c r="I9" s="43"/>
      <c r="J9" s="42"/>
      <c r="K9" s="43"/>
      <c r="L9" s="39"/>
      <c r="M9" s="44"/>
      <c r="N9" s="44"/>
      <c r="O9"/>
      <c r="P9"/>
      <c r="Q9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</row>
    <row r="10" spans="1:61" s="53" customFormat="1" ht="15" x14ac:dyDescent="0.25">
      <c r="A10" s="39"/>
      <c r="B10" s="40"/>
      <c r="C10" s="40"/>
      <c r="D10" s="40"/>
      <c r="E10" s="47"/>
      <c r="F10" s="47"/>
      <c r="G10" s="48"/>
      <c r="H10" s="47"/>
      <c r="I10" s="47"/>
      <c r="J10" s="49"/>
      <c r="K10" s="49"/>
      <c r="L10" s="50"/>
      <c r="M10" s="51"/>
      <c r="N10" s="51"/>
      <c r="O10"/>
      <c r="P10"/>
      <c r="Q10"/>
      <c r="R10" s="51"/>
      <c r="S10" s="51"/>
      <c r="T10" s="51"/>
      <c r="U10" s="51"/>
      <c r="V10" s="51"/>
      <c r="W10" s="51"/>
      <c r="X10" s="51"/>
      <c r="Y10" s="51"/>
      <c r="Z10" s="51"/>
      <c r="AA10" s="51"/>
      <c r="AB10" s="51"/>
      <c r="AC10" s="51"/>
      <c r="AD10" s="51"/>
      <c r="AE10" s="51"/>
      <c r="AF10" s="51"/>
      <c r="AG10" s="51"/>
      <c r="AH10" s="51"/>
      <c r="AI10" s="51"/>
      <c r="AJ10" s="51"/>
      <c r="AK10" s="51"/>
      <c r="AL10" s="51"/>
      <c r="AM10" s="51"/>
      <c r="AN10" s="51"/>
      <c r="AO10" s="51"/>
      <c r="AP10" s="51"/>
      <c r="AQ10" s="51"/>
      <c r="AR10" s="51"/>
      <c r="AS10" s="51"/>
      <c r="AT10" s="51"/>
      <c r="AU10" s="51"/>
      <c r="AV10" s="51"/>
      <c r="AW10" s="51"/>
      <c r="AX10" s="51"/>
      <c r="AY10" s="51"/>
      <c r="AZ10" s="51"/>
      <c r="BA10" s="51"/>
      <c r="BB10" s="51"/>
      <c r="BC10" s="51"/>
      <c r="BD10" s="51"/>
      <c r="BE10" s="51"/>
      <c r="BF10" s="51"/>
      <c r="BG10" s="51"/>
      <c r="BH10" s="51"/>
      <c r="BI10" s="52"/>
    </row>
    <row r="11" spans="1:61" s="38" customFormat="1" ht="15" x14ac:dyDescent="0.25">
      <c r="A11" s="39"/>
      <c r="B11" s="40"/>
      <c r="C11" s="40"/>
      <c r="D11" s="40"/>
      <c r="E11" s="47"/>
      <c r="F11" s="47"/>
      <c r="G11" s="48"/>
      <c r="H11" s="43"/>
      <c r="I11" s="47"/>
      <c r="J11" s="48"/>
      <c r="K11" s="43"/>
      <c r="L11" s="52"/>
      <c r="M11" s="55"/>
      <c r="N11" s="55"/>
      <c r="O11"/>
      <c r="P11"/>
      <c r="Q11"/>
      <c r="R11" s="55"/>
      <c r="S11" s="55"/>
      <c r="T11" s="55"/>
      <c r="U11" s="55"/>
      <c r="V11" s="55"/>
      <c r="W11" s="55"/>
      <c r="X11" s="55"/>
      <c r="Y11" s="55"/>
      <c r="Z11" s="55"/>
      <c r="AA11" s="55"/>
      <c r="AB11" s="55"/>
      <c r="AC11" s="55"/>
      <c r="AD11" s="55"/>
      <c r="AE11" s="55"/>
      <c r="AF11" s="55"/>
      <c r="AG11" s="55"/>
      <c r="AH11" s="55"/>
      <c r="AI11" s="55"/>
      <c r="AJ11" s="55"/>
      <c r="AK11" s="55"/>
      <c r="AL11" s="55"/>
      <c r="AM11" s="55"/>
      <c r="AN11" s="55"/>
      <c r="AO11" s="55"/>
      <c r="AP11" s="55"/>
      <c r="AQ11" s="55"/>
      <c r="AR11" s="55"/>
      <c r="AS11" s="55"/>
      <c r="AT11" s="55"/>
      <c r="AU11" s="55"/>
      <c r="AV11" s="55"/>
      <c r="AW11" s="55"/>
      <c r="AX11" s="55"/>
      <c r="AY11" s="55"/>
      <c r="AZ11" s="55"/>
      <c r="BA11" s="55"/>
      <c r="BB11" s="55"/>
      <c r="BC11" s="55"/>
      <c r="BD11" s="55"/>
      <c r="BE11" s="55"/>
      <c r="BF11" s="54"/>
      <c r="BG11" s="54"/>
      <c r="BH11" s="54"/>
      <c r="BI11" s="54"/>
    </row>
    <row r="12" spans="1:61" s="38" customFormat="1" ht="15" x14ac:dyDescent="0.25">
      <c r="A12" s="39"/>
      <c r="B12" s="40"/>
      <c r="C12" s="40"/>
      <c r="D12" s="40"/>
      <c r="E12" s="47"/>
      <c r="F12" s="47"/>
      <c r="G12" s="48"/>
      <c r="H12" s="43"/>
      <c r="I12" s="47"/>
      <c r="J12" s="48"/>
      <c r="K12" s="43"/>
      <c r="L12" s="52"/>
      <c r="M12" s="55"/>
      <c r="N12" s="55"/>
      <c r="O12"/>
      <c r="P12"/>
      <c r="Q12"/>
      <c r="R12" s="55"/>
      <c r="S12" s="55"/>
      <c r="T12" s="55"/>
      <c r="U12" s="55"/>
      <c r="V12" s="55"/>
      <c r="W12" s="55"/>
      <c r="X12" s="55"/>
      <c r="Y12" s="55"/>
      <c r="Z12" s="55"/>
      <c r="AA12" s="55"/>
      <c r="AB12" s="55"/>
      <c r="AC12" s="55"/>
      <c r="AD12" s="55"/>
      <c r="AE12" s="55"/>
      <c r="AF12" s="55"/>
      <c r="AG12" s="55"/>
      <c r="AH12" s="55"/>
      <c r="AI12" s="55"/>
      <c r="AJ12" s="55"/>
      <c r="AK12" s="55"/>
      <c r="AL12" s="55"/>
      <c r="AM12" s="55"/>
      <c r="AN12" s="55"/>
      <c r="AO12" s="55"/>
      <c r="AP12" s="55"/>
      <c r="AQ12" s="55"/>
      <c r="AR12" s="55"/>
      <c r="AS12" s="55"/>
      <c r="AT12" s="55"/>
      <c r="AU12" s="55"/>
      <c r="AV12" s="55"/>
      <c r="AW12" s="55"/>
      <c r="AX12" s="55"/>
      <c r="AY12" s="55"/>
      <c r="AZ12" s="55"/>
      <c r="BA12" s="55"/>
      <c r="BB12" s="55"/>
      <c r="BC12" s="55"/>
      <c r="BD12" s="55"/>
      <c r="BE12" s="55"/>
      <c r="BF12" s="54"/>
      <c r="BG12" s="54"/>
      <c r="BH12" s="54"/>
      <c r="BI12" s="54"/>
    </row>
    <row r="13" spans="1:61" s="38" customFormat="1" ht="15" x14ac:dyDescent="0.25">
      <c r="A13" s="39"/>
      <c r="B13" s="40"/>
      <c r="C13" s="40"/>
      <c r="D13" s="40"/>
      <c r="E13" s="47"/>
      <c r="F13" s="47"/>
      <c r="G13" s="48"/>
      <c r="H13" s="43"/>
      <c r="I13" s="47"/>
      <c r="J13" s="48"/>
      <c r="K13" s="43"/>
      <c r="L13" s="52"/>
      <c r="M13" s="55"/>
      <c r="N13" s="55"/>
      <c r="O13"/>
      <c r="P13"/>
      <c r="Q13"/>
      <c r="R13" s="55"/>
      <c r="S13" s="55"/>
      <c r="T13" s="55"/>
      <c r="U13" s="55"/>
      <c r="V13" s="55"/>
      <c r="W13" s="55"/>
      <c r="X13" s="55"/>
      <c r="Y13" s="55"/>
      <c r="Z13" s="55"/>
      <c r="AA13" s="55"/>
      <c r="AB13" s="55"/>
      <c r="AC13" s="55"/>
      <c r="AD13" s="55"/>
      <c r="AE13" s="55"/>
      <c r="AF13" s="55"/>
      <c r="AG13" s="55"/>
      <c r="AH13" s="55"/>
      <c r="AI13" s="55"/>
      <c r="AJ13" s="55"/>
      <c r="AK13" s="55"/>
      <c r="AL13" s="55"/>
      <c r="AM13" s="55"/>
      <c r="AN13" s="55"/>
      <c r="AO13" s="55"/>
      <c r="AP13" s="55"/>
      <c r="AQ13" s="55"/>
      <c r="AR13" s="55"/>
      <c r="AS13" s="55"/>
      <c r="AT13" s="55"/>
      <c r="AU13" s="55"/>
      <c r="AV13" s="55"/>
      <c r="AW13" s="55"/>
      <c r="AX13" s="55"/>
      <c r="AY13" s="55"/>
      <c r="AZ13" s="55"/>
      <c r="BA13" s="55"/>
      <c r="BB13" s="55"/>
      <c r="BC13" s="55"/>
      <c r="BD13" s="55"/>
      <c r="BE13" s="55"/>
      <c r="BF13" s="54"/>
      <c r="BG13" s="54"/>
      <c r="BH13" s="54"/>
      <c r="BI13" s="54"/>
    </row>
    <row r="14" spans="1:61" s="38" customFormat="1" ht="15" x14ac:dyDescent="0.25">
      <c r="A14" s="39"/>
      <c r="B14" s="40"/>
      <c r="C14" s="40"/>
      <c r="D14" s="40"/>
      <c r="E14" s="47"/>
      <c r="F14" s="43"/>
      <c r="G14" s="42"/>
      <c r="H14" s="43"/>
      <c r="I14" s="43"/>
      <c r="J14" s="42"/>
      <c r="K14" s="43"/>
      <c r="L14" s="52"/>
      <c r="M14" s="55"/>
      <c r="N14" s="55"/>
      <c r="O14"/>
      <c r="P14"/>
      <c r="Q14"/>
      <c r="R14" s="55"/>
      <c r="S14" s="55"/>
      <c r="T14" s="55"/>
      <c r="U14" s="55"/>
      <c r="V14" s="55"/>
      <c r="W14" s="55"/>
      <c r="X14" s="55"/>
      <c r="Y14" s="55"/>
      <c r="Z14" s="55"/>
      <c r="AA14" s="55"/>
      <c r="AB14" s="55"/>
      <c r="AC14" s="55"/>
      <c r="AD14" s="55"/>
      <c r="AE14" s="55"/>
      <c r="AF14" s="55"/>
      <c r="AG14" s="55"/>
      <c r="AH14" s="55"/>
      <c r="AI14" s="55"/>
      <c r="AJ14" s="55"/>
      <c r="AK14" s="55"/>
      <c r="AL14" s="55"/>
      <c r="AM14" s="55"/>
      <c r="AN14" s="55"/>
      <c r="AO14" s="55"/>
      <c r="AP14" s="55"/>
      <c r="AQ14" s="55"/>
      <c r="AR14" s="55"/>
      <c r="AS14" s="55"/>
      <c r="AT14" s="55"/>
      <c r="AU14" s="55"/>
      <c r="AV14" s="55"/>
      <c r="AW14" s="55"/>
      <c r="AX14" s="55"/>
      <c r="AY14" s="55"/>
      <c r="AZ14" s="55"/>
      <c r="BA14" s="55"/>
      <c r="BB14" s="55"/>
      <c r="BC14" s="55"/>
      <c r="BD14" s="55"/>
      <c r="BE14" s="55"/>
      <c r="BF14" s="54"/>
      <c r="BG14" s="54"/>
      <c r="BH14" s="54"/>
      <c r="BI14" s="54"/>
    </row>
    <row r="15" spans="1:61" s="53" customFormat="1" ht="15" x14ac:dyDescent="0.25">
      <c r="A15" s="39"/>
      <c r="B15" s="40"/>
      <c r="C15" s="40"/>
      <c r="D15" s="40"/>
      <c r="E15" s="83"/>
      <c r="F15" s="47"/>
      <c r="G15" s="42"/>
      <c r="H15" s="43"/>
      <c r="I15" s="47"/>
      <c r="J15" s="42"/>
      <c r="K15" s="43"/>
      <c r="L15" s="50"/>
      <c r="M15" s="56"/>
      <c r="N15" s="56"/>
      <c r="O15"/>
      <c r="P15"/>
      <c r="Q15"/>
      <c r="R15" s="56"/>
      <c r="S15" s="56"/>
      <c r="T15" s="56"/>
      <c r="U15" s="56"/>
      <c r="V15" s="56"/>
      <c r="W15" s="56"/>
      <c r="X15" s="56"/>
      <c r="Y15" s="56"/>
      <c r="Z15" s="56"/>
      <c r="AA15" s="56"/>
      <c r="AB15" s="56"/>
      <c r="AC15" s="56"/>
      <c r="AD15" s="56"/>
      <c r="AE15" s="56"/>
      <c r="AF15" s="56"/>
      <c r="AG15" s="56"/>
      <c r="AH15" s="56"/>
      <c r="AI15" s="56"/>
      <c r="AJ15" s="56"/>
      <c r="AK15" s="56"/>
      <c r="AL15" s="56"/>
      <c r="AM15" s="56"/>
      <c r="AN15" s="56"/>
      <c r="AO15" s="56"/>
      <c r="AP15" s="56"/>
      <c r="AQ15" s="56"/>
      <c r="AR15" s="56"/>
      <c r="AS15" s="56"/>
      <c r="AT15" s="56"/>
      <c r="AU15" s="56"/>
      <c r="AV15" s="56"/>
      <c r="AW15" s="56"/>
      <c r="AX15" s="56"/>
      <c r="AY15" s="56"/>
      <c r="AZ15" s="56"/>
      <c r="BA15" s="56"/>
      <c r="BB15" s="56"/>
      <c r="BC15" s="56"/>
      <c r="BD15" s="56"/>
      <c r="BE15" s="56"/>
    </row>
    <row r="16" spans="1:61" s="38" customFormat="1" ht="15" x14ac:dyDescent="0.25">
      <c r="A16" s="39"/>
      <c r="B16" s="40"/>
      <c r="C16" s="40"/>
      <c r="D16" s="40"/>
      <c r="E16" s="83"/>
      <c r="F16" s="47"/>
      <c r="G16" s="42"/>
      <c r="H16" s="43"/>
      <c r="I16" s="47"/>
      <c r="J16" s="42"/>
      <c r="K16" s="43"/>
      <c r="L16" s="50"/>
      <c r="M16" s="55"/>
      <c r="N16" s="55"/>
      <c r="O16"/>
      <c r="P16"/>
      <c r="Q16"/>
      <c r="R16" s="55"/>
      <c r="S16" s="55"/>
      <c r="T16" s="55"/>
      <c r="U16" s="55"/>
      <c r="V16" s="55"/>
      <c r="W16" s="55"/>
      <c r="X16" s="55"/>
      <c r="Y16" s="55"/>
      <c r="Z16" s="55"/>
      <c r="AA16" s="55"/>
      <c r="AB16" s="55"/>
      <c r="AC16" s="55"/>
      <c r="AD16" s="55"/>
      <c r="AE16" s="55"/>
      <c r="AF16" s="55"/>
      <c r="AG16" s="55"/>
      <c r="AH16" s="55"/>
      <c r="AI16" s="55"/>
      <c r="AJ16" s="55"/>
      <c r="AK16" s="55"/>
      <c r="AL16" s="55"/>
      <c r="AM16" s="55"/>
      <c r="AN16" s="55"/>
      <c r="AO16" s="55"/>
      <c r="AP16" s="55"/>
      <c r="AQ16" s="55"/>
      <c r="AR16" s="55"/>
      <c r="AS16" s="55"/>
      <c r="AT16" s="55"/>
      <c r="AU16" s="55"/>
      <c r="AV16" s="55"/>
      <c r="AW16" s="55"/>
      <c r="AX16" s="55"/>
      <c r="AY16" s="55"/>
      <c r="AZ16" s="55"/>
      <c r="BA16" s="55"/>
      <c r="BB16" s="55"/>
      <c r="BC16" s="55"/>
      <c r="BD16" s="55"/>
      <c r="BE16" s="55"/>
    </row>
    <row r="17" spans="1:57" s="38" customFormat="1" ht="15" x14ac:dyDescent="0.25">
      <c r="A17" s="39"/>
      <c r="B17" s="40"/>
      <c r="C17" s="40"/>
      <c r="D17" s="40"/>
      <c r="E17" s="83"/>
      <c r="F17" s="47"/>
      <c r="G17" s="42"/>
      <c r="H17" s="43"/>
      <c r="I17" s="47"/>
      <c r="J17" s="42"/>
      <c r="K17" s="43"/>
      <c r="L17" s="50"/>
      <c r="M17" s="55"/>
      <c r="N17" s="55"/>
      <c r="O17"/>
      <c r="P17"/>
      <c r="Q17"/>
      <c r="R17" s="55"/>
      <c r="S17" s="55"/>
      <c r="T17" s="55"/>
      <c r="U17" s="55"/>
      <c r="V17" s="55"/>
      <c r="W17" s="55"/>
      <c r="X17" s="55"/>
      <c r="Y17" s="55"/>
      <c r="Z17" s="55"/>
      <c r="AA17" s="55"/>
      <c r="AB17" s="55"/>
      <c r="AC17" s="55"/>
      <c r="AD17" s="55"/>
      <c r="AE17" s="55"/>
      <c r="AF17" s="55"/>
      <c r="AG17" s="55"/>
      <c r="AH17" s="55"/>
      <c r="AI17" s="55"/>
      <c r="AJ17" s="55"/>
      <c r="AK17" s="55"/>
      <c r="AL17" s="55"/>
      <c r="AM17" s="55"/>
      <c r="AN17" s="55"/>
      <c r="AO17" s="55"/>
      <c r="AP17" s="55"/>
      <c r="AQ17" s="55"/>
      <c r="AR17" s="55"/>
      <c r="AS17" s="55"/>
      <c r="AT17" s="55"/>
      <c r="AU17" s="55"/>
      <c r="AV17" s="55"/>
      <c r="AW17" s="55"/>
      <c r="AX17" s="55"/>
      <c r="AY17" s="55"/>
      <c r="AZ17" s="55"/>
      <c r="BA17" s="55"/>
      <c r="BB17" s="55"/>
      <c r="BC17" s="55"/>
      <c r="BD17" s="55"/>
      <c r="BE17" s="55"/>
    </row>
    <row r="18" spans="1:57" s="38" customFormat="1" ht="15" x14ac:dyDescent="0.25">
      <c r="A18" s="39"/>
      <c r="B18" s="40"/>
      <c r="C18" s="40"/>
      <c r="D18" s="40"/>
      <c r="E18" s="83"/>
      <c r="F18" s="47"/>
      <c r="G18" s="42"/>
      <c r="H18" s="43"/>
      <c r="I18" s="47"/>
      <c r="J18" s="42"/>
      <c r="K18" s="43"/>
      <c r="L18" s="50"/>
      <c r="M18" s="55"/>
      <c r="N18" s="55"/>
      <c r="O18"/>
      <c r="P18"/>
      <c r="Q18"/>
      <c r="R18" s="55"/>
      <c r="S18" s="55"/>
      <c r="T18" s="55"/>
      <c r="U18" s="55"/>
      <c r="V18" s="55"/>
      <c r="W18" s="55"/>
      <c r="X18" s="55"/>
      <c r="Y18" s="55"/>
      <c r="Z18" s="55"/>
      <c r="AA18" s="55"/>
      <c r="AB18" s="55"/>
      <c r="AC18" s="55"/>
      <c r="AD18" s="55"/>
      <c r="AE18" s="55"/>
      <c r="AF18" s="55"/>
      <c r="AG18" s="55"/>
      <c r="AH18" s="55"/>
      <c r="AI18" s="55"/>
      <c r="AJ18" s="55"/>
      <c r="AK18" s="55"/>
      <c r="AL18" s="55"/>
      <c r="AM18" s="55"/>
      <c r="AN18" s="55"/>
      <c r="AO18" s="55"/>
      <c r="AP18" s="55"/>
      <c r="AQ18" s="55"/>
      <c r="AR18" s="55"/>
      <c r="AS18" s="55"/>
      <c r="AT18" s="55"/>
      <c r="AU18" s="55"/>
      <c r="AV18" s="55"/>
      <c r="AW18" s="55"/>
      <c r="AX18" s="55"/>
      <c r="AY18" s="55"/>
      <c r="AZ18" s="55"/>
      <c r="BA18" s="55"/>
      <c r="BB18" s="55"/>
      <c r="BC18" s="55"/>
      <c r="BD18" s="55"/>
      <c r="BE18" s="55"/>
    </row>
    <row r="19" spans="1:57" s="38" customFormat="1" ht="15" x14ac:dyDescent="0.25">
      <c r="A19" s="39"/>
      <c r="B19" s="40"/>
      <c r="C19" s="40"/>
      <c r="D19" s="40"/>
      <c r="E19" s="83"/>
      <c r="F19" s="47"/>
      <c r="G19" s="42"/>
      <c r="H19" s="43"/>
      <c r="I19" s="47"/>
      <c r="J19" s="42"/>
      <c r="K19" s="43"/>
      <c r="L19" s="50"/>
      <c r="M19" s="55"/>
      <c r="N19" s="55"/>
      <c r="O19" s="55"/>
      <c r="P19" s="55"/>
      <c r="Q19" s="55"/>
      <c r="R19" s="55"/>
      <c r="S19" s="55"/>
      <c r="T19" s="55"/>
      <c r="U19" s="55"/>
      <c r="V19" s="55"/>
      <c r="W19" s="55"/>
      <c r="X19" s="55"/>
      <c r="Y19" s="55"/>
      <c r="Z19" s="55"/>
      <c r="AA19" s="55"/>
      <c r="AB19" s="55"/>
      <c r="AC19" s="55"/>
      <c r="AD19" s="55"/>
      <c r="AE19" s="55"/>
      <c r="AF19" s="55"/>
      <c r="AG19" s="55"/>
      <c r="AH19" s="55"/>
      <c r="AI19" s="55"/>
      <c r="AJ19" s="55"/>
      <c r="AK19" s="55"/>
      <c r="AL19" s="55"/>
      <c r="AM19" s="55"/>
      <c r="AN19" s="55"/>
      <c r="AO19" s="55"/>
      <c r="AP19" s="55"/>
      <c r="AQ19" s="55"/>
      <c r="AR19" s="55"/>
      <c r="AS19" s="55"/>
      <c r="AT19" s="55"/>
      <c r="AU19" s="55"/>
      <c r="AV19" s="55"/>
      <c r="AW19" s="55"/>
      <c r="AX19" s="55"/>
      <c r="AY19" s="55"/>
      <c r="AZ19" s="55"/>
      <c r="BA19" s="55"/>
      <c r="BB19" s="55"/>
      <c r="BC19" s="55"/>
      <c r="BD19" s="55"/>
      <c r="BE19" s="55"/>
    </row>
    <row r="20" spans="1:57" s="38" customFormat="1" ht="15" x14ac:dyDescent="0.25">
      <c r="A20" s="39"/>
      <c r="B20" s="40"/>
      <c r="C20" s="40"/>
      <c r="D20" s="40"/>
      <c r="E20" s="83"/>
      <c r="F20" s="47"/>
      <c r="G20" s="42"/>
      <c r="H20" s="43"/>
      <c r="I20" s="47"/>
      <c r="J20" s="42"/>
      <c r="K20" s="43"/>
      <c r="L20" s="50"/>
      <c r="M20" s="55"/>
      <c r="N20" s="55"/>
      <c r="O20" s="55"/>
      <c r="P20" s="55"/>
      <c r="Q20" s="55"/>
      <c r="R20" s="55"/>
      <c r="S20" s="55"/>
      <c r="T20" s="55"/>
      <c r="U20" s="55"/>
      <c r="V20" s="55"/>
      <c r="W20" s="55"/>
      <c r="X20" s="55"/>
      <c r="Y20" s="55"/>
      <c r="Z20" s="55"/>
      <c r="AA20" s="55"/>
      <c r="AB20" s="55"/>
      <c r="AC20" s="55"/>
      <c r="AD20" s="55"/>
      <c r="AE20" s="55"/>
      <c r="AF20" s="55"/>
      <c r="AG20" s="55"/>
      <c r="AH20" s="55"/>
      <c r="AI20" s="55"/>
      <c r="AJ20" s="55"/>
      <c r="AK20" s="55"/>
      <c r="AL20" s="55"/>
      <c r="AM20" s="55"/>
      <c r="AN20" s="55"/>
      <c r="AO20" s="55"/>
      <c r="AP20" s="55"/>
      <c r="AQ20" s="55"/>
      <c r="AR20" s="55"/>
      <c r="AS20" s="55"/>
      <c r="AT20" s="55"/>
      <c r="AU20" s="55"/>
      <c r="AV20" s="55"/>
      <c r="AW20" s="55"/>
      <c r="AX20" s="55"/>
      <c r="AY20" s="55"/>
      <c r="AZ20" s="55"/>
      <c r="BA20" s="55"/>
      <c r="BB20" s="55"/>
      <c r="BC20" s="55"/>
      <c r="BD20" s="55"/>
      <c r="BE20" s="55"/>
    </row>
    <row r="21" spans="1:57" s="38" customFormat="1" ht="15" x14ac:dyDescent="0.25">
      <c r="A21" s="39"/>
      <c r="B21" s="40"/>
      <c r="C21" s="40"/>
      <c r="D21" s="40"/>
      <c r="E21" s="83"/>
      <c r="F21" s="47"/>
      <c r="G21" s="42"/>
      <c r="H21" s="43"/>
      <c r="I21" s="47"/>
      <c r="J21" s="42"/>
      <c r="K21" s="43"/>
      <c r="L21" s="50"/>
      <c r="M21" s="55"/>
      <c r="N21" s="55"/>
      <c r="O21" s="55"/>
      <c r="P21" s="55"/>
      <c r="Q21" s="55"/>
      <c r="R21" s="55"/>
      <c r="S21" s="55"/>
      <c r="T21" s="55"/>
      <c r="U21" s="55"/>
      <c r="V21" s="55"/>
      <c r="W21" s="55"/>
      <c r="X21" s="55"/>
      <c r="Y21" s="55"/>
      <c r="Z21" s="55"/>
      <c r="AA21" s="55"/>
      <c r="AB21" s="55"/>
      <c r="AC21" s="55"/>
      <c r="AD21" s="55"/>
      <c r="AE21" s="55"/>
      <c r="AF21" s="55"/>
      <c r="AG21" s="55"/>
      <c r="AH21" s="55"/>
      <c r="AI21" s="55"/>
      <c r="AJ21" s="55"/>
      <c r="AK21" s="55"/>
      <c r="AL21" s="55"/>
      <c r="AM21" s="55"/>
      <c r="AN21" s="55"/>
      <c r="AO21" s="55"/>
      <c r="AP21" s="55"/>
      <c r="AQ21" s="55"/>
      <c r="AR21" s="55"/>
      <c r="AS21" s="55"/>
      <c r="AT21" s="55"/>
      <c r="AU21" s="55"/>
      <c r="AV21" s="55"/>
      <c r="AW21" s="55"/>
      <c r="AX21" s="55"/>
      <c r="AY21" s="55"/>
      <c r="AZ21" s="55"/>
      <c r="BA21" s="55"/>
      <c r="BB21" s="55"/>
      <c r="BC21" s="55"/>
      <c r="BD21" s="55"/>
      <c r="BE21" s="55"/>
    </row>
    <row r="22" spans="1:57" s="38" customFormat="1" ht="15" x14ac:dyDescent="0.25">
      <c r="A22" s="39"/>
      <c r="B22" s="40"/>
      <c r="C22" s="40"/>
      <c r="D22" s="40"/>
      <c r="E22" s="83"/>
      <c r="F22" s="47"/>
      <c r="G22" s="42"/>
      <c r="H22" s="43"/>
      <c r="I22" s="47"/>
      <c r="J22" s="42"/>
      <c r="K22" s="43"/>
      <c r="L22" s="50"/>
      <c r="M22" s="55"/>
      <c r="N22" s="55"/>
      <c r="O22" s="55"/>
      <c r="P22" s="55"/>
      <c r="Q22" s="55"/>
      <c r="R22" s="55"/>
      <c r="S22" s="55"/>
      <c r="T22" s="55"/>
      <c r="U22" s="55"/>
      <c r="V22" s="55"/>
      <c r="W22" s="55"/>
      <c r="X22" s="55"/>
      <c r="Y22" s="55"/>
      <c r="Z22" s="55"/>
      <c r="AA22" s="55"/>
      <c r="AB22" s="55"/>
      <c r="AC22" s="55"/>
      <c r="AD22" s="55"/>
      <c r="AE22" s="55"/>
      <c r="AF22" s="55"/>
      <c r="AG22" s="55"/>
      <c r="AH22" s="55"/>
      <c r="AI22" s="55"/>
      <c r="AJ22" s="55"/>
      <c r="AK22" s="55"/>
      <c r="AL22" s="55"/>
      <c r="AM22" s="55"/>
      <c r="AN22" s="55"/>
      <c r="AO22" s="55"/>
      <c r="AP22" s="55"/>
      <c r="AQ22" s="55"/>
      <c r="AR22" s="55"/>
      <c r="AS22" s="55"/>
      <c r="AT22" s="55"/>
      <c r="AU22" s="55"/>
      <c r="AV22" s="55"/>
      <c r="AW22" s="55"/>
      <c r="AX22" s="55"/>
      <c r="AY22" s="55"/>
      <c r="AZ22" s="55"/>
      <c r="BA22" s="55"/>
      <c r="BB22" s="55"/>
      <c r="BC22" s="55"/>
      <c r="BD22" s="55"/>
      <c r="BE22" s="55"/>
    </row>
    <row r="23" spans="1:57" s="38" customFormat="1" ht="15" x14ac:dyDescent="0.25">
      <c r="A23" s="39"/>
      <c r="B23" s="40"/>
      <c r="C23" s="40"/>
      <c r="D23" s="40"/>
      <c r="E23" s="83"/>
      <c r="F23" s="47"/>
      <c r="G23" s="42"/>
      <c r="H23" s="43"/>
      <c r="I23" s="47"/>
      <c r="J23" s="42"/>
      <c r="K23" s="43"/>
      <c r="L23" s="50"/>
      <c r="M23" s="55"/>
      <c r="N23" s="55"/>
      <c r="O23" s="55"/>
      <c r="P23" s="55"/>
      <c r="Q23" s="55"/>
      <c r="R23" s="55"/>
      <c r="S23" s="55"/>
      <c r="T23" s="55"/>
      <c r="U23" s="55"/>
      <c r="V23" s="55"/>
      <c r="W23" s="55"/>
      <c r="X23" s="55"/>
      <c r="Y23" s="55"/>
      <c r="Z23" s="55"/>
      <c r="AA23" s="55"/>
      <c r="AB23" s="55"/>
      <c r="AC23" s="55"/>
      <c r="AD23" s="55"/>
      <c r="AE23" s="55"/>
      <c r="AF23" s="55"/>
      <c r="AG23" s="55"/>
      <c r="AH23" s="55"/>
      <c r="AI23" s="55"/>
      <c r="AJ23" s="55"/>
      <c r="AK23" s="55"/>
      <c r="AL23" s="55"/>
      <c r="AM23" s="55"/>
      <c r="AN23" s="55"/>
      <c r="AO23" s="55"/>
      <c r="AP23" s="55"/>
      <c r="AQ23" s="55"/>
      <c r="AR23" s="55"/>
      <c r="AS23" s="55"/>
      <c r="AT23" s="55"/>
      <c r="AU23" s="55"/>
      <c r="AV23" s="55"/>
      <c r="AW23" s="55"/>
      <c r="AX23" s="55"/>
      <c r="AY23" s="55"/>
      <c r="AZ23" s="55"/>
      <c r="BA23" s="55"/>
      <c r="BB23" s="55"/>
      <c r="BC23" s="55"/>
      <c r="BD23" s="55"/>
      <c r="BE23" s="55"/>
    </row>
    <row r="24" spans="1:57" s="38" customFormat="1" ht="15" x14ac:dyDescent="0.25">
      <c r="A24" s="39"/>
      <c r="B24" s="40"/>
      <c r="C24" s="40"/>
      <c r="D24" s="40"/>
      <c r="E24" s="83"/>
      <c r="F24" s="47"/>
      <c r="G24" s="48"/>
      <c r="H24" s="48"/>
      <c r="I24" s="47"/>
      <c r="J24" s="48"/>
      <c r="K24" s="48"/>
      <c r="L24" s="57"/>
      <c r="M24" s="55"/>
      <c r="N24" s="55"/>
      <c r="O24" s="55"/>
      <c r="P24" s="55"/>
      <c r="Q24" s="55"/>
      <c r="R24" s="55"/>
      <c r="S24" s="55"/>
      <c r="T24" s="55"/>
      <c r="U24" s="55"/>
      <c r="V24" s="55"/>
      <c r="W24" s="55"/>
      <c r="X24" s="55"/>
      <c r="Y24" s="55"/>
      <c r="Z24" s="55"/>
      <c r="AA24" s="55"/>
      <c r="AB24" s="55"/>
      <c r="AC24" s="55"/>
      <c r="AD24" s="55"/>
      <c r="AE24" s="55"/>
      <c r="AF24" s="55"/>
      <c r="AG24" s="55"/>
      <c r="AH24" s="55"/>
      <c r="AI24" s="55"/>
      <c r="AJ24" s="55"/>
      <c r="AK24" s="55"/>
      <c r="AL24" s="55"/>
      <c r="AM24" s="55"/>
      <c r="AN24" s="55"/>
      <c r="AO24" s="55"/>
      <c r="AP24" s="55"/>
      <c r="AQ24" s="55"/>
      <c r="AR24" s="55"/>
      <c r="AS24" s="55"/>
      <c r="AT24" s="55"/>
      <c r="AU24" s="55"/>
      <c r="AV24" s="55"/>
      <c r="AW24" s="55"/>
      <c r="AX24" s="55"/>
      <c r="AY24" s="55"/>
      <c r="AZ24" s="55"/>
      <c r="BA24" s="55"/>
      <c r="BB24" s="55"/>
      <c r="BC24" s="55"/>
      <c r="BD24" s="55"/>
      <c r="BE24" s="55"/>
    </row>
    <row r="25" spans="1:57" s="38" customFormat="1" ht="15" x14ac:dyDescent="0.25">
      <c r="A25" s="39"/>
      <c r="B25" s="40"/>
      <c r="C25" s="40"/>
      <c r="D25" s="40"/>
      <c r="E25" s="83"/>
      <c r="F25" s="47"/>
      <c r="G25" s="48"/>
      <c r="H25" s="48"/>
      <c r="I25" s="47"/>
      <c r="J25" s="48"/>
      <c r="K25" s="48"/>
      <c r="L25" s="57"/>
      <c r="M25" s="55"/>
      <c r="N25" s="55"/>
      <c r="O25" s="55"/>
      <c r="P25" s="55"/>
      <c r="Q25" s="55"/>
      <c r="R25" s="55"/>
      <c r="S25" s="55"/>
      <c r="T25" s="55"/>
      <c r="U25" s="55"/>
      <c r="V25" s="55"/>
      <c r="W25" s="55"/>
      <c r="X25" s="55"/>
      <c r="Y25" s="55"/>
      <c r="Z25" s="55"/>
      <c r="AA25" s="55"/>
      <c r="AB25" s="55"/>
      <c r="AC25" s="55"/>
      <c r="AD25" s="55"/>
      <c r="AE25" s="55"/>
      <c r="AF25" s="55"/>
      <c r="AG25" s="55"/>
      <c r="AH25" s="55"/>
      <c r="AI25" s="55"/>
      <c r="AJ25" s="55"/>
      <c r="AK25" s="55"/>
      <c r="AL25" s="55"/>
      <c r="AM25" s="55"/>
      <c r="AN25" s="55"/>
      <c r="AO25" s="55"/>
      <c r="AP25" s="55"/>
      <c r="AQ25" s="55"/>
      <c r="AR25" s="55"/>
      <c r="AS25" s="55"/>
      <c r="AT25" s="55"/>
      <c r="AU25" s="55"/>
      <c r="AV25" s="55"/>
      <c r="AW25" s="55"/>
      <c r="AX25" s="55"/>
      <c r="AY25" s="55"/>
      <c r="AZ25" s="55"/>
      <c r="BA25" s="55"/>
      <c r="BB25" s="55"/>
      <c r="BC25" s="55"/>
      <c r="BD25" s="55"/>
      <c r="BE25" s="55"/>
    </row>
    <row r="26" spans="1:57" s="38" customFormat="1" ht="15" x14ac:dyDescent="0.25">
      <c r="A26" s="39"/>
      <c r="B26" s="40"/>
      <c r="C26" s="40"/>
      <c r="D26" s="40"/>
      <c r="E26" s="83"/>
      <c r="F26" s="47"/>
      <c r="G26" s="58"/>
      <c r="H26" s="43"/>
      <c r="I26" s="47"/>
      <c r="J26" s="49"/>
      <c r="K26" s="43"/>
      <c r="L26" s="40"/>
      <c r="M26" s="55"/>
      <c r="N26" s="55"/>
      <c r="O26" s="55"/>
      <c r="P26" s="55"/>
      <c r="Q26" s="55"/>
      <c r="R26" s="55"/>
      <c r="S26" s="55"/>
      <c r="T26" s="55"/>
      <c r="U26" s="55"/>
      <c r="V26" s="55"/>
      <c r="W26" s="55"/>
      <c r="X26" s="55"/>
      <c r="Y26" s="55"/>
      <c r="Z26" s="55"/>
      <c r="AA26" s="55"/>
      <c r="AB26" s="55"/>
      <c r="AC26" s="55"/>
      <c r="AD26" s="55"/>
      <c r="AE26" s="55"/>
      <c r="AF26" s="55"/>
      <c r="AG26" s="55"/>
      <c r="AH26" s="55"/>
      <c r="AI26" s="55"/>
      <c r="AJ26" s="55"/>
      <c r="AK26" s="55"/>
      <c r="AL26" s="55"/>
      <c r="AM26" s="55"/>
      <c r="AN26" s="55"/>
      <c r="AO26" s="55"/>
      <c r="AP26" s="55"/>
      <c r="AQ26" s="55"/>
      <c r="AR26" s="55"/>
      <c r="AS26" s="55"/>
      <c r="AT26" s="55"/>
      <c r="AU26" s="55"/>
      <c r="AV26" s="55"/>
      <c r="AW26" s="55"/>
      <c r="AX26" s="55"/>
      <c r="AY26" s="55"/>
      <c r="AZ26" s="55"/>
      <c r="BA26" s="55"/>
      <c r="BB26" s="55"/>
      <c r="BC26" s="55"/>
      <c r="BD26" s="55"/>
      <c r="BE26" s="55"/>
    </row>
    <row r="27" spans="1:57" s="38" customFormat="1" ht="15" x14ac:dyDescent="0.25">
      <c r="A27" s="39"/>
      <c r="B27" s="40"/>
      <c r="C27" s="40"/>
      <c r="D27" s="40"/>
      <c r="E27" s="83"/>
      <c r="F27" s="47"/>
      <c r="G27" s="58"/>
      <c r="H27" s="43"/>
      <c r="I27" s="47"/>
      <c r="J27" s="49"/>
      <c r="K27" s="43"/>
      <c r="L27" s="40"/>
      <c r="M27" s="55"/>
      <c r="N27" s="55"/>
      <c r="O27" s="55"/>
      <c r="P27" s="55"/>
      <c r="Q27" s="55"/>
      <c r="R27" s="55"/>
      <c r="S27" s="55"/>
      <c r="T27" s="55"/>
      <c r="U27" s="55"/>
      <c r="V27" s="55"/>
      <c r="W27" s="55"/>
      <c r="X27" s="55"/>
      <c r="Y27" s="55"/>
      <c r="Z27" s="55"/>
      <c r="AA27" s="55"/>
      <c r="AB27" s="55"/>
      <c r="AC27" s="55"/>
      <c r="AD27" s="55"/>
      <c r="AE27" s="55"/>
      <c r="AF27" s="55"/>
      <c r="AG27" s="55"/>
      <c r="AH27" s="55"/>
      <c r="AI27" s="55"/>
      <c r="AJ27" s="55"/>
      <c r="AK27" s="55"/>
      <c r="AL27" s="55"/>
      <c r="AM27" s="55"/>
      <c r="AN27" s="55"/>
      <c r="AO27" s="55"/>
      <c r="AP27" s="55"/>
      <c r="AQ27" s="55"/>
      <c r="AR27" s="55"/>
      <c r="AS27" s="55"/>
      <c r="AT27" s="55"/>
      <c r="AU27" s="55"/>
      <c r="AV27" s="55"/>
      <c r="AW27" s="55"/>
      <c r="AX27" s="55"/>
      <c r="AY27" s="55"/>
      <c r="AZ27" s="55"/>
      <c r="BA27" s="55"/>
      <c r="BB27" s="55"/>
      <c r="BC27" s="55"/>
      <c r="BD27" s="55"/>
      <c r="BE27" s="55"/>
    </row>
    <row r="28" spans="1:57" s="38" customFormat="1" ht="15" x14ac:dyDescent="0.25">
      <c r="A28" s="39"/>
      <c r="B28" s="40"/>
      <c r="C28" s="40"/>
      <c r="D28" s="40"/>
      <c r="E28" s="83"/>
      <c r="F28" s="47"/>
      <c r="G28" s="58"/>
      <c r="H28" s="43"/>
      <c r="I28" s="47"/>
      <c r="J28" s="49"/>
      <c r="K28" s="43"/>
      <c r="L28" s="40"/>
      <c r="M28" s="55"/>
      <c r="N28" s="55"/>
      <c r="O28" s="55"/>
      <c r="P28" s="55"/>
      <c r="Q28" s="55"/>
      <c r="R28" s="55"/>
      <c r="S28" s="55"/>
      <c r="T28" s="55"/>
      <c r="U28" s="55"/>
      <c r="V28" s="55"/>
      <c r="W28" s="55"/>
      <c r="X28" s="55"/>
      <c r="Y28" s="55"/>
      <c r="Z28" s="55"/>
      <c r="AA28" s="55"/>
      <c r="AB28" s="55"/>
      <c r="AC28" s="55"/>
      <c r="AD28" s="55"/>
      <c r="AE28" s="55"/>
      <c r="AF28" s="55"/>
      <c r="AG28" s="55"/>
      <c r="AH28" s="55"/>
      <c r="AI28" s="55"/>
      <c r="AJ28" s="55"/>
      <c r="AK28" s="55"/>
      <c r="AL28" s="55"/>
      <c r="AM28" s="55"/>
      <c r="AN28" s="55"/>
      <c r="AO28" s="55"/>
      <c r="AP28" s="55"/>
      <c r="AQ28" s="55"/>
      <c r="AR28" s="55"/>
      <c r="AS28" s="55"/>
      <c r="AT28" s="55"/>
      <c r="AU28" s="55"/>
      <c r="AV28" s="55"/>
      <c r="AW28" s="55"/>
      <c r="AX28" s="55"/>
      <c r="AY28" s="55"/>
      <c r="AZ28" s="55"/>
      <c r="BA28" s="55"/>
      <c r="BB28" s="55"/>
      <c r="BC28" s="55"/>
      <c r="BD28" s="55"/>
      <c r="BE28" s="55"/>
    </row>
    <row r="29" spans="1:57" s="38" customFormat="1" ht="15" x14ac:dyDescent="0.25">
      <c r="A29" s="39"/>
      <c r="B29" s="40"/>
      <c r="C29" s="40"/>
      <c r="D29" s="40"/>
      <c r="E29" s="83"/>
      <c r="F29" s="47"/>
      <c r="G29" s="58"/>
      <c r="H29" s="43"/>
      <c r="I29" s="47"/>
      <c r="J29" s="49"/>
      <c r="K29" s="43"/>
      <c r="L29" s="40"/>
      <c r="M29" s="55"/>
      <c r="N29" s="55"/>
      <c r="O29" s="55"/>
      <c r="P29" s="55"/>
      <c r="Q29" s="55"/>
      <c r="R29" s="55"/>
      <c r="S29" s="55"/>
      <c r="T29" s="55"/>
      <c r="U29" s="55"/>
      <c r="V29" s="55"/>
      <c r="W29" s="55"/>
      <c r="X29" s="55"/>
      <c r="Y29" s="55"/>
      <c r="Z29" s="55"/>
      <c r="AA29" s="55"/>
      <c r="AB29" s="55"/>
      <c r="AC29" s="55"/>
      <c r="AD29" s="55"/>
      <c r="AE29" s="55"/>
      <c r="AF29" s="55"/>
      <c r="AG29" s="55"/>
      <c r="AH29" s="55"/>
      <c r="AI29" s="55"/>
      <c r="AJ29" s="55"/>
      <c r="AK29" s="55"/>
      <c r="AL29" s="55"/>
      <c r="AM29" s="55"/>
      <c r="AN29" s="55"/>
      <c r="AO29" s="55"/>
      <c r="AP29" s="55"/>
      <c r="AQ29" s="55"/>
      <c r="AR29" s="55"/>
      <c r="AS29" s="55"/>
      <c r="AT29" s="55"/>
      <c r="AU29" s="55"/>
      <c r="AV29" s="55"/>
      <c r="AW29" s="55"/>
      <c r="AX29" s="55"/>
      <c r="AY29" s="55"/>
      <c r="AZ29" s="55"/>
      <c r="BA29" s="55"/>
      <c r="BB29" s="55"/>
      <c r="BC29" s="55"/>
      <c r="BD29" s="55"/>
      <c r="BE29" s="55"/>
    </row>
    <row r="30" spans="1:57" s="38" customFormat="1" ht="15" x14ac:dyDescent="0.25">
      <c r="A30" s="39"/>
      <c r="B30" s="40"/>
      <c r="C30" s="40"/>
      <c r="D30" s="40"/>
      <c r="E30" s="83"/>
      <c r="F30" s="47"/>
      <c r="G30" s="58"/>
      <c r="H30" s="43"/>
      <c r="I30" s="47"/>
      <c r="J30" s="49"/>
      <c r="K30" s="43"/>
      <c r="L30" s="40"/>
      <c r="M30" s="55"/>
      <c r="N30" s="55"/>
      <c r="O30" s="55"/>
      <c r="P30" s="55"/>
      <c r="Q30" s="55"/>
      <c r="R30" s="55"/>
      <c r="S30" s="55"/>
      <c r="T30" s="55"/>
      <c r="U30" s="55"/>
      <c r="V30" s="55"/>
      <c r="W30" s="55"/>
      <c r="X30" s="55"/>
      <c r="Y30" s="55"/>
      <c r="Z30" s="55"/>
      <c r="AA30" s="55"/>
      <c r="AB30" s="55"/>
      <c r="AC30" s="55"/>
      <c r="AD30" s="55"/>
      <c r="AE30" s="55"/>
      <c r="AF30" s="55"/>
      <c r="AG30" s="55"/>
      <c r="AH30" s="55"/>
      <c r="AI30" s="55"/>
      <c r="AJ30" s="55"/>
      <c r="AK30" s="55"/>
      <c r="AL30" s="55"/>
      <c r="AM30" s="55"/>
      <c r="AN30" s="55"/>
      <c r="AO30" s="55"/>
      <c r="AP30" s="55"/>
      <c r="AQ30" s="55"/>
      <c r="AR30" s="55"/>
      <c r="AS30" s="55"/>
      <c r="AT30" s="55"/>
      <c r="AU30" s="55"/>
      <c r="AV30" s="55"/>
      <c r="AW30" s="55"/>
      <c r="AX30" s="55"/>
      <c r="AY30" s="55"/>
      <c r="AZ30" s="55"/>
      <c r="BA30" s="55"/>
      <c r="BB30" s="55"/>
      <c r="BC30" s="55"/>
      <c r="BD30" s="55"/>
      <c r="BE30" s="55"/>
    </row>
    <row r="31" spans="1:57" s="38" customFormat="1" ht="15" x14ac:dyDescent="0.25">
      <c r="A31" s="39"/>
      <c r="B31" s="40"/>
      <c r="C31" s="40"/>
      <c r="D31" s="40"/>
      <c r="E31" s="83"/>
      <c r="F31" s="47"/>
      <c r="G31" s="48"/>
      <c r="H31" s="48"/>
      <c r="I31" s="47"/>
      <c r="J31" s="48"/>
      <c r="K31" s="48"/>
      <c r="L31" s="57"/>
      <c r="M31" s="55"/>
      <c r="N31" s="55"/>
      <c r="O31" s="55"/>
      <c r="P31" s="55"/>
      <c r="Q31" s="55"/>
      <c r="R31" s="55"/>
      <c r="S31" s="55"/>
      <c r="T31" s="55"/>
      <c r="U31" s="55"/>
      <c r="V31" s="55"/>
      <c r="W31" s="55"/>
      <c r="X31" s="55"/>
      <c r="Y31" s="55"/>
      <c r="Z31" s="55"/>
      <c r="AA31" s="55"/>
      <c r="AB31" s="55"/>
      <c r="AC31" s="55"/>
      <c r="AD31" s="55"/>
      <c r="AE31" s="55"/>
      <c r="AF31" s="55"/>
      <c r="AG31" s="55"/>
      <c r="AH31" s="55"/>
      <c r="AI31" s="55"/>
      <c r="AJ31" s="55"/>
      <c r="AK31" s="55"/>
      <c r="AL31" s="55"/>
      <c r="AM31" s="55"/>
      <c r="AN31" s="55"/>
      <c r="AO31" s="55"/>
      <c r="AP31" s="55"/>
      <c r="AQ31" s="55"/>
      <c r="AR31" s="55"/>
      <c r="AS31" s="55"/>
      <c r="AT31" s="55"/>
      <c r="AU31" s="55"/>
      <c r="AV31" s="55"/>
      <c r="AW31" s="55"/>
      <c r="AX31" s="55"/>
      <c r="AY31" s="55"/>
      <c r="AZ31" s="55"/>
      <c r="BA31" s="55"/>
      <c r="BB31" s="55"/>
      <c r="BC31" s="55"/>
      <c r="BD31" s="55"/>
      <c r="BE31" s="55"/>
    </row>
    <row r="32" spans="1:57" s="38" customFormat="1" ht="15" x14ac:dyDescent="0.25">
      <c r="A32" s="59"/>
      <c r="B32" s="60"/>
      <c r="C32" s="62"/>
      <c r="D32" s="40"/>
      <c r="E32" s="83"/>
      <c r="F32" s="84"/>
      <c r="G32" s="84"/>
      <c r="H32" s="84"/>
      <c r="I32" s="84"/>
      <c r="J32" s="84"/>
      <c r="K32" s="84"/>
      <c r="L32" s="72"/>
    </row>
    <row r="33" spans="1:12" s="38" customFormat="1" ht="15" x14ac:dyDescent="0.25">
      <c r="A33" s="59"/>
      <c r="B33" s="60"/>
      <c r="C33" s="61"/>
      <c r="D33" s="40"/>
      <c r="E33" s="83"/>
      <c r="F33" s="41"/>
      <c r="G33" s="71"/>
      <c r="H33" s="43"/>
      <c r="I33" s="41"/>
      <c r="J33" s="71"/>
      <c r="K33" s="43"/>
      <c r="L33" s="72"/>
    </row>
    <row r="34" spans="1:12" s="38" customFormat="1" ht="15" x14ac:dyDescent="0.25">
      <c r="A34" s="59"/>
      <c r="B34" s="62"/>
      <c r="C34" s="61"/>
      <c r="D34" s="40"/>
      <c r="E34" s="83"/>
      <c r="F34" s="47"/>
      <c r="G34" s="48"/>
      <c r="H34" s="48"/>
      <c r="I34" s="47"/>
      <c r="J34" s="48"/>
      <c r="K34" s="48"/>
      <c r="L34" s="57"/>
    </row>
    <row r="35" spans="1:12" x14ac:dyDescent="0.25">
      <c r="G35" s="66" t="s">
        <v>43</v>
      </c>
      <c r="H35" s="67">
        <f>SUM(H2:H34)</f>
        <v>876.44049999999993</v>
      </c>
      <c r="I35" s="68"/>
      <c r="J35" s="68"/>
      <c r="K35" s="67">
        <f>SUM(K2:K34)</f>
        <v>131.94999999999999</v>
      </c>
    </row>
    <row r="38" spans="1:12" x14ac:dyDescent="0.25">
      <c r="A38" s="81" t="s">
        <v>63</v>
      </c>
    </row>
    <row r="39" spans="1:12" x14ac:dyDescent="0.25">
      <c r="A39" s="81" t="s">
        <v>70</v>
      </c>
    </row>
  </sheetData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disablePrompts="1" count="2">
        <x14:dataValidation type="list" allowBlank="1" showInputMessage="1" showErrorMessage="1" xr:uid="{AA2D4AB3-B303-4D8D-B4BC-E9AEAE133DC3}">
          <x14:formula1>
            <xm:f>Notes!$A$19:$A$32</xm:f>
          </x14:formula1>
          <xm:sqref>D8:D34</xm:sqref>
        </x14:dataValidation>
        <x14:dataValidation type="list" allowBlank="1" showInputMessage="1" showErrorMessage="1" xr:uid="{BB59747C-1312-46E3-944D-3507E44D32E6}">
          <x14:formula1>
            <xm:f>Notes!$B$19:$B$105</xm:f>
          </x14:formula1>
          <xm:sqref>C15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994D2F-2D5D-4B78-84D2-BB92CC387AC2}">
  <dimension ref="A1:D24"/>
  <sheetViews>
    <sheetView workbookViewId="0">
      <selection activeCell="D14" sqref="D14"/>
    </sheetView>
  </sheetViews>
  <sheetFormatPr defaultRowHeight="15" x14ac:dyDescent="0.25"/>
  <cols>
    <col min="1" max="1" width="80.28515625" style="9" bestFit="1" customWidth="1"/>
    <col min="2" max="2" width="9.140625" style="9"/>
    <col min="3" max="3" width="13.42578125" style="9" bestFit="1" customWidth="1"/>
    <col min="4" max="4" width="19.85546875" style="9" customWidth="1"/>
    <col min="5" max="16384" width="9.140625" style="9"/>
  </cols>
  <sheetData>
    <row r="1" spans="1:4" x14ac:dyDescent="0.25">
      <c r="A1" s="24" t="s">
        <v>198</v>
      </c>
    </row>
    <row r="3" spans="1:4" x14ac:dyDescent="0.25">
      <c r="A3" s="96" t="s">
        <v>199</v>
      </c>
    </row>
    <row r="5" spans="1:4" x14ac:dyDescent="0.25">
      <c r="A5" s="97" t="s">
        <v>200</v>
      </c>
      <c r="B5" s="112" t="s">
        <v>244</v>
      </c>
      <c r="C5" s="97" t="s">
        <v>201</v>
      </c>
      <c r="D5" s="97" t="s">
        <v>202</v>
      </c>
    </row>
    <row r="6" spans="1:4" x14ac:dyDescent="0.25">
      <c r="A6" s="98" t="s">
        <v>203</v>
      </c>
      <c r="B6" s="113">
        <v>0.03</v>
      </c>
      <c r="C6" s="99">
        <v>0.03</v>
      </c>
      <c r="D6" s="98"/>
    </row>
    <row r="7" spans="1:4" x14ac:dyDescent="0.25">
      <c r="A7" s="100" t="s">
        <v>204</v>
      </c>
      <c r="B7" s="113">
        <v>5.0000000000000001E-3</v>
      </c>
      <c r="C7" s="99">
        <v>5.0000000000000001E-3</v>
      </c>
      <c r="D7" s="98"/>
    </row>
    <row r="8" spans="1:4" x14ac:dyDescent="0.25">
      <c r="A8" s="100" t="s">
        <v>205</v>
      </c>
      <c r="B8" s="113">
        <v>5.0000000000000001E-3</v>
      </c>
      <c r="C8" s="99">
        <v>5.0000000000000001E-3</v>
      </c>
      <c r="D8" s="98"/>
    </row>
    <row r="9" spans="1:4" x14ac:dyDescent="0.25">
      <c r="A9" s="100" t="s">
        <v>206</v>
      </c>
      <c r="B9" s="113">
        <v>5.0000000000000001E-3</v>
      </c>
      <c r="C9" s="99">
        <v>5.0000000000000001E-3</v>
      </c>
      <c r="D9" s="98"/>
    </row>
    <row r="10" spans="1:4" x14ac:dyDescent="0.25">
      <c r="A10" s="100" t="s">
        <v>207</v>
      </c>
      <c r="B10" s="113">
        <v>5.0000000000000001E-3</v>
      </c>
      <c r="C10" s="99"/>
      <c r="D10" s="98"/>
    </row>
    <row r="11" spans="1:4" x14ac:dyDescent="0.25">
      <c r="A11" s="98" t="s">
        <v>208</v>
      </c>
      <c r="B11" s="99">
        <v>2.5000000000000001E-3</v>
      </c>
      <c r="C11" s="99"/>
      <c r="D11" s="98"/>
    </row>
    <row r="12" spans="1:4" x14ac:dyDescent="0.25">
      <c r="A12" s="98" t="s">
        <v>209</v>
      </c>
      <c r="B12" s="99">
        <v>2.5000000000000001E-3</v>
      </c>
      <c r="C12" s="99"/>
      <c r="D12" s="98"/>
    </row>
    <row r="13" spans="1:4" x14ac:dyDescent="0.25">
      <c r="A13" s="98" t="s">
        <v>210</v>
      </c>
      <c r="B13" s="99">
        <v>2.5000000000000001E-3</v>
      </c>
      <c r="C13" s="99">
        <v>2.5000000000000001E-3</v>
      </c>
      <c r="D13" s="98"/>
    </row>
    <row r="14" spans="1:4" x14ac:dyDescent="0.25">
      <c r="A14" s="98" t="s">
        <v>211</v>
      </c>
      <c r="B14" s="99">
        <v>2.5000000000000001E-3</v>
      </c>
      <c r="C14" s="99">
        <v>2.5000000000000001E-3</v>
      </c>
      <c r="D14" s="98"/>
    </row>
    <row r="16" spans="1:4" x14ac:dyDescent="0.25">
      <c r="A16" s="101" t="s">
        <v>212</v>
      </c>
      <c r="B16" s="102">
        <f>SUM(C6:C14)</f>
        <v>4.9999999999999996E-2</v>
      </c>
      <c r="C16" s="24" t="s">
        <v>213</v>
      </c>
    </row>
    <row r="19" spans="1:3" x14ac:dyDescent="0.25">
      <c r="A19" s="103" t="s">
        <v>214</v>
      </c>
    </row>
    <row r="20" spans="1:3" x14ac:dyDescent="0.25">
      <c r="A20" s="139" t="s">
        <v>215</v>
      </c>
      <c r="B20" s="140"/>
      <c r="C20" s="140"/>
    </row>
    <row r="21" spans="1:3" x14ac:dyDescent="0.25">
      <c r="A21" s="139" t="s">
        <v>216</v>
      </c>
      <c r="B21" s="140"/>
      <c r="C21" s="140"/>
    </row>
    <row r="22" spans="1:3" x14ac:dyDescent="0.25">
      <c r="A22" s="139" t="s">
        <v>217</v>
      </c>
      <c r="B22" s="140"/>
      <c r="C22" s="140"/>
    </row>
    <row r="23" spans="1:3" x14ac:dyDescent="0.25">
      <c r="A23" s="139" t="s">
        <v>218</v>
      </c>
      <c r="B23" s="140"/>
      <c r="C23" s="140"/>
    </row>
    <row r="24" spans="1:3" x14ac:dyDescent="0.25">
      <c r="A24" s="139" t="s">
        <v>219</v>
      </c>
      <c r="B24" s="140"/>
      <c r="C24" s="140"/>
    </row>
  </sheetData>
  <mergeCells count="5">
    <mergeCell ref="A20:C20"/>
    <mergeCell ref="A21:C21"/>
    <mergeCell ref="A22:C22"/>
    <mergeCell ref="A23:C23"/>
    <mergeCell ref="A24:C2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AF72D2-02C6-4DC2-A7F1-7CCCC41F5651}">
  <dimension ref="A1:L19"/>
  <sheetViews>
    <sheetView workbookViewId="0">
      <selection activeCell="F6" sqref="F6"/>
    </sheetView>
  </sheetViews>
  <sheetFormatPr defaultColWidth="17.42578125" defaultRowHeight="15" x14ac:dyDescent="0.25"/>
  <cols>
    <col min="1" max="1" width="17.42578125" style="9"/>
    <col min="2" max="2" width="9.85546875" style="1" bestFit="1" customWidth="1"/>
    <col min="3" max="3" width="19.42578125" style="9" customWidth="1"/>
    <col min="4" max="4" width="22.28515625" style="9" customWidth="1"/>
    <col min="5" max="8" width="17.42578125" style="9"/>
    <col min="9" max="9" width="23.28515625" style="9" customWidth="1"/>
    <col min="10" max="10" width="17.42578125" style="9"/>
    <col min="11" max="11" width="35.5703125" style="9" bestFit="1" customWidth="1"/>
    <col min="12" max="16384" width="17.42578125" style="9"/>
  </cols>
  <sheetData>
    <row r="1" spans="1:12" ht="30" x14ac:dyDescent="0.25">
      <c r="A1" s="22" t="s">
        <v>164</v>
      </c>
      <c r="B1" s="22" t="s">
        <v>18</v>
      </c>
      <c r="C1" s="22" t="s">
        <v>19</v>
      </c>
      <c r="D1" s="22" t="s">
        <v>37</v>
      </c>
      <c r="E1" s="22" t="s">
        <v>175</v>
      </c>
      <c r="F1" s="22" t="s">
        <v>176</v>
      </c>
      <c r="G1" s="22" t="s">
        <v>20</v>
      </c>
      <c r="H1" s="22" t="s">
        <v>38</v>
      </c>
      <c r="I1" s="22" t="s">
        <v>39</v>
      </c>
      <c r="K1" s="5"/>
    </row>
    <row r="2" spans="1:12" x14ac:dyDescent="0.25">
      <c r="A2" s="86"/>
      <c r="B2" s="85"/>
      <c r="C2" s="85"/>
      <c r="D2" s="85"/>
      <c r="E2" s="86"/>
      <c r="F2" s="86"/>
      <c r="G2" s="87"/>
      <c r="H2" s="87"/>
      <c r="I2" s="88"/>
      <c r="K2" s="6"/>
    </row>
    <row r="3" spans="1:12" x14ac:dyDescent="0.25">
      <c r="A3" s="86"/>
      <c r="B3" s="85"/>
      <c r="C3" s="85"/>
      <c r="D3" s="85"/>
      <c r="E3" s="86"/>
      <c r="F3" s="86"/>
      <c r="G3" s="87"/>
      <c r="H3" s="87"/>
      <c r="I3" s="88"/>
      <c r="K3" s="6"/>
    </row>
    <row r="4" spans="1:12" x14ac:dyDescent="0.25">
      <c r="A4" s="86"/>
      <c r="B4" s="86"/>
      <c r="C4" s="86"/>
      <c r="D4" s="86"/>
      <c r="E4" s="86"/>
      <c r="F4" s="86"/>
      <c r="G4" s="87"/>
      <c r="H4" s="87"/>
      <c r="I4" s="88"/>
      <c r="K4" s="6"/>
    </row>
    <row r="5" spans="1:12" x14ac:dyDescent="0.25">
      <c r="A5" s="86"/>
      <c r="B5" s="86"/>
      <c r="C5" s="86"/>
      <c r="D5" s="86"/>
      <c r="E5" s="86"/>
      <c r="F5" s="86"/>
      <c r="G5" s="87"/>
      <c r="H5" s="87"/>
      <c r="I5" s="88"/>
      <c r="K5" s="6"/>
    </row>
    <row r="6" spans="1:12" x14ac:dyDescent="0.25">
      <c r="A6" s="86"/>
      <c r="B6" s="86"/>
      <c r="C6" s="86"/>
      <c r="D6" s="86"/>
      <c r="E6" s="86"/>
      <c r="F6" s="86"/>
      <c r="G6" s="86"/>
      <c r="H6" s="86"/>
      <c r="I6" s="86"/>
      <c r="K6" s="6"/>
    </row>
    <row r="7" spans="1:12" x14ac:dyDescent="0.25">
      <c r="A7" s="86"/>
      <c r="B7" s="86"/>
      <c r="C7" s="86"/>
      <c r="D7" s="86"/>
      <c r="E7" s="86"/>
      <c r="F7" s="86"/>
      <c r="G7" s="86"/>
      <c r="H7" s="86"/>
      <c r="I7" s="86"/>
      <c r="L7" s="6"/>
    </row>
    <row r="8" spans="1:12" x14ac:dyDescent="0.25">
      <c r="A8" s="86"/>
      <c r="B8" s="86"/>
      <c r="C8" s="86"/>
      <c r="D8" s="86"/>
      <c r="E8" s="86"/>
      <c r="F8" s="86"/>
      <c r="G8" s="86"/>
      <c r="H8" s="86"/>
      <c r="I8" s="86"/>
      <c r="L8" s="6"/>
    </row>
    <row r="9" spans="1:12" x14ac:dyDescent="0.25">
      <c r="A9" s="86"/>
      <c r="B9" s="86"/>
      <c r="C9" s="86"/>
      <c r="D9" s="86"/>
      <c r="E9" s="86"/>
      <c r="F9" s="86"/>
      <c r="G9" s="86"/>
      <c r="H9" s="86"/>
      <c r="I9" s="86"/>
      <c r="L9" s="6"/>
    </row>
    <row r="10" spans="1:12" x14ac:dyDescent="0.25">
      <c r="A10" s="86"/>
      <c r="B10" s="85"/>
      <c r="C10" s="85"/>
      <c r="D10" s="85"/>
      <c r="E10" s="85"/>
      <c r="F10" s="86"/>
      <c r="G10" s="45"/>
      <c r="H10" s="45"/>
      <c r="I10" s="86"/>
      <c r="L10" s="6"/>
    </row>
    <row r="11" spans="1:12" x14ac:dyDescent="0.25">
      <c r="A11" s="86"/>
      <c r="B11" s="85"/>
      <c r="C11" s="85"/>
      <c r="D11" s="85"/>
      <c r="E11" s="85"/>
      <c r="F11" s="86"/>
      <c r="G11" s="45"/>
      <c r="H11" s="45"/>
      <c r="I11" s="86"/>
      <c r="L11" s="6"/>
    </row>
    <row r="12" spans="1:12" x14ac:dyDescent="0.25">
      <c r="A12" s="86"/>
      <c r="B12" s="85"/>
      <c r="C12" s="85"/>
      <c r="D12" s="85"/>
      <c r="E12" s="85"/>
      <c r="F12" s="86"/>
      <c r="G12" s="45"/>
      <c r="H12" s="45"/>
      <c r="I12" s="86"/>
      <c r="L12" s="6"/>
    </row>
    <row r="13" spans="1:12" x14ac:dyDescent="0.25">
      <c r="A13" s="86"/>
      <c r="B13" s="85"/>
      <c r="C13" s="85"/>
      <c r="D13" s="85"/>
      <c r="E13" s="85"/>
      <c r="F13" s="86"/>
      <c r="G13" s="45"/>
      <c r="H13" s="45"/>
      <c r="I13" s="86"/>
      <c r="L13" s="6"/>
    </row>
    <row r="14" spans="1:12" x14ac:dyDescent="0.25">
      <c r="A14" s="86"/>
      <c r="B14" s="85"/>
      <c r="C14" s="85"/>
      <c r="D14" s="85"/>
      <c r="E14" s="85"/>
      <c r="F14" s="86"/>
      <c r="G14" s="45"/>
      <c r="H14" s="45"/>
      <c r="I14" s="86"/>
      <c r="L14" s="6"/>
    </row>
    <row r="15" spans="1:12" x14ac:dyDescent="0.25">
      <c r="A15" s="86"/>
      <c r="B15" s="85"/>
      <c r="C15" s="85"/>
      <c r="D15" s="85"/>
      <c r="E15" s="85"/>
      <c r="F15" s="86"/>
      <c r="G15" s="45"/>
      <c r="H15" s="45"/>
      <c r="I15" s="86"/>
      <c r="L15" s="6"/>
    </row>
    <row r="16" spans="1:12" x14ac:dyDescent="0.25">
      <c r="A16" s="86"/>
      <c r="B16" s="85"/>
      <c r="C16" s="85"/>
      <c r="D16" s="85"/>
      <c r="E16" s="85"/>
      <c r="F16" s="86"/>
      <c r="G16" s="45"/>
      <c r="H16" s="45"/>
      <c r="I16" s="86"/>
      <c r="L16" s="6"/>
    </row>
    <row r="17" spans="11:12" x14ac:dyDescent="0.25">
      <c r="L17" s="6"/>
    </row>
    <row r="18" spans="11:12" x14ac:dyDescent="0.25">
      <c r="L18" s="6"/>
    </row>
    <row r="19" spans="11:12" x14ac:dyDescent="0.25">
      <c r="K19" s="7"/>
      <c r="L19" s="8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596B1F-F948-4584-9143-DADD6AB30C3B}">
  <dimension ref="A1:Q63"/>
  <sheetViews>
    <sheetView workbookViewId="0">
      <selection activeCell="C32" sqref="C32"/>
    </sheetView>
  </sheetViews>
  <sheetFormatPr defaultRowHeight="15" x14ac:dyDescent="0.25"/>
  <cols>
    <col min="1" max="1" width="9.140625" style="9"/>
    <col min="2" max="2" width="8.42578125" style="1" customWidth="1"/>
    <col min="3" max="3" width="39.42578125" style="9" bestFit="1" customWidth="1"/>
    <col min="4" max="5" width="12.7109375" style="9" customWidth="1"/>
    <col min="6" max="6" width="14.140625" style="9" bestFit="1" customWidth="1"/>
    <col min="7" max="8" width="9.85546875" style="9" customWidth="1"/>
    <col min="9" max="9" width="11.5703125" style="9" bestFit="1" customWidth="1"/>
    <col min="10" max="10" width="10.5703125" style="9" bestFit="1" customWidth="1"/>
    <col min="11" max="14" width="10.5703125" style="9" customWidth="1"/>
    <col min="15" max="15" width="50.85546875" style="9" bestFit="1" customWidth="1"/>
    <col min="16" max="16" width="4.42578125" style="9" customWidth="1"/>
    <col min="17" max="16384" width="9.140625" style="9"/>
  </cols>
  <sheetData>
    <row r="1" spans="1:17" ht="45" x14ac:dyDescent="0.25">
      <c r="A1" s="16" t="s">
        <v>164</v>
      </c>
      <c r="B1" s="16" t="s">
        <v>18</v>
      </c>
      <c r="C1" s="17" t="s">
        <v>19</v>
      </c>
      <c r="D1" s="16" t="s">
        <v>165</v>
      </c>
      <c r="E1" s="16" t="s">
        <v>166</v>
      </c>
      <c r="F1" s="16" t="s">
        <v>27</v>
      </c>
      <c r="G1" s="16" t="s">
        <v>167</v>
      </c>
      <c r="H1" s="16" t="s">
        <v>168</v>
      </c>
      <c r="I1" s="16" t="s">
        <v>169</v>
      </c>
      <c r="J1" s="16" t="s">
        <v>170</v>
      </c>
      <c r="K1" s="16" t="s">
        <v>171</v>
      </c>
      <c r="L1" s="16" t="s">
        <v>172</v>
      </c>
      <c r="M1" s="16" t="s">
        <v>173</v>
      </c>
      <c r="N1" s="16" t="s">
        <v>174</v>
      </c>
      <c r="O1" s="17" t="s">
        <v>30</v>
      </c>
      <c r="Q1" s="18" t="s">
        <v>31</v>
      </c>
    </row>
    <row r="2" spans="1:17" ht="15.75" x14ac:dyDescent="0.25">
      <c r="A2" s="85"/>
      <c r="B2" s="85"/>
      <c r="C2" s="85"/>
      <c r="D2" s="14"/>
      <c r="E2" s="14"/>
      <c r="F2" s="14"/>
      <c r="G2" s="14" t="e">
        <f>(D2/F2)*365</f>
        <v>#DIV/0!</v>
      </c>
      <c r="H2" s="14" t="e">
        <f>(E2/F2)*365</f>
        <v>#DIV/0!</v>
      </c>
      <c r="I2" s="15" t="e">
        <f t="shared" ref="I2:I29" si="0">(ROUND((43.75*G2)/(4.38+G2),1))/100</f>
        <v>#DIV/0!</v>
      </c>
      <c r="J2" s="15" t="e">
        <f t="shared" ref="J2:J29" si="1">(ROUND(44.53+6.146*LN(G2)+0.145*(LN(G2)^2),1))/100</f>
        <v>#DIV/0!</v>
      </c>
      <c r="K2" s="15" t="e">
        <f>(ROUND((43.75*H2)/(4.38+H2),1))/100</f>
        <v>#DIV/0!</v>
      </c>
      <c r="L2" s="15" t="e">
        <f>(ROUND(44.53+6.146*LN(H2)+0.145*(LN(H2)^2),1))/100</f>
        <v>#DIV/0!</v>
      </c>
      <c r="M2" s="15" t="e">
        <f>I2-K2</f>
        <v>#DIV/0!</v>
      </c>
      <c r="N2" s="15" t="e">
        <f>J2-L2</f>
        <v>#DIV/0!</v>
      </c>
      <c r="O2" s="10"/>
      <c r="Q2" s="18" t="s">
        <v>28</v>
      </c>
    </row>
    <row r="3" spans="1:17" ht="18.75" x14ac:dyDescent="0.25">
      <c r="A3" s="85"/>
      <c r="B3" s="85"/>
      <c r="C3" s="85"/>
      <c r="D3" s="14"/>
      <c r="E3" s="14"/>
      <c r="F3" s="14"/>
      <c r="G3" s="14" t="e">
        <f>(D3/F3)*365</f>
        <v>#DIV/0!</v>
      </c>
      <c r="H3" s="14" t="e">
        <f t="shared" ref="H3:H29" si="2">(E3/F3)*365</f>
        <v>#DIV/0!</v>
      </c>
      <c r="I3" s="15" t="e">
        <f t="shared" si="0"/>
        <v>#DIV/0!</v>
      </c>
      <c r="J3" s="15" t="e">
        <f t="shared" si="1"/>
        <v>#DIV/0!</v>
      </c>
      <c r="K3" s="15" t="e">
        <f t="shared" ref="K3:K29" si="3">(ROUND((43.75*H3)/(4.38+H3),1))/100</f>
        <v>#DIV/0!</v>
      </c>
      <c r="L3" s="15" t="e">
        <f t="shared" ref="L3:L29" si="4">(ROUND(44.53+6.146*LN(H3)+0.145*(LN(H3)^2),1))/100</f>
        <v>#DIV/0!</v>
      </c>
      <c r="M3" s="15" t="e">
        <f t="shared" ref="M3:N29" si="5">I3-K3</f>
        <v>#DIV/0!</v>
      </c>
      <c r="N3" s="15" t="e">
        <f t="shared" si="5"/>
        <v>#DIV/0!</v>
      </c>
      <c r="O3" s="10"/>
      <c r="Q3" s="18" t="s">
        <v>24</v>
      </c>
    </row>
    <row r="4" spans="1:17" ht="15.75" x14ac:dyDescent="0.25">
      <c r="A4" s="85"/>
      <c r="B4" s="85"/>
      <c r="C4" s="85"/>
      <c r="D4" s="14"/>
      <c r="E4" s="14"/>
      <c r="F4" s="14"/>
      <c r="G4" s="14" t="e">
        <f>(D4/F4)*365</f>
        <v>#DIV/0!</v>
      </c>
      <c r="H4" s="14" t="e">
        <f t="shared" si="2"/>
        <v>#DIV/0!</v>
      </c>
      <c r="I4" s="15" t="e">
        <f t="shared" si="0"/>
        <v>#DIV/0!</v>
      </c>
      <c r="J4" s="15" t="e">
        <f t="shared" si="1"/>
        <v>#DIV/0!</v>
      </c>
      <c r="K4" s="15" t="e">
        <f t="shared" si="3"/>
        <v>#DIV/0!</v>
      </c>
      <c r="L4" s="15" t="e">
        <f t="shared" si="4"/>
        <v>#DIV/0!</v>
      </c>
      <c r="M4" s="15" t="e">
        <f t="shared" si="5"/>
        <v>#DIV/0!</v>
      </c>
      <c r="N4" s="15" t="e">
        <f t="shared" si="5"/>
        <v>#DIV/0!</v>
      </c>
      <c r="O4" s="10"/>
      <c r="Q4" s="18" t="s">
        <v>21</v>
      </c>
    </row>
    <row r="5" spans="1:17" ht="15.75" x14ac:dyDescent="0.25">
      <c r="A5" s="85"/>
      <c r="B5" s="85"/>
      <c r="C5" s="85"/>
      <c r="D5" s="14"/>
      <c r="E5" s="14"/>
      <c r="F5" s="14"/>
      <c r="G5" s="14" t="e">
        <f>(D5/F5)*365</f>
        <v>#DIV/0!</v>
      </c>
      <c r="H5" s="14" t="e">
        <f t="shared" ref="H5" si="6">(E5/F5)*365</f>
        <v>#DIV/0!</v>
      </c>
      <c r="I5" s="15" t="e">
        <f t="shared" ref="I5" si="7">(ROUND((43.75*G5)/(4.38+G5),1))/100</f>
        <v>#DIV/0!</v>
      </c>
      <c r="J5" s="15" t="e">
        <f t="shared" ref="J5" si="8">(ROUND(44.53+6.146*LN(G5)+0.145*(LN(G5)^2),1))/100</f>
        <v>#DIV/0!</v>
      </c>
      <c r="K5" s="15" t="e">
        <f t="shared" ref="K5" si="9">(ROUND((43.75*H5)/(4.38+H5),1))/100</f>
        <v>#DIV/0!</v>
      </c>
      <c r="L5" s="15" t="e">
        <f t="shared" ref="L5" si="10">(ROUND(44.53+6.146*LN(H5)+0.145*(LN(H5)^2),1))/100</f>
        <v>#DIV/0!</v>
      </c>
      <c r="M5" s="15" t="e">
        <f t="shared" ref="M5" si="11">I5-K5</f>
        <v>#DIV/0!</v>
      </c>
      <c r="N5" s="15" t="e">
        <f t="shared" ref="N5" si="12">J5-L5</f>
        <v>#DIV/0!</v>
      </c>
      <c r="O5" s="10"/>
      <c r="Q5" s="18" t="s">
        <v>22</v>
      </c>
    </row>
    <row r="6" spans="1:17" ht="15.75" x14ac:dyDescent="0.25">
      <c r="A6" s="85"/>
      <c r="B6" s="85"/>
      <c r="C6" s="85"/>
      <c r="D6" s="14"/>
      <c r="E6" s="14"/>
      <c r="F6" s="14"/>
      <c r="G6" s="14" t="e">
        <f>(D6/F6)*365</f>
        <v>#DIV/0!</v>
      </c>
      <c r="H6" s="14" t="e">
        <f t="shared" si="2"/>
        <v>#DIV/0!</v>
      </c>
      <c r="I6" s="15" t="e">
        <f t="shared" si="0"/>
        <v>#DIV/0!</v>
      </c>
      <c r="J6" s="15" t="e">
        <f t="shared" si="1"/>
        <v>#DIV/0!</v>
      </c>
      <c r="K6" s="15" t="e">
        <f t="shared" si="3"/>
        <v>#DIV/0!</v>
      </c>
      <c r="L6" s="15" t="e">
        <f t="shared" si="4"/>
        <v>#DIV/0!</v>
      </c>
      <c r="M6" s="15" t="e">
        <f t="shared" si="5"/>
        <v>#DIV/0!</v>
      </c>
      <c r="N6" s="15" t="e">
        <f t="shared" si="5"/>
        <v>#DIV/0!</v>
      </c>
      <c r="O6" s="10"/>
      <c r="Q6" s="18" t="s">
        <v>23</v>
      </c>
    </row>
    <row r="7" spans="1:17" ht="15.75" x14ac:dyDescent="0.25">
      <c r="A7" s="85"/>
      <c r="B7" s="85"/>
      <c r="C7" s="85"/>
      <c r="D7" s="14"/>
      <c r="E7" s="14"/>
      <c r="F7" s="14"/>
      <c r="G7" s="14" t="e">
        <f t="shared" ref="G7:G29" si="13">(D7/F7)*365</f>
        <v>#DIV/0!</v>
      </c>
      <c r="H7" s="14" t="e">
        <f t="shared" si="2"/>
        <v>#DIV/0!</v>
      </c>
      <c r="I7" s="15" t="e">
        <f t="shared" si="0"/>
        <v>#DIV/0!</v>
      </c>
      <c r="J7" s="15" t="e">
        <f t="shared" si="1"/>
        <v>#DIV/0!</v>
      </c>
      <c r="K7" s="15" t="e">
        <f t="shared" si="3"/>
        <v>#DIV/0!</v>
      </c>
      <c r="L7" s="15" t="e">
        <f t="shared" si="4"/>
        <v>#DIV/0!</v>
      </c>
      <c r="M7" s="15" t="e">
        <f t="shared" si="5"/>
        <v>#DIV/0!</v>
      </c>
      <c r="N7" s="15" t="e">
        <f t="shared" si="5"/>
        <v>#DIV/0!</v>
      </c>
      <c r="O7" s="10"/>
      <c r="Q7" s="18"/>
    </row>
    <row r="8" spans="1:17" ht="15.75" x14ac:dyDescent="0.25">
      <c r="A8" s="85"/>
      <c r="B8" s="85"/>
      <c r="C8" s="85"/>
      <c r="D8" s="14"/>
      <c r="E8" s="14"/>
      <c r="F8" s="14"/>
      <c r="G8" s="14" t="e">
        <f t="shared" si="13"/>
        <v>#DIV/0!</v>
      </c>
      <c r="H8" s="14" t="e">
        <f t="shared" si="2"/>
        <v>#DIV/0!</v>
      </c>
      <c r="I8" s="15" t="e">
        <f t="shared" si="0"/>
        <v>#DIV/0!</v>
      </c>
      <c r="J8" s="15" t="e">
        <f t="shared" si="1"/>
        <v>#DIV/0!</v>
      </c>
      <c r="K8" s="15" t="e">
        <f t="shared" si="3"/>
        <v>#DIV/0!</v>
      </c>
      <c r="L8" s="15" t="e">
        <f t="shared" si="4"/>
        <v>#DIV/0!</v>
      </c>
      <c r="M8" s="15" t="e">
        <f t="shared" si="5"/>
        <v>#DIV/0!</v>
      </c>
      <c r="N8" s="15" t="e">
        <f t="shared" si="5"/>
        <v>#DIV/0!</v>
      </c>
      <c r="O8" s="10"/>
      <c r="Q8" s="19" t="s">
        <v>32</v>
      </c>
    </row>
    <row r="9" spans="1:17" ht="15.75" x14ac:dyDescent="0.25">
      <c r="A9" s="85"/>
      <c r="B9" s="85"/>
      <c r="C9" s="85"/>
      <c r="D9" s="14"/>
      <c r="E9" s="14"/>
      <c r="F9" s="14"/>
      <c r="G9" s="14" t="e">
        <f t="shared" si="13"/>
        <v>#DIV/0!</v>
      </c>
      <c r="H9" s="14" t="e">
        <f t="shared" si="2"/>
        <v>#DIV/0!</v>
      </c>
      <c r="I9" s="15" t="e">
        <f t="shared" si="0"/>
        <v>#DIV/0!</v>
      </c>
      <c r="J9" s="15" t="e">
        <f t="shared" si="1"/>
        <v>#DIV/0!</v>
      </c>
      <c r="K9" s="15" t="e">
        <f t="shared" si="3"/>
        <v>#DIV/0!</v>
      </c>
      <c r="L9" s="15" t="e">
        <f t="shared" si="4"/>
        <v>#DIV/0!</v>
      </c>
      <c r="M9" s="15" t="e">
        <f t="shared" si="5"/>
        <v>#DIV/0!</v>
      </c>
      <c r="N9" s="15" t="e">
        <f t="shared" si="5"/>
        <v>#DIV/0!</v>
      </c>
      <c r="O9" s="10"/>
      <c r="Q9" s="19" t="s">
        <v>29</v>
      </c>
    </row>
    <row r="10" spans="1:17" x14ac:dyDescent="0.25">
      <c r="A10" s="85"/>
      <c r="B10" s="85"/>
      <c r="C10" s="85"/>
      <c r="D10" s="14"/>
      <c r="E10" s="14"/>
      <c r="F10" s="14"/>
      <c r="G10" s="14" t="e">
        <f t="shared" si="13"/>
        <v>#DIV/0!</v>
      </c>
      <c r="H10" s="14" t="e">
        <f t="shared" si="2"/>
        <v>#DIV/0!</v>
      </c>
      <c r="I10" s="15" t="e">
        <f t="shared" si="0"/>
        <v>#DIV/0!</v>
      </c>
      <c r="J10" s="15" t="e">
        <f t="shared" si="1"/>
        <v>#DIV/0!</v>
      </c>
      <c r="K10" s="15" t="e">
        <f t="shared" si="3"/>
        <v>#DIV/0!</v>
      </c>
      <c r="L10" s="15" t="e">
        <f t="shared" si="4"/>
        <v>#DIV/0!</v>
      </c>
      <c r="M10" s="15" t="e">
        <f t="shared" si="5"/>
        <v>#DIV/0!</v>
      </c>
      <c r="N10" s="15" t="e">
        <f t="shared" si="5"/>
        <v>#DIV/0!</v>
      </c>
      <c r="O10" s="10"/>
    </row>
    <row r="11" spans="1:17" x14ac:dyDescent="0.25">
      <c r="A11" s="85"/>
      <c r="B11" s="85"/>
      <c r="C11" s="85"/>
      <c r="D11" s="14"/>
      <c r="E11" s="14"/>
      <c r="F11" s="14"/>
      <c r="G11" s="14" t="e">
        <f t="shared" si="13"/>
        <v>#DIV/0!</v>
      </c>
      <c r="H11" s="14" t="e">
        <f t="shared" si="2"/>
        <v>#DIV/0!</v>
      </c>
      <c r="I11" s="15" t="e">
        <f t="shared" si="0"/>
        <v>#DIV/0!</v>
      </c>
      <c r="J11" s="15" t="e">
        <f t="shared" si="1"/>
        <v>#DIV/0!</v>
      </c>
      <c r="K11" s="15" t="e">
        <f t="shared" si="3"/>
        <v>#DIV/0!</v>
      </c>
      <c r="L11" s="15" t="e">
        <f t="shared" si="4"/>
        <v>#DIV/0!</v>
      </c>
      <c r="M11" s="15" t="e">
        <f t="shared" si="5"/>
        <v>#DIV/0!</v>
      </c>
      <c r="N11" s="15" t="e">
        <f t="shared" si="5"/>
        <v>#DIV/0!</v>
      </c>
      <c r="O11" s="10"/>
    </row>
    <row r="12" spans="1:17" x14ac:dyDescent="0.25">
      <c r="A12" s="85"/>
      <c r="B12" s="85"/>
      <c r="C12" s="85"/>
      <c r="D12" s="14"/>
      <c r="E12" s="14"/>
      <c r="F12" s="14"/>
      <c r="G12" s="14" t="e">
        <f t="shared" si="13"/>
        <v>#DIV/0!</v>
      </c>
      <c r="H12" s="14" t="e">
        <f t="shared" si="2"/>
        <v>#DIV/0!</v>
      </c>
      <c r="I12" s="15" t="e">
        <f t="shared" si="0"/>
        <v>#DIV/0!</v>
      </c>
      <c r="J12" s="15" t="e">
        <f t="shared" si="1"/>
        <v>#DIV/0!</v>
      </c>
      <c r="K12" s="15" t="e">
        <f t="shared" si="3"/>
        <v>#DIV/0!</v>
      </c>
      <c r="L12" s="15" t="e">
        <f t="shared" si="4"/>
        <v>#DIV/0!</v>
      </c>
      <c r="M12" s="15" t="e">
        <f t="shared" si="5"/>
        <v>#DIV/0!</v>
      </c>
      <c r="N12" s="15" t="e">
        <f t="shared" si="5"/>
        <v>#DIV/0!</v>
      </c>
      <c r="O12" s="10"/>
    </row>
    <row r="13" spans="1:17" x14ac:dyDescent="0.25">
      <c r="A13" s="85"/>
      <c r="B13" s="85"/>
      <c r="C13" s="85"/>
      <c r="D13" s="14"/>
      <c r="E13" s="14"/>
      <c r="F13" s="14"/>
      <c r="G13" s="14" t="e">
        <f t="shared" si="13"/>
        <v>#DIV/0!</v>
      </c>
      <c r="H13" s="14" t="e">
        <f t="shared" si="2"/>
        <v>#DIV/0!</v>
      </c>
      <c r="I13" s="15" t="e">
        <f t="shared" si="0"/>
        <v>#DIV/0!</v>
      </c>
      <c r="J13" s="15" t="e">
        <f t="shared" si="1"/>
        <v>#DIV/0!</v>
      </c>
      <c r="K13" s="15" t="e">
        <f t="shared" si="3"/>
        <v>#DIV/0!</v>
      </c>
      <c r="L13" s="15" t="e">
        <f t="shared" si="4"/>
        <v>#DIV/0!</v>
      </c>
      <c r="M13" s="15" t="e">
        <f t="shared" si="5"/>
        <v>#DIV/0!</v>
      </c>
      <c r="N13" s="15" t="e">
        <f t="shared" si="5"/>
        <v>#DIV/0!</v>
      </c>
      <c r="O13" s="10"/>
    </row>
    <row r="14" spans="1:17" x14ac:dyDescent="0.25">
      <c r="A14" s="85"/>
      <c r="B14" s="85"/>
      <c r="C14" s="85"/>
      <c r="D14" s="14"/>
      <c r="E14" s="14"/>
      <c r="F14" s="14"/>
      <c r="G14" s="14" t="e">
        <f t="shared" si="13"/>
        <v>#DIV/0!</v>
      </c>
      <c r="H14" s="14" t="e">
        <f t="shared" si="2"/>
        <v>#DIV/0!</v>
      </c>
      <c r="I14" s="15" t="e">
        <f t="shared" si="0"/>
        <v>#DIV/0!</v>
      </c>
      <c r="J14" s="15" t="e">
        <f t="shared" si="1"/>
        <v>#DIV/0!</v>
      </c>
      <c r="K14" s="15" t="e">
        <f t="shared" si="3"/>
        <v>#DIV/0!</v>
      </c>
      <c r="L14" s="15" t="e">
        <f t="shared" si="4"/>
        <v>#DIV/0!</v>
      </c>
      <c r="M14" s="15" t="e">
        <f t="shared" si="5"/>
        <v>#DIV/0!</v>
      </c>
      <c r="N14" s="15" t="e">
        <f t="shared" si="5"/>
        <v>#DIV/0!</v>
      </c>
      <c r="O14" s="10"/>
    </row>
    <row r="15" spans="1:17" x14ac:dyDescent="0.25">
      <c r="A15" s="85"/>
      <c r="B15" s="85"/>
      <c r="C15" s="85"/>
      <c r="D15" s="14"/>
      <c r="E15" s="14"/>
      <c r="F15" s="14"/>
      <c r="G15" s="14" t="e">
        <f t="shared" si="13"/>
        <v>#DIV/0!</v>
      </c>
      <c r="H15" s="14" t="e">
        <f t="shared" si="2"/>
        <v>#DIV/0!</v>
      </c>
      <c r="I15" s="15" t="e">
        <f t="shared" si="0"/>
        <v>#DIV/0!</v>
      </c>
      <c r="J15" s="15" t="e">
        <f t="shared" si="1"/>
        <v>#DIV/0!</v>
      </c>
      <c r="K15" s="15" t="e">
        <f t="shared" si="3"/>
        <v>#DIV/0!</v>
      </c>
      <c r="L15" s="15" t="e">
        <f t="shared" si="4"/>
        <v>#DIV/0!</v>
      </c>
      <c r="M15" s="15" t="e">
        <f t="shared" si="5"/>
        <v>#DIV/0!</v>
      </c>
      <c r="N15" s="15" t="e">
        <f t="shared" si="5"/>
        <v>#DIV/0!</v>
      </c>
      <c r="O15" s="10"/>
    </row>
    <row r="16" spans="1:17" x14ac:dyDescent="0.25">
      <c r="A16" s="85"/>
      <c r="B16" s="85"/>
      <c r="C16" s="85"/>
      <c r="D16" s="14"/>
      <c r="E16" s="14"/>
      <c r="F16" s="14"/>
      <c r="G16" s="14" t="e">
        <f t="shared" si="13"/>
        <v>#DIV/0!</v>
      </c>
      <c r="H16" s="14" t="e">
        <f t="shared" si="2"/>
        <v>#DIV/0!</v>
      </c>
      <c r="I16" s="15" t="e">
        <f t="shared" si="0"/>
        <v>#DIV/0!</v>
      </c>
      <c r="J16" s="15" t="e">
        <f t="shared" si="1"/>
        <v>#DIV/0!</v>
      </c>
      <c r="K16" s="15" t="e">
        <f t="shared" si="3"/>
        <v>#DIV/0!</v>
      </c>
      <c r="L16" s="15" t="e">
        <f t="shared" si="4"/>
        <v>#DIV/0!</v>
      </c>
      <c r="M16" s="15" t="e">
        <f t="shared" si="5"/>
        <v>#DIV/0!</v>
      </c>
      <c r="N16" s="15" t="e">
        <f t="shared" si="5"/>
        <v>#DIV/0!</v>
      </c>
      <c r="O16" s="10"/>
    </row>
    <row r="17" spans="1:15" ht="16.5" customHeight="1" x14ac:dyDescent="0.25">
      <c r="A17" s="85"/>
      <c r="B17" s="85"/>
      <c r="C17" s="85"/>
      <c r="D17" s="14"/>
      <c r="E17" s="14"/>
      <c r="F17" s="14"/>
      <c r="G17" s="14" t="e">
        <f t="shared" si="13"/>
        <v>#DIV/0!</v>
      </c>
      <c r="H17" s="14" t="e">
        <f t="shared" si="2"/>
        <v>#DIV/0!</v>
      </c>
      <c r="I17" s="15" t="e">
        <f t="shared" si="0"/>
        <v>#DIV/0!</v>
      </c>
      <c r="J17" s="15" t="e">
        <f t="shared" si="1"/>
        <v>#DIV/0!</v>
      </c>
      <c r="K17" s="15" t="e">
        <f t="shared" si="3"/>
        <v>#DIV/0!</v>
      </c>
      <c r="L17" s="15" t="e">
        <f t="shared" si="4"/>
        <v>#DIV/0!</v>
      </c>
      <c r="M17" s="15" t="e">
        <f t="shared" si="5"/>
        <v>#DIV/0!</v>
      </c>
      <c r="N17" s="15" t="e">
        <f t="shared" si="5"/>
        <v>#DIV/0!</v>
      </c>
      <c r="O17" s="10"/>
    </row>
    <row r="18" spans="1:15" x14ac:dyDescent="0.25">
      <c r="A18" s="85"/>
      <c r="B18" s="85"/>
      <c r="C18" s="85"/>
      <c r="D18" s="14"/>
      <c r="E18" s="14"/>
      <c r="F18" s="14"/>
      <c r="G18" s="14" t="e">
        <f t="shared" si="13"/>
        <v>#DIV/0!</v>
      </c>
      <c r="H18" s="14" t="e">
        <f t="shared" si="2"/>
        <v>#DIV/0!</v>
      </c>
      <c r="I18" s="15" t="e">
        <f t="shared" si="0"/>
        <v>#DIV/0!</v>
      </c>
      <c r="J18" s="15" t="e">
        <f t="shared" si="1"/>
        <v>#DIV/0!</v>
      </c>
      <c r="K18" s="15" t="e">
        <f t="shared" si="3"/>
        <v>#DIV/0!</v>
      </c>
      <c r="L18" s="15" t="e">
        <f t="shared" si="4"/>
        <v>#DIV/0!</v>
      </c>
      <c r="M18" s="15" t="e">
        <f t="shared" si="5"/>
        <v>#DIV/0!</v>
      </c>
      <c r="N18" s="15" t="e">
        <f t="shared" si="5"/>
        <v>#DIV/0!</v>
      </c>
      <c r="O18" s="10"/>
    </row>
    <row r="19" spans="1:15" x14ac:dyDescent="0.25">
      <c r="A19" s="85"/>
      <c r="B19" s="85"/>
      <c r="C19" s="85"/>
      <c r="D19" s="14"/>
      <c r="E19" s="14"/>
      <c r="F19" s="14"/>
      <c r="G19" s="14" t="e">
        <f t="shared" si="13"/>
        <v>#DIV/0!</v>
      </c>
      <c r="H19" s="14" t="e">
        <f t="shared" si="2"/>
        <v>#DIV/0!</v>
      </c>
      <c r="I19" s="15" t="e">
        <f t="shared" si="0"/>
        <v>#DIV/0!</v>
      </c>
      <c r="J19" s="15" t="e">
        <f t="shared" si="1"/>
        <v>#DIV/0!</v>
      </c>
      <c r="K19" s="15" t="e">
        <f t="shared" si="3"/>
        <v>#DIV/0!</v>
      </c>
      <c r="L19" s="15" t="e">
        <f t="shared" si="4"/>
        <v>#DIV/0!</v>
      </c>
      <c r="M19" s="15" t="e">
        <f t="shared" si="5"/>
        <v>#DIV/0!</v>
      </c>
      <c r="N19" s="15" t="e">
        <f t="shared" si="5"/>
        <v>#DIV/0!</v>
      </c>
      <c r="O19" s="10"/>
    </row>
    <row r="20" spans="1:15" x14ac:dyDescent="0.25">
      <c r="A20" s="85"/>
      <c r="B20" s="85"/>
      <c r="C20" s="85"/>
      <c r="D20" s="14"/>
      <c r="E20" s="14"/>
      <c r="F20" s="14"/>
      <c r="G20" s="14" t="e">
        <f t="shared" si="13"/>
        <v>#DIV/0!</v>
      </c>
      <c r="H20" s="14" t="e">
        <f t="shared" si="2"/>
        <v>#DIV/0!</v>
      </c>
      <c r="I20" s="15" t="e">
        <f t="shared" si="0"/>
        <v>#DIV/0!</v>
      </c>
      <c r="J20" s="15" t="e">
        <f t="shared" si="1"/>
        <v>#DIV/0!</v>
      </c>
      <c r="K20" s="15" t="e">
        <f t="shared" si="3"/>
        <v>#DIV/0!</v>
      </c>
      <c r="L20" s="15" t="e">
        <f t="shared" si="4"/>
        <v>#DIV/0!</v>
      </c>
      <c r="M20" s="15" t="e">
        <f t="shared" si="5"/>
        <v>#DIV/0!</v>
      </c>
      <c r="N20" s="15" t="e">
        <f t="shared" si="5"/>
        <v>#DIV/0!</v>
      </c>
      <c r="O20" s="10"/>
    </row>
    <row r="21" spans="1:15" x14ac:dyDescent="0.25">
      <c r="A21" s="85"/>
      <c r="B21" s="85"/>
      <c r="C21" s="85"/>
      <c r="D21" s="14"/>
      <c r="E21" s="14"/>
      <c r="F21" s="14"/>
      <c r="G21" s="14" t="e">
        <f t="shared" si="13"/>
        <v>#DIV/0!</v>
      </c>
      <c r="H21" s="14" t="e">
        <f t="shared" si="2"/>
        <v>#DIV/0!</v>
      </c>
      <c r="I21" s="15" t="e">
        <f t="shared" si="0"/>
        <v>#DIV/0!</v>
      </c>
      <c r="J21" s="15" t="e">
        <f t="shared" si="1"/>
        <v>#DIV/0!</v>
      </c>
      <c r="K21" s="15" t="e">
        <f t="shared" si="3"/>
        <v>#DIV/0!</v>
      </c>
      <c r="L21" s="15" t="e">
        <f t="shared" si="4"/>
        <v>#DIV/0!</v>
      </c>
      <c r="M21" s="15" t="e">
        <f t="shared" si="5"/>
        <v>#DIV/0!</v>
      </c>
      <c r="N21" s="15" t="e">
        <f t="shared" si="5"/>
        <v>#DIV/0!</v>
      </c>
      <c r="O21" s="10"/>
    </row>
    <row r="22" spans="1:15" x14ac:dyDescent="0.25">
      <c r="A22" s="85"/>
      <c r="B22" s="85"/>
      <c r="C22" s="85"/>
      <c r="D22" s="14"/>
      <c r="E22" s="14"/>
      <c r="F22" s="14"/>
      <c r="G22" s="14" t="e">
        <f t="shared" si="13"/>
        <v>#DIV/0!</v>
      </c>
      <c r="H22" s="14" t="e">
        <f t="shared" si="2"/>
        <v>#DIV/0!</v>
      </c>
      <c r="I22" s="15" t="e">
        <f t="shared" si="0"/>
        <v>#DIV/0!</v>
      </c>
      <c r="J22" s="15" t="e">
        <f t="shared" si="1"/>
        <v>#DIV/0!</v>
      </c>
      <c r="K22" s="15" t="e">
        <f t="shared" si="3"/>
        <v>#DIV/0!</v>
      </c>
      <c r="L22" s="15" t="e">
        <f t="shared" si="4"/>
        <v>#DIV/0!</v>
      </c>
      <c r="M22" s="15" t="e">
        <f t="shared" si="5"/>
        <v>#DIV/0!</v>
      </c>
      <c r="N22" s="15" t="e">
        <f t="shared" si="5"/>
        <v>#DIV/0!</v>
      </c>
      <c r="O22" s="10"/>
    </row>
    <row r="23" spans="1:15" x14ac:dyDescent="0.25">
      <c r="A23" s="85"/>
      <c r="B23" s="85"/>
      <c r="C23" s="85"/>
      <c r="D23" s="14"/>
      <c r="E23" s="14"/>
      <c r="F23" s="14"/>
      <c r="G23" s="14" t="e">
        <f t="shared" si="13"/>
        <v>#DIV/0!</v>
      </c>
      <c r="H23" s="14" t="e">
        <f t="shared" si="2"/>
        <v>#DIV/0!</v>
      </c>
      <c r="I23" s="15" t="e">
        <f t="shared" si="0"/>
        <v>#DIV/0!</v>
      </c>
      <c r="J23" s="15" t="e">
        <f t="shared" si="1"/>
        <v>#DIV/0!</v>
      </c>
      <c r="K23" s="15" t="e">
        <f t="shared" si="3"/>
        <v>#DIV/0!</v>
      </c>
      <c r="L23" s="15" t="e">
        <f t="shared" si="4"/>
        <v>#DIV/0!</v>
      </c>
      <c r="M23" s="15" t="e">
        <f t="shared" si="5"/>
        <v>#DIV/0!</v>
      </c>
      <c r="N23" s="15" t="e">
        <f t="shared" si="5"/>
        <v>#DIV/0!</v>
      </c>
      <c r="O23" s="10"/>
    </row>
    <row r="24" spans="1:15" x14ac:dyDescent="0.25">
      <c r="A24" s="85"/>
      <c r="B24" s="85"/>
      <c r="C24" s="85"/>
      <c r="D24" s="14"/>
      <c r="E24" s="14"/>
      <c r="F24" s="14"/>
      <c r="G24" s="14" t="e">
        <f t="shared" si="13"/>
        <v>#DIV/0!</v>
      </c>
      <c r="H24" s="14" t="e">
        <f t="shared" si="2"/>
        <v>#DIV/0!</v>
      </c>
      <c r="I24" s="15" t="e">
        <f t="shared" si="0"/>
        <v>#DIV/0!</v>
      </c>
      <c r="J24" s="15" t="e">
        <f t="shared" si="1"/>
        <v>#DIV/0!</v>
      </c>
      <c r="K24" s="15" t="e">
        <f t="shared" si="3"/>
        <v>#DIV/0!</v>
      </c>
      <c r="L24" s="15" t="e">
        <f t="shared" si="4"/>
        <v>#DIV/0!</v>
      </c>
      <c r="M24" s="15" t="e">
        <f t="shared" si="5"/>
        <v>#DIV/0!</v>
      </c>
      <c r="N24" s="15" t="e">
        <f t="shared" si="5"/>
        <v>#DIV/0!</v>
      </c>
      <c r="O24" s="10"/>
    </row>
    <row r="25" spans="1:15" x14ac:dyDescent="0.25">
      <c r="A25" s="85"/>
      <c r="B25" s="85"/>
      <c r="C25" s="85"/>
      <c r="D25" s="14"/>
      <c r="E25" s="14"/>
      <c r="F25" s="14"/>
      <c r="G25" s="14" t="e">
        <f t="shared" si="13"/>
        <v>#DIV/0!</v>
      </c>
      <c r="H25" s="14" t="e">
        <f t="shared" si="2"/>
        <v>#DIV/0!</v>
      </c>
      <c r="I25" s="15" t="e">
        <f t="shared" si="0"/>
        <v>#DIV/0!</v>
      </c>
      <c r="J25" s="15" t="e">
        <f t="shared" si="1"/>
        <v>#DIV/0!</v>
      </c>
      <c r="K25" s="15" t="e">
        <f t="shared" si="3"/>
        <v>#DIV/0!</v>
      </c>
      <c r="L25" s="15" t="e">
        <f t="shared" si="4"/>
        <v>#DIV/0!</v>
      </c>
      <c r="M25" s="15" t="e">
        <f t="shared" si="5"/>
        <v>#DIV/0!</v>
      </c>
      <c r="N25" s="15" t="e">
        <f t="shared" si="5"/>
        <v>#DIV/0!</v>
      </c>
      <c r="O25" s="10"/>
    </row>
    <row r="26" spans="1:15" x14ac:dyDescent="0.25">
      <c r="A26" s="85"/>
      <c r="B26" s="85"/>
      <c r="C26" s="85"/>
      <c r="D26" s="14"/>
      <c r="E26" s="14"/>
      <c r="F26" s="14"/>
      <c r="G26" s="14" t="e">
        <f t="shared" si="13"/>
        <v>#DIV/0!</v>
      </c>
      <c r="H26" s="14" t="e">
        <f t="shared" si="2"/>
        <v>#DIV/0!</v>
      </c>
      <c r="I26" s="15" t="e">
        <f t="shared" si="0"/>
        <v>#DIV/0!</v>
      </c>
      <c r="J26" s="15" t="e">
        <f t="shared" si="1"/>
        <v>#DIV/0!</v>
      </c>
      <c r="K26" s="15" t="e">
        <f t="shared" si="3"/>
        <v>#DIV/0!</v>
      </c>
      <c r="L26" s="15" t="e">
        <f t="shared" si="4"/>
        <v>#DIV/0!</v>
      </c>
      <c r="M26" s="15" t="e">
        <f t="shared" si="5"/>
        <v>#DIV/0!</v>
      </c>
      <c r="N26" s="15" t="e">
        <f t="shared" si="5"/>
        <v>#DIV/0!</v>
      </c>
      <c r="O26" s="10"/>
    </row>
    <row r="27" spans="1:15" x14ac:dyDescent="0.25">
      <c r="A27" s="85"/>
      <c r="B27" s="85"/>
      <c r="C27" s="85"/>
      <c r="D27" s="14"/>
      <c r="E27" s="14"/>
      <c r="F27" s="14"/>
      <c r="G27" s="14" t="e">
        <f t="shared" si="13"/>
        <v>#DIV/0!</v>
      </c>
      <c r="H27" s="14" t="e">
        <f t="shared" si="2"/>
        <v>#DIV/0!</v>
      </c>
      <c r="I27" s="15" t="e">
        <f t="shared" si="0"/>
        <v>#DIV/0!</v>
      </c>
      <c r="J27" s="15" t="e">
        <f t="shared" si="1"/>
        <v>#DIV/0!</v>
      </c>
      <c r="K27" s="15" t="e">
        <f t="shared" si="3"/>
        <v>#DIV/0!</v>
      </c>
      <c r="L27" s="15" t="e">
        <f t="shared" si="4"/>
        <v>#DIV/0!</v>
      </c>
      <c r="M27" s="15" t="e">
        <f t="shared" si="5"/>
        <v>#DIV/0!</v>
      </c>
      <c r="N27" s="15" t="e">
        <f t="shared" si="5"/>
        <v>#DIV/0!</v>
      </c>
      <c r="O27" s="10"/>
    </row>
    <row r="28" spans="1:15" x14ac:dyDescent="0.25">
      <c r="A28" s="85"/>
      <c r="B28" s="85"/>
      <c r="C28" s="85"/>
      <c r="D28" s="14"/>
      <c r="E28" s="14"/>
      <c r="F28" s="14"/>
      <c r="G28" s="14" t="e">
        <f t="shared" si="13"/>
        <v>#DIV/0!</v>
      </c>
      <c r="H28" s="14" t="e">
        <f t="shared" si="2"/>
        <v>#DIV/0!</v>
      </c>
      <c r="I28" s="15" t="e">
        <f t="shared" si="0"/>
        <v>#DIV/0!</v>
      </c>
      <c r="J28" s="15" t="e">
        <f t="shared" si="1"/>
        <v>#DIV/0!</v>
      </c>
      <c r="K28" s="15" t="e">
        <f t="shared" si="3"/>
        <v>#DIV/0!</v>
      </c>
      <c r="L28" s="15" t="e">
        <f t="shared" si="4"/>
        <v>#DIV/0!</v>
      </c>
      <c r="M28" s="15" t="e">
        <f t="shared" si="5"/>
        <v>#DIV/0!</v>
      </c>
      <c r="N28" s="15" t="e">
        <f t="shared" si="5"/>
        <v>#DIV/0!</v>
      </c>
      <c r="O28" s="10"/>
    </row>
    <row r="29" spans="1:15" x14ac:dyDescent="0.25">
      <c r="A29" s="85"/>
      <c r="B29" s="85"/>
      <c r="C29" s="85"/>
      <c r="D29" s="14"/>
      <c r="E29" s="14"/>
      <c r="F29" s="14"/>
      <c r="G29" s="14" t="e">
        <f t="shared" si="13"/>
        <v>#DIV/0!</v>
      </c>
      <c r="H29" s="14" t="e">
        <f t="shared" si="2"/>
        <v>#DIV/0!</v>
      </c>
      <c r="I29" s="15" t="e">
        <f t="shared" si="0"/>
        <v>#DIV/0!</v>
      </c>
      <c r="J29" s="15" t="e">
        <f t="shared" si="1"/>
        <v>#DIV/0!</v>
      </c>
      <c r="K29" s="15" t="e">
        <f t="shared" si="3"/>
        <v>#DIV/0!</v>
      </c>
      <c r="L29" s="15" t="e">
        <f t="shared" si="4"/>
        <v>#DIV/0!</v>
      </c>
      <c r="M29" s="15" t="e">
        <f t="shared" si="5"/>
        <v>#DIV/0!</v>
      </c>
      <c r="N29" s="15" t="e">
        <f t="shared" si="5"/>
        <v>#DIV/0!</v>
      </c>
      <c r="O29" s="10"/>
    </row>
    <row r="47" spans="4:4" x14ac:dyDescent="0.25">
      <c r="D47" s="9" t="s">
        <v>15</v>
      </c>
    </row>
    <row r="48" spans="4:4" x14ac:dyDescent="0.25">
      <c r="D48" s="9" t="s">
        <v>15</v>
      </c>
    </row>
    <row r="54" spans="4:4" x14ac:dyDescent="0.25">
      <c r="D54" s="9" t="s">
        <v>15</v>
      </c>
    </row>
    <row r="55" spans="4:4" x14ac:dyDescent="0.25">
      <c r="D55" s="9" t="s">
        <v>15</v>
      </c>
    </row>
    <row r="61" spans="4:4" x14ac:dyDescent="0.25">
      <c r="D61" s="9" t="s">
        <v>15</v>
      </c>
    </row>
    <row r="62" spans="4:4" x14ac:dyDescent="0.25">
      <c r="D62" s="9" t="s">
        <v>15</v>
      </c>
    </row>
    <row r="63" spans="4:4" x14ac:dyDescent="0.25">
      <c r="D63" s="9" t="s">
        <v>15</v>
      </c>
    </row>
  </sheetData>
  <pageMargins left="0.7" right="0.7" top="0.75" bottom="0.75" header="0.3" footer="0.3"/>
  <pageSetup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17"/>
  <sheetViews>
    <sheetView workbookViewId="0">
      <selection activeCell="C9" sqref="C9"/>
    </sheetView>
  </sheetViews>
  <sheetFormatPr defaultRowHeight="15" x14ac:dyDescent="0.25"/>
  <cols>
    <col min="1" max="1" width="17.42578125" bestFit="1" customWidth="1"/>
    <col min="2" max="2" width="15.140625" style="4" bestFit="1" customWidth="1"/>
    <col min="3" max="3" width="13.42578125" customWidth="1"/>
    <col min="4" max="4" width="17" customWidth="1"/>
    <col min="5" max="5" width="13.7109375" customWidth="1"/>
    <col min="6" max="6" width="13.42578125" bestFit="1" customWidth="1"/>
    <col min="7" max="7" width="12.5703125" bestFit="1" customWidth="1"/>
    <col min="8" max="8" width="10.7109375" style="4" bestFit="1" customWidth="1"/>
    <col min="9" max="9" width="30.42578125" customWidth="1"/>
  </cols>
  <sheetData>
    <row r="1" spans="1:9" s="9" customFormat="1" ht="45" x14ac:dyDescent="0.25">
      <c r="A1" s="16" t="s">
        <v>18</v>
      </c>
      <c r="B1" s="17" t="s">
        <v>19</v>
      </c>
      <c r="C1" s="16" t="s">
        <v>34</v>
      </c>
      <c r="D1" s="16" t="s">
        <v>35</v>
      </c>
      <c r="E1" s="16" t="s">
        <v>36</v>
      </c>
      <c r="F1" s="17" t="s">
        <v>26</v>
      </c>
      <c r="G1" s="17" t="s">
        <v>25</v>
      </c>
      <c r="H1" s="16" t="s">
        <v>33</v>
      </c>
      <c r="I1" s="17" t="s">
        <v>30</v>
      </c>
    </row>
    <row r="2" spans="1:9" s="9" customFormat="1" x14ac:dyDescent="0.25">
      <c r="A2" s="11"/>
      <c r="B2" s="13"/>
      <c r="C2" s="20"/>
      <c r="D2" s="20"/>
      <c r="E2" s="75" t="e">
        <f>#REF!</f>
        <v>#REF!</v>
      </c>
      <c r="F2" s="21" t="e">
        <f t="shared" ref="F2:G10" si="0">$D2/$E2</f>
        <v>#REF!</v>
      </c>
      <c r="G2" s="21" t="e">
        <f t="shared" si="0"/>
        <v>#REF!</v>
      </c>
      <c r="H2" s="20"/>
      <c r="I2" s="10"/>
    </row>
    <row r="3" spans="1:9" s="9" customFormat="1" x14ac:dyDescent="0.25">
      <c r="A3" s="11"/>
      <c r="B3" s="13"/>
      <c r="C3" s="20"/>
      <c r="D3" s="20"/>
      <c r="E3" s="75" t="e">
        <f>#REF!</f>
        <v>#REF!</v>
      </c>
      <c r="F3" s="21" t="e">
        <f t="shared" si="0"/>
        <v>#REF!</v>
      </c>
      <c r="G3" s="21" t="e">
        <f t="shared" si="0"/>
        <v>#REF!</v>
      </c>
      <c r="H3" s="20"/>
      <c r="I3" s="10"/>
    </row>
    <row r="4" spans="1:9" s="9" customFormat="1" x14ac:dyDescent="0.25">
      <c r="A4" s="11"/>
      <c r="B4" s="13"/>
      <c r="C4" s="20"/>
      <c r="D4" s="20"/>
      <c r="E4" s="75" t="e">
        <f>#REF!</f>
        <v>#REF!</v>
      </c>
      <c r="F4" s="21" t="e">
        <f t="shared" si="0"/>
        <v>#REF!</v>
      </c>
      <c r="G4" s="21" t="e">
        <f t="shared" si="0"/>
        <v>#REF!</v>
      </c>
      <c r="H4" s="20"/>
      <c r="I4" s="10"/>
    </row>
    <row r="5" spans="1:9" s="9" customFormat="1" x14ac:dyDescent="0.25">
      <c r="A5" s="11"/>
      <c r="B5" s="13"/>
      <c r="C5" s="20"/>
      <c r="D5" s="20"/>
      <c r="E5" s="75" t="e">
        <f>#REF!</f>
        <v>#REF!</v>
      </c>
      <c r="F5" s="21" t="e">
        <f t="shared" si="0"/>
        <v>#REF!</v>
      </c>
      <c r="G5" s="21" t="e">
        <f t="shared" si="0"/>
        <v>#REF!</v>
      </c>
      <c r="H5" s="20"/>
      <c r="I5" s="10"/>
    </row>
    <row r="6" spans="1:9" s="9" customFormat="1" x14ac:dyDescent="0.25">
      <c r="A6" s="11"/>
      <c r="B6" s="13"/>
      <c r="C6" s="20"/>
      <c r="D6" s="20"/>
      <c r="E6" s="75" t="e">
        <f>#REF!</f>
        <v>#REF!</v>
      </c>
      <c r="F6" s="21" t="e">
        <f t="shared" si="0"/>
        <v>#REF!</v>
      </c>
      <c r="G6" s="21" t="e">
        <f t="shared" si="0"/>
        <v>#REF!</v>
      </c>
      <c r="H6" s="20"/>
      <c r="I6" s="10"/>
    </row>
    <row r="7" spans="1:9" s="9" customFormat="1" x14ac:dyDescent="0.25">
      <c r="A7" s="11"/>
      <c r="B7" s="13"/>
      <c r="C7" s="20"/>
      <c r="D7" s="20"/>
      <c r="E7" s="75" t="e">
        <f>#REF!</f>
        <v>#REF!</v>
      </c>
      <c r="F7" s="21" t="e">
        <f t="shared" si="0"/>
        <v>#REF!</v>
      </c>
      <c r="G7" s="21" t="e">
        <f t="shared" si="0"/>
        <v>#REF!</v>
      </c>
      <c r="H7" s="20"/>
      <c r="I7" s="10"/>
    </row>
    <row r="8" spans="1:9" x14ac:dyDescent="0.25">
      <c r="A8" s="11"/>
      <c r="B8" s="13"/>
      <c r="C8" s="20"/>
      <c r="D8" s="20"/>
      <c r="E8" s="75" t="e">
        <f>#REF!</f>
        <v>#REF!</v>
      </c>
      <c r="F8" s="21" t="e">
        <f t="shared" si="0"/>
        <v>#REF!</v>
      </c>
      <c r="G8" s="21" t="e">
        <f t="shared" si="0"/>
        <v>#REF!</v>
      </c>
      <c r="H8" s="20"/>
      <c r="I8" s="10"/>
    </row>
    <row r="9" spans="1:9" x14ac:dyDescent="0.25">
      <c r="A9" s="11"/>
      <c r="B9" s="13"/>
      <c r="C9" s="20"/>
      <c r="D9" s="20"/>
      <c r="E9" s="75" t="e">
        <f>#REF!</f>
        <v>#REF!</v>
      </c>
      <c r="F9" s="21" t="e">
        <f t="shared" si="0"/>
        <v>#REF!</v>
      </c>
      <c r="G9" s="21" t="e">
        <f t="shared" si="0"/>
        <v>#REF!</v>
      </c>
      <c r="H9" s="20"/>
      <c r="I9" s="10"/>
    </row>
    <row r="10" spans="1:9" x14ac:dyDescent="0.25">
      <c r="A10" s="11"/>
      <c r="B10" s="13"/>
      <c r="C10" s="20"/>
      <c r="D10" s="20"/>
      <c r="E10" s="75" t="e">
        <f>#REF!</f>
        <v>#REF!</v>
      </c>
      <c r="F10" s="21" t="e">
        <f t="shared" si="0"/>
        <v>#REF!</v>
      </c>
      <c r="G10" s="21" t="e">
        <f t="shared" si="0"/>
        <v>#REF!</v>
      </c>
      <c r="H10" s="20"/>
      <c r="I10" s="10"/>
    </row>
    <row r="14" spans="1:9" x14ac:dyDescent="0.25">
      <c r="A14" s="3"/>
    </row>
    <row r="15" spans="1:9" x14ac:dyDescent="0.25">
      <c r="A15" s="3"/>
    </row>
    <row r="16" spans="1:9" x14ac:dyDescent="0.25">
      <c r="A16" s="3"/>
    </row>
    <row r="17" spans="1:8" x14ac:dyDescent="0.25">
      <c r="A17" s="3"/>
      <c r="H17" s="2"/>
    </row>
  </sheetData>
  <pageMargins left="0.7" right="0.7" top="0.75" bottom="0.75" header="0.3" footer="0.3"/>
  <pageSetup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375F7E-600E-41C4-BEF4-E6288AF0FFD4}">
  <dimension ref="A1:S12"/>
  <sheetViews>
    <sheetView workbookViewId="0">
      <selection activeCell="F9" sqref="F9"/>
    </sheetView>
  </sheetViews>
  <sheetFormatPr defaultRowHeight="15" x14ac:dyDescent="0.25"/>
  <cols>
    <col min="1" max="1" width="13.7109375" style="9" customWidth="1"/>
    <col min="2" max="2" width="9.140625" style="9"/>
    <col min="3" max="3" width="16.7109375" style="9" customWidth="1"/>
    <col min="4" max="4" width="18" style="9" customWidth="1"/>
    <col min="5" max="5" width="9.85546875" style="9" customWidth="1"/>
    <col min="6" max="6" width="19" style="9" customWidth="1"/>
    <col min="7" max="12" width="12" style="9" customWidth="1"/>
    <col min="13" max="13" width="16.28515625" style="9" customWidth="1"/>
    <col min="14" max="14" width="22" style="9" customWidth="1"/>
    <col min="15" max="16" width="12.140625" style="9" customWidth="1"/>
    <col min="17" max="17" width="13" style="9" customWidth="1"/>
    <col min="18" max="18" width="14.5703125" style="9" customWidth="1"/>
    <col min="19" max="19" width="18.85546875" style="9" bestFit="1" customWidth="1"/>
    <col min="20" max="16384" width="9.140625" style="9"/>
  </cols>
  <sheetData>
    <row r="1" spans="1:19" ht="75" x14ac:dyDescent="0.25">
      <c r="A1" s="16" t="s">
        <v>164</v>
      </c>
      <c r="B1" s="16" t="s">
        <v>18</v>
      </c>
      <c r="C1" s="16" t="s">
        <v>19</v>
      </c>
      <c r="D1" s="16" t="s">
        <v>177</v>
      </c>
      <c r="E1" s="16" t="s">
        <v>197</v>
      </c>
      <c r="F1" s="16" t="s">
        <v>191</v>
      </c>
      <c r="G1" s="16" t="s">
        <v>178</v>
      </c>
      <c r="H1" s="16" t="s">
        <v>179</v>
      </c>
      <c r="I1" s="16" t="s">
        <v>180</v>
      </c>
      <c r="J1" s="16" t="s">
        <v>181</v>
      </c>
      <c r="K1" s="16" t="s">
        <v>182</v>
      </c>
      <c r="L1" s="16" t="s">
        <v>183</v>
      </c>
      <c r="M1" s="16" t="s">
        <v>184</v>
      </c>
      <c r="N1" s="16" t="s">
        <v>185</v>
      </c>
      <c r="O1" s="16" t="s">
        <v>186</v>
      </c>
      <c r="P1" s="16" t="s">
        <v>187</v>
      </c>
      <c r="Q1" s="16" t="s">
        <v>188</v>
      </c>
      <c r="R1" s="16" t="s">
        <v>189</v>
      </c>
      <c r="S1" s="16" t="s">
        <v>190</v>
      </c>
    </row>
    <row r="2" spans="1:19" x14ac:dyDescent="0.25">
      <c r="A2" s="10"/>
      <c r="B2" s="10"/>
      <c r="C2" s="89"/>
      <c r="D2" s="10"/>
      <c r="E2" s="10"/>
      <c r="F2" s="76" t="e">
        <f>(((LN(E2))*0.3178)+0.7405)</f>
        <v>#NUM!</v>
      </c>
      <c r="G2" s="94"/>
      <c r="H2" s="94"/>
      <c r="I2" s="90" t="e">
        <f>(F2*G2)/100</f>
        <v>#NUM!</v>
      </c>
      <c r="J2" s="91" t="e">
        <f>(F2*H2)/100</f>
        <v>#NUM!</v>
      </c>
      <c r="K2" s="92" t="e">
        <f>G2-I2</f>
        <v>#NUM!</v>
      </c>
      <c r="L2" s="92" t="e">
        <f>H2-J2</f>
        <v>#NUM!</v>
      </c>
      <c r="M2" s="10"/>
      <c r="N2" s="10"/>
      <c r="O2" s="10"/>
      <c r="P2" s="93" t="e">
        <f>ROUND((K2*N2)/100,1)</f>
        <v>#NUM!</v>
      </c>
      <c r="Q2" s="93" t="e">
        <f>ROUND((L2*O2)/100,1)</f>
        <v>#NUM!</v>
      </c>
      <c r="R2" s="93" t="e">
        <f>P2+I2</f>
        <v>#NUM!</v>
      </c>
      <c r="S2" s="93" t="e">
        <f>Q2+J2</f>
        <v>#NUM!</v>
      </c>
    </row>
    <row r="3" spans="1:19" x14ac:dyDescent="0.25">
      <c r="A3" s="10"/>
      <c r="B3" s="10"/>
      <c r="C3" s="89"/>
      <c r="D3" s="89"/>
      <c r="E3" s="10"/>
      <c r="F3" s="76" t="e">
        <f t="shared" ref="F3:F4" si="0">(((LN(E3))*0.3178)+0.7405)</f>
        <v>#NUM!</v>
      </c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</row>
    <row r="4" spans="1:19" x14ac:dyDescent="0.25">
      <c r="A4" s="10"/>
      <c r="B4" s="85"/>
      <c r="C4" s="85"/>
      <c r="D4" s="85"/>
      <c r="E4" s="10"/>
      <c r="F4" s="76" t="e">
        <f t="shared" si="0"/>
        <v>#NUM!</v>
      </c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</row>
    <row r="8" spans="1:19" x14ac:dyDescent="0.25">
      <c r="A8" s="9" t="s">
        <v>192</v>
      </c>
    </row>
    <row r="9" spans="1:19" ht="60" x14ac:dyDescent="0.25">
      <c r="A9" s="16" t="s">
        <v>193</v>
      </c>
      <c r="B9" s="16"/>
    </row>
    <row r="10" spans="1:19" x14ac:dyDescent="0.25">
      <c r="A10" s="10" t="s">
        <v>194</v>
      </c>
      <c r="B10" s="10">
        <v>2.2000000000000002</v>
      </c>
    </row>
    <row r="11" spans="1:19" x14ac:dyDescent="0.25">
      <c r="A11" s="10" t="s">
        <v>195</v>
      </c>
      <c r="B11" s="10">
        <v>1.6</v>
      </c>
      <c r="C11" s="9" t="s">
        <v>243</v>
      </c>
    </row>
    <row r="12" spans="1:19" ht="75" x14ac:dyDescent="0.25">
      <c r="A12" s="95" t="s">
        <v>196</v>
      </c>
      <c r="B12" s="10">
        <v>4</v>
      </c>
    </row>
  </sheetData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47ABFE-92F7-4B49-BC93-C5BC2BDB3FEA}">
  <dimension ref="A1:N32"/>
  <sheetViews>
    <sheetView workbookViewId="0">
      <selection activeCell="J15" sqref="J15"/>
    </sheetView>
  </sheetViews>
  <sheetFormatPr defaultRowHeight="15" x14ac:dyDescent="0.25"/>
  <cols>
    <col min="1" max="1" width="10.140625" customWidth="1"/>
    <col min="2" max="2" width="31.85546875" customWidth="1"/>
    <col min="3" max="3" width="13.85546875" customWidth="1"/>
    <col min="4" max="5" width="15.42578125" customWidth="1"/>
    <col min="6" max="6" width="17.28515625" customWidth="1"/>
    <col min="7" max="8" width="15.42578125" style="9" customWidth="1"/>
    <col min="9" max="10" width="15.42578125" customWidth="1"/>
    <col min="11" max="11" width="15.28515625" customWidth="1"/>
    <col min="12" max="12" width="15" customWidth="1"/>
    <col min="13" max="13" width="12.140625" customWidth="1"/>
    <col min="14" max="14" width="12.7109375" customWidth="1"/>
    <col min="15" max="15" width="11.42578125" customWidth="1"/>
  </cols>
  <sheetData>
    <row r="1" spans="1:14" ht="90" x14ac:dyDescent="0.25">
      <c r="A1" s="104" t="s">
        <v>226</v>
      </c>
      <c r="B1" s="104" t="s">
        <v>220</v>
      </c>
      <c r="C1" s="104" t="s">
        <v>242</v>
      </c>
      <c r="D1" s="104" t="s">
        <v>221</v>
      </c>
      <c r="E1" s="104" t="s">
        <v>222</v>
      </c>
      <c r="F1" s="105" t="s">
        <v>223</v>
      </c>
      <c r="G1" s="106" t="s">
        <v>178</v>
      </c>
      <c r="H1" s="107" t="s">
        <v>241</v>
      </c>
      <c r="I1" s="106" t="s">
        <v>224</v>
      </c>
      <c r="J1" s="107" t="s">
        <v>225</v>
      </c>
      <c r="K1" s="104" t="s">
        <v>16</v>
      </c>
    </row>
    <row r="2" spans="1:14" x14ac:dyDescent="0.25">
      <c r="A2" s="10"/>
      <c r="B2" s="108"/>
      <c r="C2" s="93"/>
      <c r="D2" s="109" t="e">
        <f>N6</f>
        <v>#DIV/0!</v>
      </c>
      <c r="E2" s="110" t="e">
        <f>M6</f>
        <v>#DIV/0!</v>
      </c>
      <c r="F2" s="76"/>
      <c r="G2" s="93"/>
      <c r="H2" s="93"/>
      <c r="I2" s="93">
        <f>G2*F2</f>
        <v>0</v>
      </c>
      <c r="J2" s="93" t="e">
        <f>H2*D2</f>
        <v>#DIV/0!</v>
      </c>
      <c r="K2" s="10"/>
    </row>
    <row r="5" spans="1:14" ht="45" x14ac:dyDescent="0.25">
      <c r="A5" s="104" t="s">
        <v>236</v>
      </c>
      <c r="B5" s="104" t="s">
        <v>237</v>
      </c>
      <c r="C5" s="104" t="s">
        <v>238</v>
      </c>
      <c r="D5" s="104" t="s">
        <v>239</v>
      </c>
      <c r="E5" s="104" t="s">
        <v>227</v>
      </c>
      <c r="F5" s="104" t="s">
        <v>228</v>
      </c>
      <c r="G5" s="104" t="s">
        <v>235</v>
      </c>
      <c r="H5" s="104" t="s">
        <v>229</v>
      </c>
      <c r="I5" s="104" t="s">
        <v>230</v>
      </c>
      <c r="J5" s="104" t="s">
        <v>231</v>
      </c>
      <c r="K5" s="104" t="s">
        <v>232</v>
      </c>
      <c r="L5" s="104" t="s">
        <v>233</v>
      </c>
      <c r="M5" s="104" t="s">
        <v>240</v>
      </c>
      <c r="N5" s="104" t="s">
        <v>221</v>
      </c>
    </row>
    <row r="6" spans="1:14" x14ac:dyDescent="0.25">
      <c r="A6" s="10"/>
      <c r="B6" s="10"/>
      <c r="C6" s="10"/>
      <c r="D6" s="10"/>
      <c r="E6" s="76" t="e">
        <f>D6/$D$32</f>
        <v>#DIV/0!</v>
      </c>
      <c r="F6" s="10"/>
      <c r="G6" s="10" t="e">
        <f>E6*F6</f>
        <v>#DIV/0!</v>
      </c>
      <c r="H6" s="76" t="e">
        <f>G32</f>
        <v>#DIV/0!</v>
      </c>
      <c r="I6" s="10" t="e">
        <f>D32*H6</f>
        <v>#DIV/0!</v>
      </c>
      <c r="J6" s="10" t="e">
        <f>I6-K6</f>
        <v>#DIV/0!</v>
      </c>
      <c r="K6" s="10" t="e">
        <f>I6*0.75</f>
        <v>#DIV/0!</v>
      </c>
      <c r="L6" s="10" t="e">
        <f>D32-I6</f>
        <v>#DIV/0!</v>
      </c>
      <c r="M6" s="110" t="e">
        <f>((L6*80)+(J6*98))/(L6+J6)</f>
        <v>#DIV/0!</v>
      </c>
      <c r="N6" s="76" t="e">
        <f>K6/D32</f>
        <v>#DIV/0!</v>
      </c>
    </row>
    <row r="7" spans="1:14" x14ac:dyDescent="0.25">
      <c r="A7" s="10"/>
      <c r="B7" s="10"/>
      <c r="C7" s="10"/>
      <c r="D7" s="10"/>
      <c r="E7" s="76" t="e">
        <f t="shared" ref="E7:E31" si="0">D7/$D$32</f>
        <v>#DIV/0!</v>
      </c>
      <c r="F7" s="10"/>
      <c r="G7" s="10" t="e">
        <f t="shared" ref="G7:G31" si="1">E7*F7</f>
        <v>#DIV/0!</v>
      </c>
      <c r="H7"/>
    </row>
    <row r="8" spans="1:14" x14ac:dyDescent="0.25">
      <c r="A8" s="10"/>
      <c r="B8" s="10"/>
      <c r="C8" s="10"/>
      <c r="D8" s="10"/>
      <c r="E8" s="76" t="e">
        <f t="shared" si="0"/>
        <v>#DIV/0!</v>
      </c>
      <c r="F8" s="10"/>
      <c r="G8" s="10" t="e">
        <f t="shared" si="1"/>
        <v>#DIV/0!</v>
      </c>
      <c r="H8"/>
    </row>
    <row r="9" spans="1:14" x14ac:dyDescent="0.25">
      <c r="A9" s="10"/>
      <c r="B9" s="10"/>
      <c r="C9" s="10"/>
      <c r="D9" s="10"/>
      <c r="E9" s="76" t="e">
        <f t="shared" si="0"/>
        <v>#DIV/0!</v>
      </c>
      <c r="F9" s="10"/>
      <c r="G9" s="10" t="e">
        <f t="shared" si="1"/>
        <v>#DIV/0!</v>
      </c>
      <c r="H9"/>
    </row>
    <row r="10" spans="1:14" x14ac:dyDescent="0.25">
      <c r="A10" s="10"/>
      <c r="B10" s="10"/>
      <c r="C10" s="10"/>
      <c r="D10" s="10"/>
      <c r="E10" s="76" t="e">
        <f t="shared" si="0"/>
        <v>#DIV/0!</v>
      </c>
      <c r="F10" s="10"/>
      <c r="G10" s="10" t="e">
        <f t="shared" si="1"/>
        <v>#DIV/0!</v>
      </c>
      <c r="H10"/>
    </row>
    <row r="11" spans="1:14" x14ac:dyDescent="0.25">
      <c r="A11" s="10"/>
      <c r="B11" s="10"/>
      <c r="C11" s="10"/>
      <c r="D11" s="10"/>
      <c r="E11" s="76" t="e">
        <f t="shared" si="0"/>
        <v>#DIV/0!</v>
      </c>
      <c r="F11" s="10"/>
      <c r="G11" s="10" t="e">
        <f t="shared" si="1"/>
        <v>#DIV/0!</v>
      </c>
      <c r="H11"/>
    </row>
    <row r="12" spans="1:14" x14ac:dyDescent="0.25">
      <c r="A12" s="10"/>
      <c r="B12" s="10"/>
      <c r="C12" s="10"/>
      <c r="D12" s="10"/>
      <c r="E12" s="76" t="e">
        <f t="shared" si="0"/>
        <v>#DIV/0!</v>
      </c>
      <c r="F12" s="10"/>
      <c r="G12" s="10" t="e">
        <f t="shared" si="1"/>
        <v>#DIV/0!</v>
      </c>
      <c r="H12"/>
    </row>
    <row r="13" spans="1:14" x14ac:dyDescent="0.25">
      <c r="A13" s="10"/>
      <c r="B13" s="10"/>
      <c r="C13" s="10"/>
      <c r="D13" s="10"/>
      <c r="E13" s="76" t="e">
        <f t="shared" si="0"/>
        <v>#DIV/0!</v>
      </c>
      <c r="F13" s="10"/>
      <c r="G13" s="10" t="e">
        <f t="shared" si="1"/>
        <v>#DIV/0!</v>
      </c>
      <c r="H13"/>
    </row>
    <row r="14" spans="1:14" x14ac:dyDescent="0.25">
      <c r="A14" s="10"/>
      <c r="B14" s="10"/>
      <c r="C14" s="10"/>
      <c r="D14" s="10"/>
      <c r="E14" s="76" t="e">
        <f t="shared" si="0"/>
        <v>#DIV/0!</v>
      </c>
      <c r="F14" s="10"/>
      <c r="G14" s="10" t="e">
        <f t="shared" si="1"/>
        <v>#DIV/0!</v>
      </c>
      <c r="H14"/>
    </row>
    <row r="15" spans="1:14" x14ac:dyDescent="0.25">
      <c r="A15" s="10"/>
      <c r="B15" s="10"/>
      <c r="C15" s="10"/>
      <c r="D15" s="10"/>
      <c r="E15" s="76" t="e">
        <f t="shared" si="0"/>
        <v>#DIV/0!</v>
      </c>
      <c r="F15" s="10"/>
      <c r="G15" s="10" t="e">
        <f t="shared" si="1"/>
        <v>#DIV/0!</v>
      </c>
      <c r="H15"/>
    </row>
    <row r="16" spans="1:14" x14ac:dyDescent="0.25">
      <c r="A16" s="10"/>
      <c r="B16" s="10"/>
      <c r="C16" s="10"/>
      <c r="D16" s="10"/>
      <c r="E16" s="76" t="e">
        <f t="shared" si="0"/>
        <v>#DIV/0!</v>
      </c>
      <c r="F16" s="10"/>
      <c r="G16" s="10" t="e">
        <f t="shared" si="1"/>
        <v>#DIV/0!</v>
      </c>
      <c r="H16"/>
    </row>
    <row r="17" spans="1:8" x14ac:dyDescent="0.25">
      <c r="A17" s="10"/>
      <c r="B17" s="10"/>
      <c r="C17" s="10"/>
      <c r="D17" s="10"/>
      <c r="E17" s="76" t="e">
        <f t="shared" si="0"/>
        <v>#DIV/0!</v>
      </c>
      <c r="F17" s="10"/>
      <c r="G17" s="10" t="e">
        <f t="shared" si="1"/>
        <v>#DIV/0!</v>
      </c>
      <c r="H17"/>
    </row>
    <row r="18" spans="1:8" x14ac:dyDescent="0.25">
      <c r="A18" s="10"/>
      <c r="B18" s="10"/>
      <c r="C18" s="10"/>
      <c r="D18" s="10"/>
      <c r="E18" s="76" t="e">
        <f t="shared" si="0"/>
        <v>#DIV/0!</v>
      </c>
      <c r="F18" s="10"/>
      <c r="G18" s="10" t="e">
        <f t="shared" si="1"/>
        <v>#DIV/0!</v>
      </c>
      <c r="H18"/>
    </row>
    <row r="19" spans="1:8" x14ac:dyDescent="0.25">
      <c r="A19" s="10"/>
      <c r="B19" s="10"/>
      <c r="C19" s="10"/>
      <c r="D19" s="10"/>
      <c r="E19" s="10" t="e">
        <f t="shared" si="0"/>
        <v>#DIV/0!</v>
      </c>
      <c r="F19" s="10"/>
      <c r="G19" s="10" t="e">
        <f t="shared" si="1"/>
        <v>#DIV/0!</v>
      </c>
      <c r="H19"/>
    </row>
    <row r="20" spans="1:8" x14ac:dyDescent="0.25">
      <c r="A20" s="10"/>
      <c r="B20" s="10"/>
      <c r="C20" s="10"/>
      <c r="D20" s="10"/>
      <c r="E20" s="10" t="e">
        <f t="shared" si="0"/>
        <v>#DIV/0!</v>
      </c>
      <c r="F20" s="10"/>
      <c r="G20" s="10" t="e">
        <f t="shared" si="1"/>
        <v>#DIV/0!</v>
      </c>
      <c r="H20"/>
    </row>
    <row r="21" spans="1:8" x14ac:dyDescent="0.25">
      <c r="A21" s="10"/>
      <c r="B21" s="10"/>
      <c r="C21" s="10"/>
      <c r="D21" s="10"/>
      <c r="E21" s="10" t="e">
        <f t="shared" si="0"/>
        <v>#DIV/0!</v>
      </c>
      <c r="F21" s="10"/>
      <c r="G21" s="10" t="e">
        <f t="shared" si="1"/>
        <v>#DIV/0!</v>
      </c>
      <c r="H21"/>
    </row>
    <row r="22" spans="1:8" x14ac:dyDescent="0.25">
      <c r="A22" s="10"/>
      <c r="B22" s="10"/>
      <c r="C22" s="10"/>
      <c r="D22" s="10"/>
      <c r="E22" s="10" t="e">
        <f t="shared" si="0"/>
        <v>#DIV/0!</v>
      </c>
      <c r="F22" s="10"/>
      <c r="G22" s="10" t="e">
        <f t="shared" si="1"/>
        <v>#DIV/0!</v>
      </c>
      <c r="H22"/>
    </row>
    <row r="23" spans="1:8" x14ac:dyDescent="0.25">
      <c r="A23" s="10"/>
      <c r="B23" s="10"/>
      <c r="C23" s="10"/>
      <c r="D23" s="10"/>
      <c r="E23" s="10" t="e">
        <f t="shared" si="0"/>
        <v>#DIV/0!</v>
      </c>
      <c r="F23" s="10"/>
      <c r="G23" s="10" t="e">
        <f t="shared" si="1"/>
        <v>#DIV/0!</v>
      </c>
      <c r="H23"/>
    </row>
    <row r="24" spans="1:8" x14ac:dyDescent="0.25">
      <c r="A24" s="10"/>
      <c r="B24" s="10"/>
      <c r="C24" s="10"/>
      <c r="D24" s="10"/>
      <c r="E24" s="10" t="e">
        <f t="shared" si="0"/>
        <v>#DIV/0!</v>
      </c>
      <c r="F24" s="10"/>
      <c r="G24" s="10" t="e">
        <f t="shared" si="1"/>
        <v>#DIV/0!</v>
      </c>
      <c r="H24"/>
    </row>
    <row r="25" spans="1:8" x14ac:dyDescent="0.25">
      <c r="A25" s="10"/>
      <c r="B25" s="10"/>
      <c r="C25" s="10"/>
      <c r="D25" s="10"/>
      <c r="E25" s="10" t="e">
        <f t="shared" si="0"/>
        <v>#DIV/0!</v>
      </c>
      <c r="F25" s="10"/>
      <c r="G25" s="10" t="e">
        <f t="shared" si="1"/>
        <v>#DIV/0!</v>
      </c>
      <c r="H25"/>
    </row>
    <row r="26" spans="1:8" x14ac:dyDescent="0.25">
      <c r="A26" s="10"/>
      <c r="B26" s="10"/>
      <c r="C26" s="10"/>
      <c r="D26" s="10"/>
      <c r="E26" s="10" t="e">
        <f t="shared" si="0"/>
        <v>#DIV/0!</v>
      </c>
      <c r="F26" s="10"/>
      <c r="G26" s="10" t="e">
        <f t="shared" si="1"/>
        <v>#DIV/0!</v>
      </c>
      <c r="H26"/>
    </row>
    <row r="27" spans="1:8" x14ac:dyDescent="0.25">
      <c r="A27" s="10"/>
      <c r="B27" s="10"/>
      <c r="C27" s="10"/>
      <c r="D27" s="10"/>
      <c r="E27" s="10" t="e">
        <f t="shared" si="0"/>
        <v>#DIV/0!</v>
      </c>
      <c r="F27" s="10"/>
      <c r="G27" s="10" t="e">
        <f t="shared" si="1"/>
        <v>#DIV/0!</v>
      </c>
      <c r="H27"/>
    </row>
    <row r="28" spans="1:8" s="9" customFormat="1" x14ac:dyDescent="0.25">
      <c r="A28" s="10"/>
      <c r="B28" s="10"/>
      <c r="C28" s="10"/>
      <c r="D28" s="10"/>
      <c r="E28" s="10" t="e">
        <f t="shared" si="0"/>
        <v>#DIV/0!</v>
      </c>
      <c r="F28" s="10"/>
      <c r="G28" s="10" t="e">
        <f t="shared" si="1"/>
        <v>#DIV/0!</v>
      </c>
    </row>
    <row r="29" spans="1:8" x14ac:dyDescent="0.25">
      <c r="A29" s="10"/>
      <c r="B29" s="10"/>
      <c r="C29" s="10"/>
      <c r="D29" s="10"/>
      <c r="E29" s="10" t="e">
        <f t="shared" si="0"/>
        <v>#DIV/0!</v>
      </c>
      <c r="F29" s="10"/>
      <c r="G29" s="10" t="e">
        <f t="shared" si="1"/>
        <v>#DIV/0!</v>
      </c>
      <c r="H29"/>
    </row>
    <row r="30" spans="1:8" x14ac:dyDescent="0.25">
      <c r="A30" s="10"/>
      <c r="B30" s="10"/>
      <c r="C30" s="10"/>
      <c r="D30" s="10"/>
      <c r="E30" s="10" t="e">
        <f t="shared" si="0"/>
        <v>#DIV/0!</v>
      </c>
      <c r="F30" s="10"/>
      <c r="G30" s="10" t="e">
        <f t="shared" si="1"/>
        <v>#DIV/0!</v>
      </c>
      <c r="H30"/>
    </row>
    <row r="31" spans="1:8" x14ac:dyDescent="0.25">
      <c r="A31" s="10"/>
      <c r="B31" s="10"/>
      <c r="C31" s="10"/>
      <c r="D31" s="10"/>
      <c r="E31" s="10" t="e">
        <f t="shared" si="0"/>
        <v>#DIV/0!</v>
      </c>
      <c r="F31" s="10"/>
      <c r="G31" s="10" t="e">
        <f t="shared" si="1"/>
        <v>#DIV/0!</v>
      </c>
      <c r="H31"/>
    </row>
    <row r="32" spans="1:8" x14ac:dyDescent="0.25">
      <c r="C32" s="66" t="s">
        <v>234</v>
      </c>
      <c r="D32" s="66">
        <f>SUM(D6:D31)</f>
        <v>0</v>
      </c>
      <c r="E32" s="111" t="e">
        <f>SUM(E6:E18)</f>
        <v>#DIV/0!</v>
      </c>
      <c r="F32" s="66" t="e">
        <f>SUM(E6*F6,E7*F7,E8*F8,E9*F9,E10,F10)</f>
        <v>#DIV/0!</v>
      </c>
      <c r="G32" s="66" t="e">
        <f>SUM(G6:G18)/100</f>
        <v>#DIV/0!</v>
      </c>
      <c r="H32"/>
    </row>
  </sheetData>
  <pageMargins left="0.7" right="0.7" top="0.75" bottom="0.75" header="0.3" footer="0.3"/>
  <pageSetup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Notes</vt:lpstr>
      <vt:lpstr>New Required Reductions</vt:lpstr>
      <vt:lpstr>CIRL Summary</vt:lpstr>
      <vt:lpstr>Education</vt:lpstr>
      <vt:lpstr>Street Sweeping and CO</vt:lpstr>
      <vt:lpstr>Wet Detention Calcs</vt:lpstr>
      <vt:lpstr>Reuse Calcs</vt:lpstr>
      <vt:lpstr>Retention, Trains, and Swales</vt:lpstr>
      <vt:lpstr>Exfil Trenches</vt:lpstr>
      <vt:lpstr>OSTDS Conversion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Tiffany Busby</dc:creator>
  <cp:lastModifiedBy>Owner</cp:lastModifiedBy>
  <dcterms:created xsi:type="dcterms:W3CDTF">2012-06-19T19:53:30Z</dcterms:created>
  <dcterms:modified xsi:type="dcterms:W3CDTF">2020-10-29T15:56:28Z</dcterms:modified>
</cp:coreProperties>
</file>