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Y:\NATRES_SOIRL\Staff\Terri Breeden\BMAP\2020 Update\"/>
    </mc:Choice>
  </mc:AlternateContent>
  <xr:revisionPtr revIDLastSave="0" documentId="13_ncr:1_{B0C508A0-B60F-4ADA-B836-71769F55F84A}" xr6:coauthVersionLast="36" xr6:coauthVersionMax="36" xr10:uidLastSave="{00000000-0000-0000-0000-000000000000}"/>
  <bookViews>
    <workbookView xWindow="0" yWindow="0" windowWidth="23880" windowHeight="10860" tabRatio="500" firstSheet="5" activeTab="5" xr2:uid="{00000000-000D-0000-FFFF-FFFF00000000}"/>
  </bookViews>
  <sheets>
    <sheet name="Master List Draft" sheetId="5" r:id="rId1"/>
    <sheet name="Year 1" sheetId="1" r:id="rId2"/>
    <sheet name="Year 2" sheetId="2" r:id="rId3"/>
    <sheet name="Year 3" sheetId="3" r:id="rId4"/>
    <sheet name="Year 4" sheetId="4" r:id="rId5"/>
    <sheet name="Master List Final Draft (2)" sheetId="7" r:id="rId6"/>
    <sheet name="Attachment E Stormwater BasinBa" sheetId="12" r:id="rId7"/>
  </sheets>
  <definedNames>
    <definedName name="_xlnm.Print_Titles" localSheetId="1">'Year 1'!$1:$1</definedName>
    <definedName name="_xlnm.Print_Titles" localSheetId="4">'Year 4'!$1:$1</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L210" i="7" l="1"/>
  <c r="I207" i="7"/>
  <c r="H207" i="7"/>
  <c r="H36" i="5"/>
  <c r="L69" i="5"/>
  <c r="L73" i="5"/>
  <c r="K73" i="5"/>
  <c r="J73" i="5"/>
  <c r="I67" i="5"/>
  <c r="I73" i="5"/>
  <c r="H67" i="5"/>
  <c r="H73" i="5"/>
  <c r="L58" i="5"/>
  <c r="K58" i="5"/>
  <c r="J58" i="5"/>
  <c r="H58" i="5"/>
  <c r="L50" i="5"/>
  <c r="K50" i="5"/>
  <c r="J50" i="5"/>
  <c r="I50" i="5"/>
  <c r="H50" i="5"/>
  <c r="L41" i="5"/>
  <c r="K41" i="5"/>
  <c r="J41" i="5"/>
  <c r="I41" i="5"/>
  <c r="H41" i="5"/>
  <c r="L36" i="5"/>
  <c r="K36" i="5"/>
  <c r="J36" i="5"/>
  <c r="I36" i="5"/>
  <c r="L16" i="5"/>
  <c r="K16" i="5"/>
  <c r="J16" i="5"/>
  <c r="I16" i="5"/>
  <c r="H16" i="5"/>
  <c r="K2" i="4"/>
  <c r="M2" i="4"/>
  <c r="O2" i="4"/>
  <c r="P2" i="4"/>
  <c r="Q2" i="4"/>
  <c r="K3" i="4"/>
  <c r="M3" i="4"/>
  <c r="O3" i="4"/>
  <c r="P3" i="4"/>
  <c r="Q3" i="4"/>
  <c r="K4" i="4"/>
  <c r="M4" i="4"/>
  <c r="O4" i="4"/>
  <c r="P4" i="4"/>
  <c r="Q4" i="4"/>
  <c r="AQ4" i="4"/>
  <c r="K5" i="4"/>
  <c r="M5" i="4"/>
  <c r="O5" i="4"/>
  <c r="P5" i="4"/>
  <c r="Q5" i="4"/>
  <c r="AQ5" i="4"/>
  <c r="K6" i="4"/>
  <c r="M6" i="4"/>
  <c r="O6" i="4"/>
  <c r="P6" i="4"/>
  <c r="Q6" i="4"/>
  <c r="AQ6" i="4"/>
  <c r="K7" i="4"/>
  <c r="M7" i="4"/>
  <c r="O7" i="4"/>
  <c r="P7" i="4"/>
  <c r="Q7" i="4"/>
  <c r="K8" i="4"/>
  <c r="M8" i="4"/>
  <c r="O8" i="4"/>
  <c r="P8" i="4"/>
  <c r="Q8" i="4"/>
  <c r="K9" i="4"/>
  <c r="M9" i="4"/>
  <c r="O9" i="4"/>
  <c r="P9" i="4"/>
  <c r="Q9" i="4"/>
  <c r="K10" i="4"/>
  <c r="M10" i="4"/>
  <c r="O10" i="4"/>
  <c r="P10" i="4"/>
  <c r="Q10" i="4"/>
  <c r="AQ10" i="4"/>
  <c r="K11" i="4"/>
  <c r="M11" i="4"/>
  <c r="O11" i="4"/>
  <c r="P11" i="4"/>
  <c r="Q11" i="4"/>
  <c r="AQ11" i="4"/>
  <c r="K12" i="4"/>
  <c r="M12" i="4"/>
  <c r="O12" i="4"/>
  <c r="P12" i="4"/>
  <c r="Q12" i="4"/>
  <c r="AQ12" i="4"/>
  <c r="K13" i="4"/>
  <c r="M13" i="4"/>
  <c r="O13" i="4"/>
  <c r="P13" i="4"/>
  <c r="Q13" i="4"/>
  <c r="AQ13" i="4"/>
  <c r="K14" i="4"/>
  <c r="M14" i="4"/>
  <c r="O14" i="4"/>
  <c r="P14" i="4"/>
  <c r="Q14" i="4"/>
  <c r="AQ14" i="4"/>
  <c r="K15" i="4"/>
  <c r="M15" i="4"/>
  <c r="O15" i="4"/>
  <c r="P15" i="4"/>
  <c r="Q15" i="4"/>
  <c r="AQ15" i="4"/>
  <c r="K16" i="4"/>
  <c r="M16" i="4"/>
  <c r="O16" i="4"/>
  <c r="P16" i="4"/>
  <c r="Q16" i="4"/>
  <c r="AQ16" i="4"/>
  <c r="K17" i="4"/>
  <c r="M17" i="4"/>
  <c r="O17" i="4"/>
  <c r="P17" i="4"/>
  <c r="Q17" i="4"/>
  <c r="AQ17" i="4"/>
  <c r="K18" i="4"/>
  <c r="M18" i="4"/>
  <c r="O18" i="4"/>
  <c r="P18" i="4"/>
  <c r="Q18" i="4"/>
  <c r="AQ18" i="4"/>
  <c r="K19" i="4"/>
  <c r="M19" i="4"/>
  <c r="O19" i="4"/>
  <c r="P19" i="4"/>
  <c r="Q19" i="4"/>
  <c r="K20" i="4"/>
  <c r="M20" i="4"/>
  <c r="O20" i="4"/>
  <c r="P20" i="4"/>
  <c r="Q20" i="4"/>
  <c r="AQ20" i="4"/>
  <c r="K21" i="4"/>
  <c r="M21" i="4"/>
  <c r="O21" i="4"/>
  <c r="P21" i="4"/>
  <c r="Q21" i="4"/>
  <c r="AQ21" i="4"/>
  <c r="K22" i="4"/>
  <c r="M22" i="4"/>
  <c r="O22" i="4"/>
  <c r="P22" i="4"/>
  <c r="Q22" i="4"/>
  <c r="AQ22" i="4"/>
  <c r="K23" i="4"/>
  <c r="M23" i="4"/>
  <c r="O23" i="4"/>
  <c r="P23" i="4"/>
  <c r="Q23" i="4"/>
  <c r="AQ23" i="4"/>
  <c r="K24" i="4"/>
  <c r="M24" i="4"/>
  <c r="O24" i="4"/>
  <c r="P24" i="4"/>
  <c r="Q24" i="4"/>
  <c r="AQ24" i="4"/>
  <c r="K25" i="4"/>
  <c r="M25" i="4"/>
  <c r="O25" i="4"/>
  <c r="P25" i="4"/>
  <c r="Q25" i="4"/>
  <c r="AQ25" i="4"/>
  <c r="K26" i="4"/>
  <c r="M26" i="4"/>
  <c r="O26" i="4"/>
  <c r="P26" i="4"/>
  <c r="Q26" i="4"/>
  <c r="AQ26" i="4"/>
  <c r="K27" i="4"/>
  <c r="M27" i="4"/>
  <c r="O27" i="4"/>
  <c r="P27" i="4"/>
  <c r="Q27" i="4"/>
  <c r="AQ27" i="4"/>
  <c r="K28" i="4"/>
  <c r="M28" i="4"/>
  <c r="O28" i="4"/>
  <c r="P28" i="4"/>
  <c r="Q28" i="4"/>
  <c r="AQ28" i="4"/>
  <c r="K29" i="4"/>
  <c r="M29" i="4"/>
  <c r="O29" i="4"/>
  <c r="P29" i="4"/>
  <c r="Q29" i="4"/>
  <c r="K30" i="4"/>
  <c r="M30" i="4"/>
  <c r="O30" i="4"/>
  <c r="P30" i="4"/>
  <c r="Q30" i="4"/>
  <c r="AQ30" i="4"/>
  <c r="K31" i="4"/>
  <c r="M31" i="4"/>
  <c r="O31" i="4"/>
  <c r="P31" i="4"/>
  <c r="Q31" i="4"/>
  <c r="AQ31" i="4"/>
  <c r="K32" i="4"/>
  <c r="M32" i="4"/>
  <c r="O32" i="4"/>
  <c r="P32" i="4"/>
  <c r="Q32" i="4"/>
  <c r="AQ32" i="4"/>
  <c r="K33" i="4"/>
  <c r="M33" i="4"/>
  <c r="O33" i="4"/>
  <c r="P33" i="4"/>
  <c r="Q33" i="4"/>
  <c r="AQ33" i="4"/>
  <c r="K34" i="4"/>
  <c r="M34" i="4"/>
  <c r="O34" i="4"/>
  <c r="P34" i="4"/>
  <c r="Q34" i="4"/>
  <c r="AQ34" i="4"/>
  <c r="K35" i="4"/>
  <c r="M35" i="4"/>
  <c r="O35" i="4"/>
  <c r="P35" i="4"/>
  <c r="Q35" i="4"/>
  <c r="AQ35" i="4"/>
  <c r="K36" i="4"/>
  <c r="M36" i="4"/>
  <c r="O36" i="4"/>
  <c r="P36" i="4"/>
  <c r="Q36" i="4"/>
  <c r="AQ36" i="4"/>
  <c r="K37" i="4"/>
  <c r="M37" i="4"/>
  <c r="O37" i="4"/>
  <c r="P37" i="4"/>
  <c r="Q37" i="4"/>
  <c r="K38" i="4"/>
  <c r="M38" i="4"/>
  <c r="O38" i="4"/>
  <c r="P38" i="4"/>
  <c r="Q38" i="4"/>
  <c r="CM38" i="4"/>
  <c r="K39" i="4"/>
  <c r="M39" i="4"/>
  <c r="O39" i="4"/>
  <c r="P39" i="4"/>
  <c r="Q39" i="4"/>
  <c r="K40" i="4"/>
  <c r="M40" i="4"/>
  <c r="O40" i="4"/>
  <c r="P40" i="4"/>
  <c r="Q40" i="4"/>
  <c r="CM40" i="4"/>
  <c r="K41" i="4"/>
  <c r="M41" i="4"/>
  <c r="O41" i="4"/>
  <c r="P41" i="4"/>
  <c r="Q41" i="4"/>
  <c r="K42" i="4"/>
  <c r="M42" i="4"/>
  <c r="O42" i="4"/>
  <c r="P42" i="4"/>
  <c r="Q42" i="4"/>
  <c r="K43" i="4"/>
  <c r="M43" i="4"/>
  <c r="O43" i="4"/>
  <c r="P43" i="4"/>
  <c r="Q43" i="4"/>
  <c r="CM43" i="4"/>
  <c r="K44" i="4"/>
  <c r="M44" i="4"/>
  <c r="O44" i="4"/>
  <c r="P44" i="4"/>
  <c r="Q44" i="4"/>
  <c r="K45" i="4"/>
  <c r="M45" i="4"/>
  <c r="O45" i="4"/>
  <c r="P45" i="4"/>
  <c r="Q45" i="4"/>
  <c r="K46" i="4"/>
  <c r="M46" i="4"/>
  <c r="O46" i="4"/>
  <c r="P46" i="4"/>
  <c r="Q46" i="4"/>
  <c r="K47" i="4"/>
  <c r="M47" i="4"/>
  <c r="O47" i="4"/>
  <c r="P47" i="4"/>
  <c r="Q47" i="4"/>
  <c r="K48" i="4"/>
  <c r="M48" i="4"/>
  <c r="O48" i="4"/>
  <c r="P48" i="4"/>
  <c r="Q48" i="4"/>
  <c r="K49" i="4"/>
  <c r="M49" i="4"/>
  <c r="O49" i="4"/>
  <c r="P49" i="4"/>
  <c r="Q49" i="4"/>
  <c r="K50" i="4"/>
  <c r="M50" i="4"/>
  <c r="O50" i="4"/>
  <c r="P50" i="4"/>
  <c r="Q50" i="4"/>
  <c r="K51" i="4"/>
  <c r="M51" i="4"/>
  <c r="O51" i="4"/>
  <c r="P51" i="4"/>
  <c r="Q51" i="4"/>
  <c r="CM51" i="4"/>
  <c r="K52" i="4"/>
  <c r="M52" i="4"/>
  <c r="O52" i="4"/>
  <c r="P52" i="4"/>
  <c r="Q52" i="4"/>
  <c r="K53" i="4"/>
  <c r="M53" i="4"/>
  <c r="O53" i="4"/>
  <c r="P53" i="4"/>
  <c r="Q53" i="4"/>
  <c r="K54" i="4"/>
  <c r="M54" i="4"/>
  <c r="O54" i="4"/>
  <c r="P54" i="4"/>
  <c r="Q54" i="4"/>
  <c r="K55" i="4"/>
  <c r="M55" i="4"/>
  <c r="O55" i="4"/>
  <c r="P55" i="4"/>
  <c r="Q55" i="4"/>
  <c r="K56" i="4"/>
  <c r="M56" i="4"/>
  <c r="O56" i="4"/>
  <c r="P56" i="4"/>
  <c r="Q56" i="4"/>
  <c r="K57" i="4"/>
  <c r="M57" i="4"/>
  <c r="O57" i="4"/>
  <c r="P57" i="4"/>
  <c r="Q57" i="4"/>
  <c r="CM57" i="4"/>
  <c r="K58" i="4"/>
  <c r="M58" i="4"/>
  <c r="O58" i="4"/>
  <c r="P58" i="4"/>
  <c r="Q58" i="4"/>
  <c r="K59" i="4"/>
  <c r="M59" i="4"/>
  <c r="O59" i="4"/>
  <c r="P59" i="4"/>
  <c r="Q59" i="4"/>
  <c r="K60" i="4"/>
  <c r="M60" i="4"/>
  <c r="O60" i="4"/>
  <c r="P60" i="4"/>
  <c r="Q60" i="4"/>
  <c r="K61" i="4"/>
  <c r="M61" i="4"/>
  <c r="O61" i="4"/>
  <c r="Q61" i="4"/>
  <c r="J62" i="4"/>
  <c r="L62" i="4"/>
  <c r="O62" i="4"/>
  <c r="AP62" i="4"/>
  <c r="O3" i="3"/>
  <c r="N26" i="3"/>
  <c r="H28" i="3"/>
  <c r="I28" i="3"/>
  <c r="J28" i="3"/>
  <c r="K28" i="3"/>
  <c r="L28" i="3"/>
  <c r="H67" i="1"/>
  <c r="H73" i="1"/>
  <c r="H50" i="1"/>
  <c r="H41" i="1"/>
  <c r="H36" i="1"/>
  <c r="H16" i="1"/>
  <c r="H74" i="1"/>
  <c r="G67" i="1"/>
  <c r="G73" i="1"/>
  <c r="G58" i="1"/>
  <c r="G50" i="1"/>
  <c r="G41" i="1"/>
  <c r="G36" i="1"/>
  <c r="G16" i="1"/>
  <c r="G74" i="1"/>
  <c r="K69" i="1"/>
  <c r="K73" i="1"/>
  <c r="J73" i="1"/>
  <c r="I73" i="1"/>
  <c r="K58" i="1"/>
  <c r="J58" i="1"/>
  <c r="I58" i="1"/>
  <c r="J36" i="1"/>
  <c r="I36" i="1"/>
  <c r="K36" i="1"/>
  <c r="K41" i="1"/>
  <c r="J41" i="1"/>
  <c r="I41" i="1"/>
  <c r="I50" i="1"/>
  <c r="K50" i="1"/>
  <c r="J50" i="1"/>
  <c r="K16" i="1"/>
  <c r="J16" i="1"/>
  <c r="I16" i="1"/>
</calcChain>
</file>

<file path=xl/sharedStrings.xml><?xml version="1.0" encoding="utf-8"?>
<sst xmlns="http://schemas.openxmlformats.org/spreadsheetml/2006/main" count="7378" uniqueCount="972">
  <si>
    <t>Number</t>
  </si>
  <si>
    <t>Name</t>
  </si>
  <si>
    <t>Jurisdiction</t>
  </si>
  <si>
    <t>Type</t>
  </si>
  <si>
    <t>Recommend Approval</t>
  </si>
  <si>
    <t>Recommend Disapproval</t>
  </si>
  <si>
    <t>Other   Funds</t>
  </si>
  <si>
    <t>Project     Year</t>
  </si>
  <si>
    <t>Zero</t>
  </si>
  <si>
    <t>Carver Cove Swale</t>
  </si>
  <si>
    <t>City of Cape Canaveral</t>
  </si>
  <si>
    <t>Angel Isles Baffle Box</t>
  </si>
  <si>
    <t>Holman Road Baffle Box</t>
  </si>
  <si>
    <t>Stormwater Traditional BMP</t>
  </si>
  <si>
    <t>Mims Muck Removal: Outflow Water Nutrient Removal</t>
  </si>
  <si>
    <t>Brevard County</t>
  </si>
  <si>
    <t>Muck Removal</t>
  </si>
  <si>
    <t>requested</t>
  </si>
  <si>
    <t>City of Palm Bay</t>
  </si>
  <si>
    <t>Bayfront Stormwater Project</t>
  </si>
  <si>
    <t>City of Cocoa</t>
  </si>
  <si>
    <t>Church Street Type II Baffle Box</t>
  </si>
  <si>
    <t>Central Blvd Baffle Box</t>
  </si>
  <si>
    <t>Micco Sewer Line Extension</t>
  </si>
  <si>
    <t>Breeze Swept Septic to Sewer Connection</t>
  </si>
  <si>
    <t xml:space="preserve">Septic Sewer Connection </t>
  </si>
  <si>
    <t>Septic Sewer Connection</t>
  </si>
  <si>
    <t>International Drive Baffle Box</t>
  </si>
  <si>
    <t>Center Street Baffle Box</t>
  </si>
  <si>
    <t>One</t>
  </si>
  <si>
    <t>yes</t>
  </si>
  <si>
    <t>Sykes Creek Muck Dredging</t>
  </si>
  <si>
    <t>Grand Canal Muck Dredging</t>
  </si>
  <si>
    <t>Victoria Pond</t>
  </si>
  <si>
    <t>Norwood Baffle Box Retrofit</t>
  </si>
  <si>
    <t>Goode Park</t>
  </si>
  <si>
    <t>Florin Pond</t>
  </si>
  <si>
    <t>St. Teresa Basin Treatment</t>
  </si>
  <si>
    <t>City of Titusville</t>
  </si>
  <si>
    <t>South Street Basin Treatment</t>
  </si>
  <si>
    <t>L1 Canal Bank Stabilization</t>
  </si>
  <si>
    <t>Kingsmill-Aurora Phase Two</t>
  </si>
  <si>
    <t>Denitrification Retrofit of Johns Rd Pond</t>
  </si>
  <si>
    <t>Denitrification Retrofit of Huntington Pond</t>
  </si>
  <si>
    <t>Denitrification Retrofit of Flounder Creek Pond</t>
  </si>
  <si>
    <t>La Paloma Basin Treatment</t>
  </si>
  <si>
    <t>Merritt Island Redevelopment Agency</t>
  </si>
  <si>
    <t>Sub-Lagoon</t>
  </si>
  <si>
    <t>North IRL</t>
  </si>
  <si>
    <t>Long Point Park Upgrade</t>
  </si>
  <si>
    <t>Brevard County Parks Department</t>
  </si>
  <si>
    <t xml:space="preserve">Package/Septic Upgrade </t>
  </si>
  <si>
    <t>Central IRL</t>
  </si>
  <si>
    <t>Banana</t>
  </si>
  <si>
    <t>Cherie Down Park Swale</t>
  </si>
  <si>
    <t>Cape Shores Swales</t>
  </si>
  <si>
    <t>Justamere Rd Swale</t>
  </si>
  <si>
    <t>Hitching Post Berms</t>
  </si>
  <si>
    <t>One-Two</t>
  </si>
  <si>
    <t>SW Fees</t>
  </si>
  <si>
    <t>Legislative Appropriation</t>
  </si>
  <si>
    <t>Lagoon Tax Eligibility</t>
  </si>
  <si>
    <t>TN Reduction (lbs/yr)</t>
  </si>
  <si>
    <t>TP Reduction (lbs/yr)</t>
  </si>
  <si>
    <t>Merritt Island Septic Phase Out Project</t>
  </si>
  <si>
    <t>N/A</t>
  </si>
  <si>
    <t>Cocoa Palms LID</t>
  </si>
  <si>
    <t>Stormwater Utility</t>
  </si>
  <si>
    <t>Gleason Park Reuse</t>
  </si>
  <si>
    <t>City of Indian Harbour Beach</t>
  </si>
  <si>
    <t>City</t>
  </si>
  <si>
    <t>City of Melbourne</t>
  </si>
  <si>
    <t>Hoag Sewer Conversion</t>
  </si>
  <si>
    <t>Penwood Sewer Conversion</t>
  </si>
  <si>
    <t>Cliff Creek Baffle Box</t>
  </si>
  <si>
    <t>Thrush Drive Baffle Box</t>
  </si>
  <si>
    <t>Airport Boulevard Dry Retrofit</t>
  </si>
  <si>
    <t>Nasa Boulevard Pond Retrofit</t>
  </si>
  <si>
    <t>General Aviation Drive Retrofit</t>
  </si>
  <si>
    <t>Stewart Road Dry Retrofit</t>
  </si>
  <si>
    <t>City of Rockledge</t>
  </si>
  <si>
    <t>Turkey Creek Shoreline Restoration</t>
  </si>
  <si>
    <t>Living Shoreline</t>
  </si>
  <si>
    <t>Grants</t>
  </si>
  <si>
    <t>Total Cost</t>
  </si>
  <si>
    <t>Previously Recommended</t>
  </si>
  <si>
    <t>Y</t>
  </si>
  <si>
    <t>R</t>
  </si>
  <si>
    <t>Sebastian Inlet Marina/Brevard County</t>
  </si>
  <si>
    <t>Sum of Year Zero Municipal Project Substitution Requests</t>
  </si>
  <si>
    <t>Lagoon Tax Funding Amount Approved</t>
  </si>
  <si>
    <t>Sum of Year One Municipal Project Substitution Requests</t>
  </si>
  <si>
    <t>Sum of Year Zero County Project Substitution Requests</t>
  </si>
  <si>
    <t>Sum of Year One County Project Substitution Requests</t>
  </si>
  <si>
    <t>Osprey WWTP Upgrade</t>
  </si>
  <si>
    <t>WWTP Upgrade</t>
  </si>
  <si>
    <t>0-2</t>
  </si>
  <si>
    <t>Palm Bay WRF Upgrade</t>
  </si>
  <si>
    <t>Palm Bay Zone B</t>
  </si>
  <si>
    <t>Palm Bay - Lots near sewer lines</t>
  </si>
  <si>
    <t>County Sewer - Sykes M</t>
  </si>
  <si>
    <t>PP</t>
  </si>
  <si>
    <t>County Sewer - Sykes N</t>
  </si>
  <si>
    <t>County Sewer - Sykes T</t>
  </si>
  <si>
    <t>0-3</t>
  </si>
  <si>
    <t>0-1</t>
  </si>
  <si>
    <t>County Sewer - South Central C</t>
  </si>
  <si>
    <t>Septic Drainfield Upgrades</t>
  </si>
  <si>
    <t>Septic Upgrades - 24 Sites</t>
  </si>
  <si>
    <t>Septic Upgrades - 35 Sites</t>
  </si>
  <si>
    <t>Septic Upgrades - 37 Sites</t>
  </si>
  <si>
    <t>Ditch Outfall Denitrification</t>
  </si>
  <si>
    <t>Stormwater Projects - 1 site</t>
  </si>
  <si>
    <t>Stormwater Projects - 4 to 6 sites</t>
  </si>
  <si>
    <t>1-3</t>
  </si>
  <si>
    <t>Eau Gallie Area Muck Dredging</t>
  </si>
  <si>
    <t>Oyster/Living Shoreline Restoration</t>
  </si>
  <si>
    <t>Sum of Municipal Projects in the Updated Project Plan that Start in Year 0 or Year 1</t>
  </si>
  <si>
    <t>Sum of County Projects in the Updated Project Plan that Start in Year 0 or Year 1</t>
  </si>
  <si>
    <t>Total Requests:</t>
  </si>
  <si>
    <t>Yes</t>
  </si>
  <si>
    <t>Living Shoreline ‐ Oyster</t>
  </si>
  <si>
    <t>Brevard Zoo</t>
  </si>
  <si>
    <t>Oliver</t>
  </si>
  <si>
    <t>Two</t>
  </si>
  <si>
    <t>Bomalaski</t>
  </si>
  <si>
    <t>See Above</t>
  </si>
  <si>
    <t>Living Shoreline ‐ Plants</t>
  </si>
  <si>
    <t>Riverview Park</t>
  </si>
  <si>
    <t>82b</t>
  </si>
  <si>
    <t>82a</t>
  </si>
  <si>
    <t>Wexford</t>
  </si>
  <si>
    <t>Coconut Pt/EELS</t>
  </si>
  <si>
    <t>Gitlin</t>
  </si>
  <si>
    <t>City of Cocoa Beach</t>
  </si>
  <si>
    <t>McNabb Park ‐ Plants</t>
  </si>
  <si>
    <t>78b</t>
  </si>
  <si>
    <t>McNabb Park</t>
  </si>
  <si>
    <t>78a</t>
  </si>
  <si>
    <r>
      <rPr>
        <sz val="10"/>
        <rFont val="Calibri"/>
        <family val="2"/>
      </rPr>
      <t>Marine Resources
Council</t>
    </r>
  </si>
  <si>
    <r>
      <rPr>
        <sz val="10"/>
        <rFont val="Calibri"/>
        <family val="2"/>
      </rPr>
      <t>Lagoon House Shoreline
Restoration Planting</t>
    </r>
  </si>
  <si>
    <t>77b</t>
  </si>
  <si>
    <t>Cocoa Beach Country Club</t>
  </si>
  <si>
    <t>77a</t>
  </si>
  <si>
    <t>Bettinger</t>
  </si>
  <si>
    <t>Marina Isles</t>
  </si>
  <si>
    <t>Eden Isles Lane</t>
  </si>
  <si>
    <t>TBD</t>
  </si>
  <si>
    <r>
      <rPr>
        <sz val="10"/>
        <rFont val="Calibri"/>
        <family val="2"/>
      </rPr>
      <t>City of Indian Harbour
Beach</t>
    </r>
  </si>
  <si>
    <r>
      <rPr>
        <sz val="10"/>
        <rFont val="Calibri"/>
        <family val="2"/>
      </rPr>
      <t>Muck Interstitial Water
Treatment for IHB Canals</t>
    </r>
  </si>
  <si>
    <t>72b</t>
  </si>
  <si>
    <t>Muck Removal of IHB Canals</t>
  </si>
  <si>
    <t>72a</t>
  </si>
  <si>
    <r>
      <rPr>
        <sz val="10"/>
        <rFont val="Calibri"/>
        <family val="2"/>
      </rPr>
      <t>Merritt Island Muck Removal,
Ph 1</t>
    </r>
  </si>
  <si>
    <r>
      <rPr>
        <sz val="10"/>
        <rFont val="Calibri"/>
        <family val="2"/>
      </rPr>
      <t>Cocoa Beach Muck Dredging‐
Phase  III Interstitial</t>
    </r>
  </si>
  <si>
    <t>70b</t>
  </si>
  <si>
    <r>
      <rPr>
        <sz val="10"/>
        <rFont val="Calibri"/>
        <family val="2"/>
      </rPr>
      <t>Cocoa Beach Muck Dredging‐
Phase  III</t>
    </r>
  </si>
  <si>
    <t>70a</t>
  </si>
  <si>
    <t>Apollo/GA Baffle Box</t>
  </si>
  <si>
    <t>SJRWMD</t>
  </si>
  <si>
    <r>
      <rPr>
        <sz val="10"/>
        <rFont val="Calibri"/>
        <family val="2"/>
      </rPr>
      <t>Crane Creek/M‐1 Canal Flow
Restoration</t>
    </r>
  </si>
  <si>
    <t>Grant Place Baffle Box</t>
  </si>
  <si>
    <r>
      <rPr>
        <sz val="10"/>
        <rFont val="Calibri"/>
        <family val="2"/>
      </rPr>
      <t>Big Muddy @ Cynthia Baffle
Box</t>
    </r>
  </si>
  <si>
    <r>
      <rPr>
        <sz val="10"/>
        <rFont val="Calibri"/>
        <family val="2"/>
      </rPr>
      <t>Stormwater LID Convair Cove 2
Dempsey Drive</t>
    </r>
  </si>
  <si>
    <r>
      <rPr>
        <sz val="10"/>
        <rFont val="Calibri"/>
        <family val="2"/>
      </rPr>
      <t>Stormwater LID Convair Cove 1
Blakey Blvd</t>
    </r>
  </si>
  <si>
    <t>Sewer Upgrades</t>
  </si>
  <si>
    <r>
      <rPr>
        <sz val="10"/>
        <rFont val="Calibri"/>
        <family val="2"/>
      </rPr>
      <t>Sewer Lateral
Repair/Replacement</t>
    </r>
  </si>
  <si>
    <r>
      <rPr>
        <sz val="10"/>
        <rFont val="Calibri"/>
        <family val="2"/>
      </rPr>
      <t>Roxy Avenue Septic‐to‐Sewer
Conversion</t>
    </r>
  </si>
  <si>
    <r>
      <rPr>
        <sz val="10"/>
        <rFont val="Calibri"/>
        <family val="2"/>
      </rPr>
      <t>Riverside Drive Septic‐to‐Sewer
Conversion</t>
    </r>
  </si>
  <si>
    <t>City of West Melbourne</t>
  </si>
  <si>
    <r>
      <rPr>
        <sz val="10"/>
        <rFont val="Calibri"/>
        <family val="2"/>
      </rPr>
      <t>Sylvan Estates Septic‐to‐Sewer
Conversion</t>
    </r>
  </si>
  <si>
    <r>
      <rPr>
        <sz val="10"/>
        <rFont val="Calibri"/>
        <family val="2"/>
      </rPr>
      <t>Grant St WRF Nutrient Removal
Improvements</t>
    </r>
  </si>
  <si>
    <t>Education &amp; Outreach</t>
  </si>
  <si>
    <t>Expanded Outreach</t>
  </si>
  <si>
    <t>Application Complete(Yes/No)</t>
  </si>
  <si>
    <t>Amount for Funding Consideration</t>
  </si>
  <si>
    <t>Sub‐Lagoon</t>
  </si>
  <si>
    <t>Project Year</t>
  </si>
  <si>
    <r>
      <rPr>
        <b/>
        <sz val="8"/>
        <rFont val="Calibri"/>
        <family val="2"/>
      </rPr>
      <t>Year 2 Project Submissions</t>
    </r>
  </si>
  <si>
    <t>Total Amount for Funding Consideration</t>
  </si>
  <si>
    <t>Total Lagoon Tax Eligibility</t>
  </si>
  <si>
    <t>Total TP Reduction (lbs/yr)</t>
  </si>
  <si>
    <t>Total TN Reduction (lbs/yr)</t>
  </si>
  <si>
    <t>Brevard Zoo North IRL Oyster Project</t>
  </si>
  <si>
    <t>Four</t>
  </si>
  <si>
    <t>Brevard Zoo Central IRL Oyster Project</t>
  </si>
  <si>
    <t>Brevard Zoo Banana River Oyster Project</t>
  </si>
  <si>
    <t xml:space="preserve"> </t>
  </si>
  <si>
    <t>Brevard Zoo North IRL Plant Project</t>
  </si>
  <si>
    <t>Brevard Zoo Banana River Plant Project</t>
  </si>
  <si>
    <t>Cocoa Beach Muck Dredging Phase II-B</t>
  </si>
  <si>
    <t>Sewer Lateral Rehab</t>
  </si>
  <si>
    <t>Osprey Basin Lateral Repair Project</t>
  </si>
  <si>
    <t>Three</t>
  </si>
  <si>
    <t>Cocoa Beach WRF Upgrade</t>
  </si>
  <si>
    <t>Coleman Pond MAPS</t>
  </si>
  <si>
    <t>THS Baffle Box</t>
  </si>
  <si>
    <t>Spring Creek Baffle Box</t>
  </si>
  <si>
    <t>Cherry St Baffle Box</t>
  </si>
  <si>
    <t>Broadway Pond BAM</t>
  </si>
  <si>
    <t>Wiley Rd BAM</t>
  </si>
  <si>
    <t>Carter Rd BAM</t>
  </si>
  <si>
    <t>Burkholm Rd BAM</t>
  </si>
  <si>
    <t>Johns Rd Pond BAM</t>
  </si>
  <si>
    <t>Basin 1298 Bioreactor</t>
  </si>
  <si>
    <t>Espanola Baffle Box</t>
  </si>
  <si>
    <t>Flemming Grant BAM</t>
  </si>
  <si>
    <t>M1 Canal BAM</t>
  </si>
  <si>
    <t>Basin 1304 Bioreactor</t>
  </si>
  <si>
    <t>Big Muddy Baffle Box Expansion</t>
  </si>
  <si>
    <t>66b</t>
  </si>
  <si>
    <t>Project Year End</t>
  </si>
  <si>
    <t>Project Year Start</t>
  </si>
  <si>
    <t xml:space="preserve">Save Our Indian River Lagoon November 2018 Project Funding Requests </t>
  </si>
  <si>
    <t>Totals</t>
  </si>
  <si>
    <t>249 lots</t>
  </si>
  <si>
    <t>NULL</t>
  </si>
  <si>
    <t>Press release on project status.</t>
  </si>
  <si>
    <t>NE coordinates central of this service area: 1399318.904, 776859.4665</t>
  </si>
  <si>
    <t>reduce risk of overflow bacteria, increase DO of lagoon</t>
  </si>
  <si>
    <t>Requested</t>
  </si>
  <si>
    <t>321.633.2091</t>
  </si>
  <si>
    <t>Utility User Rate</t>
  </si>
  <si>
    <t>SJRWMD septic to sewer, SRF, 319 grant</t>
  </si>
  <si>
    <t>Banana River Lagoon</t>
  </si>
  <si>
    <t>edward.fontanin@brevardfl.org</t>
  </si>
  <si>
    <t>Edward Fontanin, PE</t>
  </si>
  <si>
    <t>Septic System Removal Extend</t>
  </si>
  <si>
    <t>Brevard County Utility Services Department</t>
  </si>
  <si>
    <t xml:space="preserve">Septic to sewer conversion of 249 lots.  Project includes: gravity sewer, connections, force main connection to County system. </t>
  </si>
  <si>
    <t>Merritt Island A</t>
  </si>
  <si>
    <t>56 lots</t>
  </si>
  <si>
    <t>NE coordinates central of this service area: 1501973.329, 752208.0088</t>
  </si>
  <si>
    <t xml:space="preserve">Septic to sewer conversion of 56 lots.  Project includes: gravity sewer, connections, force main connection to County system. </t>
  </si>
  <si>
    <t>North Merritt Island B</t>
  </si>
  <si>
    <t>160 lots</t>
  </si>
  <si>
    <t>NE coordinates central of this service area: 1447811.242, 757988.5612</t>
  </si>
  <si>
    <t xml:space="preserve">Septic to sewer conversion of 160 lots.  Project includes: gravity sewer, connections, force main connection to County system. </t>
  </si>
  <si>
    <t>Sykes Creek S</t>
  </si>
  <si>
    <t>307 lots</t>
  </si>
  <si>
    <t>NE coordinates central of this service area: 1422169.164, 766405.2632</t>
  </si>
  <si>
    <t xml:space="preserve">Septic to sewer conversion of 307 lots.  Project includes: gravity sewer, connections, force main connection to County system. </t>
  </si>
  <si>
    <t>Merritt Island H</t>
  </si>
  <si>
    <t>186 lots</t>
  </si>
  <si>
    <t>Press release</t>
  </si>
  <si>
    <t>US-1 south of FPL power plant</t>
  </si>
  <si>
    <t>removal of bacteria from wastewater.</t>
  </si>
  <si>
    <t>Utility User Rates</t>
  </si>
  <si>
    <t xml:space="preserve">319 grants, SRF, SJRWMD </t>
  </si>
  <si>
    <t>North Indian River Lagoon</t>
  </si>
  <si>
    <t>Septic to sewer conversion of 186 lots.  Project includes: gravity sewer, force main, connections and lift stations.</t>
  </si>
  <si>
    <t>Sharpes A</t>
  </si>
  <si>
    <t>72 lots</t>
  </si>
  <si>
    <t>NE coordinates central of this service area: 1402843.336, 765472.9651</t>
  </si>
  <si>
    <t xml:space="preserve">Septic to sewer conversion of 72 lots.  Project includes: gravity sewer, connections, force main connection to County system. </t>
  </si>
  <si>
    <t>South Central I</t>
  </si>
  <si>
    <t>107 lots</t>
  </si>
  <si>
    <t>NE coordinates central of this service area: 1498714.137, 750727.9522</t>
  </si>
  <si>
    <t xml:space="preserve">Septic to sewer conversion of 107 lots.  Project includes: gravity sewer, connections, force main connection to County system. </t>
  </si>
  <si>
    <t>North Merritt Island A</t>
  </si>
  <si>
    <t>88 lots</t>
  </si>
  <si>
    <t>NE coordinates central of this service area: 1457666.006, 765117.6872</t>
  </si>
  <si>
    <t xml:space="preserve">Septic to sewer conversion of 88 lots.  Project includes: gravity sewer, connections, force main connection to County system. </t>
  </si>
  <si>
    <t>South Banana A</t>
  </si>
  <si>
    <t>13 lots</t>
  </si>
  <si>
    <t xml:space="preserve">NE coordinates central of this service area: 1426033.239, 758268.8913 </t>
  </si>
  <si>
    <t xml:space="preserve">Septic to sewer conversion of 13 lots.  Project includes: gravity sewer, connections, force main connection to County system. </t>
  </si>
  <si>
    <t>South Central BC</t>
  </si>
  <si>
    <t>27 lots</t>
  </si>
  <si>
    <t>NE coordinates central of this service area: 1410306.951, 763774.2695</t>
  </si>
  <si>
    <t xml:space="preserve">Septic to sewer conversion of 27 lots.  Project includes: gravity sewer, connections, force main connection to County system. </t>
  </si>
  <si>
    <t>Pineda</t>
  </si>
  <si>
    <t>280 lots</t>
  </si>
  <si>
    <t xml:space="preserve">NE coordinates central of this service area: 1435470.297, 754914.6306  </t>
  </si>
  <si>
    <t xml:space="preserve">Septic to sewer conversion of 280 lots.  Project includes: gravity sewer, connections, force main connection to County system. </t>
  </si>
  <si>
    <t>South Central AB</t>
  </si>
  <si>
    <t>29 lots</t>
  </si>
  <si>
    <t>NE coordinates central of this service area: 1496187.963, 751156.8571</t>
  </si>
  <si>
    <t xml:space="preserve">Septic to sewer conversion of 29 lots.  Project includes: gravity sewer, connections, force main connection to County system. </t>
  </si>
  <si>
    <t>North Merritt Island D</t>
  </si>
  <si>
    <t>34 lots</t>
  </si>
  <si>
    <t>NE coordinates central of this service area: 1490749.971, 752006.3543</t>
  </si>
  <si>
    <t xml:space="preserve">Septic to sewer conversion of 34 lots.  Project includes: gravity sewer, connections, force main connection to County system. </t>
  </si>
  <si>
    <t>North Merritt Island F</t>
  </si>
  <si>
    <t>77 lots</t>
  </si>
  <si>
    <t>NE coordinates central of this service area: 1470667.254, 748248.4054</t>
  </si>
  <si>
    <t xml:space="preserve">Septic to sewer conversion of 77 lots.  Project includes: gravity sewer, connections, force main connection to County system. </t>
  </si>
  <si>
    <t>Sykes Creek IJ</t>
  </si>
  <si>
    <t>273 lots</t>
  </si>
  <si>
    <t>Septic to sewer conversion of 273 lots.  Project includes: gravity sewer, force main, connections and lift stations.</t>
  </si>
  <si>
    <t>Cocoa C</t>
  </si>
  <si>
    <t>136 lots</t>
  </si>
  <si>
    <t>Septic to sewer conversion of 136 lots.  Project includes: gravity sewer, force main, connections and lift stations.</t>
  </si>
  <si>
    <t>Sharpes B</t>
  </si>
  <si>
    <t>1,146 lots</t>
  </si>
  <si>
    <t>NE coordinates central of this service area: 1439827.142, 760290.5094</t>
  </si>
  <si>
    <t xml:space="preserve">Septic to sewer conversion of 1146 lots.  Project includes: gravity sewer, connections, force main connection to County system. </t>
  </si>
  <si>
    <t>Merritt Island G</t>
  </si>
  <si>
    <t>195 lots</t>
  </si>
  <si>
    <t>NE coordinates central of this service area: 1493271.275, 745989.4049</t>
  </si>
  <si>
    <t>No local match required</t>
  </si>
  <si>
    <t xml:space="preserve">Septic to sewer conversion of 195 lots.  Project includes: gravity sewer, connections, force main connection to County system. </t>
  </si>
  <si>
    <t>North Merritt Island E</t>
  </si>
  <si>
    <t>94 lots</t>
  </si>
  <si>
    <t>NE coordinates: 1398375.088, 768743.0292</t>
  </si>
  <si>
    <t>removal of bacteria</t>
  </si>
  <si>
    <t>319 grants, SRF, SJRWMD</t>
  </si>
  <si>
    <t>Septic to sewer for 94 lots.  Project includes: force main, gravity sewer, connections.</t>
  </si>
  <si>
    <t>South Central D</t>
  </si>
  <si>
    <t>192 lots</t>
  </si>
  <si>
    <t>NE coordinates central of this service area: 1449606.408, 757383.9577</t>
  </si>
  <si>
    <t xml:space="preserve">Septic to sewer conversion of 192 lots.  Project includes: gravity sewer, connections, force main connection to County system. </t>
  </si>
  <si>
    <t>Sykes Creek R</t>
  </si>
  <si>
    <t>13 additional lots</t>
  </si>
  <si>
    <t>None</t>
  </si>
  <si>
    <t xml:space="preserve"> 27°52'4.22"N,  80°29'39.88"W, 8705 U.S. 1 to 8855 U.S. 1 Micco FL</t>
  </si>
  <si>
    <t>pathogens</t>
  </si>
  <si>
    <t>Central Indian River Lagoon</t>
  </si>
  <si>
    <t>walker.dawson@gmail.com</t>
  </si>
  <si>
    <t>Walker Dawson</t>
  </si>
  <si>
    <t xml:space="preserve">The original Micco Sewer Line Extension Project (Micco Project) was originally submitted and accepted as a substitute project for the 2017 SOIRL Plan Update. _x000D_
_x000D_
In order to capture additional waterfront septic systems and capitalize on sewer line expansion in the Micco area, an additional 13 residential properties are submitted as a Phase II to the original Micco Sewer Line Extension Project. </t>
  </si>
  <si>
    <t>Micco Sewer Line Extension - Phase II</t>
  </si>
  <si>
    <t>3b</t>
  </si>
  <si>
    <t>43 lots</t>
  </si>
  <si>
    <t>NE coordinates central of this service area: 1469374.408, 762839.4772</t>
  </si>
  <si>
    <t xml:space="preserve">Septic to sewer conversion of 43 lots.  Project includes: gravity sewer, connections, force main connection to County system. </t>
  </si>
  <si>
    <t>Merritt Island C</t>
  </si>
  <si>
    <t>540 lots</t>
  </si>
  <si>
    <t>Press release.</t>
  </si>
  <si>
    <t>Little Hollywood area</t>
  </si>
  <si>
    <t>Removal of bacteria into bodies of water.</t>
  </si>
  <si>
    <t>Utility Rates</t>
  </si>
  <si>
    <t>391 grant, SRF, SJRWMD grant</t>
  </si>
  <si>
    <t xml:space="preserve">Septic to sewer conversion of 540 parcels.  Project includes: gravity sewer, connections, and force main. </t>
  </si>
  <si>
    <t>Micco B</t>
  </si>
  <si>
    <t>142 lots</t>
  </si>
  <si>
    <t>NE coordinates: 1421322.413, 760243.4288</t>
  </si>
  <si>
    <t xml:space="preserve">Septic to sewer conversion of 142 parcels.  Project includes: gravity sewer, connections, and force main. </t>
  </si>
  <si>
    <t>South Central C</t>
  </si>
  <si>
    <t>50b</t>
  </si>
  <si>
    <t>NE coordinates central of this service area: 1465397.748, 763197.5406</t>
  </si>
  <si>
    <t xml:space="preserve">Septic to sewer conversion of 71 lots.  Project includes: gravity sewer, connections, force main connection to County system. </t>
  </si>
  <si>
    <t>Merritt Island F</t>
  </si>
  <si>
    <t>Education and outreach will include articles in the local newsletter the Beach Caster, public social media posts, signs on site, and time in public meetings to provide information on the importance of the health of the Lagoon, as well as the City's role in the muck dredging operations, interstitial water treatment, and providing for questions and comments from city residents.</t>
  </si>
  <si>
    <t>28.184086, -80.610735 - Satellite Beach portion of the Grant Canal and finger canals</t>
  </si>
  <si>
    <t>The expected benefit of this project is a healthier IRL, meaning better surface water quality, less fish kills, more marine biodiversity, improved sea-grass health, increased recreational use, increased tourism, increased quality of life, and increased resiliency in the community.</t>
  </si>
  <si>
    <t>n/a</t>
  </si>
  <si>
    <t>SJRWMD grant will be requested; State Appropriation request in progress</t>
  </si>
  <si>
    <t>cbarker@satellitebeach.org; amiller@satellitebeach.org</t>
  </si>
  <si>
    <t>Courtney Barker; Alexis Miller</t>
  </si>
  <si>
    <t>MuckRemoval</t>
  </si>
  <si>
    <t>City of Satellite Beach</t>
  </si>
  <si>
    <t xml:space="preserve">By removing the muck via hydraulic dredging from the Grand Canal along the City of Satellite Beach, this project will alleviate an estimated 37 acres of muck from the Satellite Beach portion of the Grand Canal and its finger canals in the Lagoon. A permitted county spoil site exists in the area to deposit the muck and treat the interstitial water from the operations. </t>
  </si>
  <si>
    <t>Satellite Beach Muck Dredging</t>
  </si>
  <si>
    <t>Brevard Zoo regularly engages the community in restoration efforts and education.  We attend community events, hold presentations in schools, host volunteer opportunities and bring people into the Zoo to learn about the state of the lagoon and current conservation efforts, including oyster projects.  We are not asking for any additional funding to continue this effort.</t>
  </si>
  <si>
    <t>The project will take place at Riverpoint Program Center, located at 2250 Newfound Harbor Drive Merritt Island, FL 32952.</t>
  </si>
  <si>
    <t>In addition to nutrient removal, oyster reefs provide sediment stabilization, wave attenuation and habitat for a wide range of aquatic species.</t>
  </si>
  <si>
    <t>321-254-9453 ext. 284</t>
  </si>
  <si>
    <t>arearden@brevardzoo.org</t>
  </si>
  <si>
    <t>Ashley Rearden</t>
  </si>
  <si>
    <t>Oyster Reef</t>
  </si>
  <si>
    <t>Brevard Zoo intends to make adjustments to 800 square feet of already existing oyster reef in the Banana River.  The design will be site specific and will be approved by the County before construction begins.  We will consult with the County to determine whether or not live oysters need to be added to each specific location.</t>
  </si>
  <si>
    <t>Brevard Zoo Oyster Reef Adjustments Banana River</t>
  </si>
  <si>
    <t>The project will take place at Nicol Park, located at 6660 N Cocoa Blvd. Port St. John, FL 32927.</t>
  </si>
  <si>
    <t>Brevard Zoo intends to make adjustments to 1,700 square feet of already existing oyster reef in the North IRL.  The design will be site specific and will be approved by the County before construction begins.  We will consult with the County to determine whether or not live oysters need to be added to each specific location.</t>
  </si>
  <si>
    <t>Brevard Zoo Oyster Reef Adjustments North IRL</t>
  </si>
  <si>
    <t>Unable to enter addresses due to submission failure.  Addresses attached.  Substitution sites will be used if necessary.</t>
  </si>
  <si>
    <t>Brevard Zoo intends to construct 16,560 square feet of oyster projects in the Banana River Basin of the IRL.  We have reached out to property owners in the locations we intend to put these projects and have their support to move forward.  The design will be site specific and will be approved by the County before construction begins.  We will consult with the County to determine whether or not live oysters need to be added to each specific location.</t>
  </si>
  <si>
    <t>Brevard Zoo Banana River Oyster Project 2</t>
  </si>
  <si>
    <t xml:space="preserve">Unable to enter addresses due to submission failure.  Addresses are attached.  Substitution sites will be used if necessary. </t>
  </si>
  <si>
    <t>Brevard Zoo intends to construct 16932 square feet of oyster projects in the Central IRL.  We have reached out to property owners in the locations we intend to put these projects and have their support to move forward.  The design will be site specific and will be approved by the County before construction begins.  We will consult with the County to determine whether or not live oysters need to be added to each specific location.</t>
  </si>
  <si>
    <t>Brevard Zoo Central IRL Oyster Project 2</t>
  </si>
  <si>
    <t>Unable to enter addresses due to submission problem.  Addresses are attached.  Substitution sites will be used if necessary.</t>
  </si>
  <si>
    <t>Brevard Zoo intends to construct 21,030 square feet of oyster projects in the North IRL.  We have reached out to property owners in the locations we intend to put these projects and have their support to move forward.  The design will be site specific and will be approved by the County before construction begins.  We will consult with the County to determine whether or not live oysters need to be added to each specific location.</t>
  </si>
  <si>
    <t>Brevard Zoo North IRL Oyster Project 2</t>
  </si>
  <si>
    <t>None, but the City would be happy to work with the County on any proposed outreach activities</t>
  </si>
  <si>
    <t>Coordinates: 28°04'12.67" N, 80°38'42.01" W, Street Address: 1415 Henry Avenue, West Melbourne, FL 32904</t>
  </si>
  <si>
    <t>(321) 837-7777</t>
  </si>
  <si>
    <t>City funds. Design costs (the FY19/20 portion only, $260,000) are included in the City’s adopted budget for FY19/20. Additional City funds are expected (but not guaranteed) to be allocated towards this project in the FY20/21 budget.</t>
  </si>
  <si>
    <t>SJRWMD Cost-Share Funding</t>
  </si>
  <si>
    <t>KMills@WestMelbourne.org</t>
  </si>
  <si>
    <t>Keith Mills, Deputy City Manager</t>
  </si>
  <si>
    <t>WWTF Upgrades for Reclaimed Water</t>
  </si>
  <si>
    <t>The City of West Melbourne’s Ray Bullard Water Reclamation Facility (WRF) is a 3.0 million gallon per day (MGD) annual average daily flow (AADF) rated capacity conventional secondary wastewater treatment facility.  The facility includes influent mechanical screening, grit removal, complete mix activated sludge aeration, secondary clarifiers, chemical feed, filtration, and chlorination.  The facility is permitted to discharge treated effluent to either a 3.0 MGD AADF Class I deep injection well and/or to a 2.48 MGD AADF slow rate public access reuse system.  The facility is permitted to operate under Florida Department of Environmental Protection (FDEP) Domestic Wastewater Facility Operating Permit No. FLA010332 with an expiration date of October 10, 2021.  The facility has no current regulatory requirements to provide nutrient removal through the treatment process for either method of effluent disposal. _x000D_
_x000D_
The City desires to participate in the County-wide effort to reduce nutrient loadings in public access reuse water within the watershed of the Indian River Lagoon.  The plan identified the Ray Bullard WRF among wastewater treatment facilities designated as having excess nitrogen in the reclaimed water effluent. The City is submitting this request with actual nutrient data and additional project specific information to the County so these nutrient removal improvements can be integrated into the plan._x000D_
_x000D_
The City has completed a preliminary feasibility analysis to identify an approach to implement biological nutrient removal at the Ray Bullard WRF.  FDEP permit-required monthly grab sampling of the approximately 800,000 gallon per day average reclaimed water flow shows the total nitrogen concentration averaging 23.51 mg/L as N and the total phosphorus averaging 6.38 mg/L as P from January 2018 through June 2019.  The City is requesting funding from the SOIRL program to modify the existing conventional activated sludge treatment system into a three-stage type biological nutrient removal (BNR) activated sludge treatment system.  This process will include an anaerobic basin to provide biological phosphorus removal followed by an anoxic basin and aerobic basin with internal recycle flows (see figure submitted as part of the application).  Treating the wastewater through the BNR process is expected to achieve a total nitrogen concentration of approximately 5 mg/L and a total phosphorus concentration of approximately 1 mg/L in the treated effluent. It should be noted that the customers for the City’s reuse system are almost entirely residential customers, meaning additional nutrient loading from runoff is likely present (versus reuse water applied on a golf course, for example)._x000D_
_x000D_
To properly control the performance of the biological nutrient removal (BNR) activated sludge treatment system to achieve low nutrient levels, the project will include replacement of the existing centrifugal blowers with new energy efficient hybrid blowers operated using variable frequency drives and related air piping replacement.  The blowers would be operated in such a way as to control the dissolved oxygen concentration within the aeration basins to a narrow operating range to achieve the reduced nutrient levels.</t>
  </si>
  <si>
    <t>Ray Bullard WRF Biological Nutrient Removal Upgrades</t>
  </si>
  <si>
    <t>1,212 lots</t>
  </si>
  <si>
    <t>Press release notifying public.</t>
  </si>
  <si>
    <t>Port St John</t>
  </si>
  <si>
    <t>Reduce bacteria from wastewater entering bodies of water</t>
  </si>
  <si>
    <t>Smoke testing of the Port St John collection system.</t>
  </si>
  <si>
    <t>Port St John Lateral Smoke Testing</t>
  </si>
  <si>
    <t xml:space="preserve">Volunteer support will be utilized to prepare and transport 60 mangroves to the site as well as complete the planting with supervision from MRC staff. The nutrient reduction and enhancements that are beneficial to living shorelines will be discussed prior to engaging volunteer support. Educational workshops are conducted monthly to maintain mangroves at the Lagoon House and at our nursery located in Vero Beach. Mangroves are also utilized in schools as an educational tool to engage children in kinesthetic learning activities. </t>
  </si>
  <si>
    <t>Island Drive-Riverside Landing, Melbourne Beach</t>
  </si>
  <si>
    <t xml:space="preserve">In addition to nutrient reduction, mangroves will also enhance coastal resiliency, improve water quality and enhance wildlife habitat. The project will also provide an educational benefit to the lagoon by educating the volunteers and homeowners involved about the value of living shorelines.  </t>
  </si>
  <si>
    <t>Volunteer support</t>
  </si>
  <si>
    <t>caity@mrcirl.org</t>
  </si>
  <si>
    <t>Caity Savoia</t>
  </si>
  <si>
    <t>Living Shorelines</t>
  </si>
  <si>
    <t>Marine Resources Council</t>
  </si>
  <si>
    <t xml:space="preserve">Mangroves will be planted along the north section of Suntree Rotary Park which has approximately 500 feet of lagoon front shoreline. Some existing vegetation exists with open pockets of shoreline that will be filled in with 60 mangroves. </t>
  </si>
  <si>
    <t>Rotary Park</t>
  </si>
  <si>
    <t xml:space="preserve">During the site visit homeowners discussed with MRC staff the water quality enhancement and erosion control benefits of living shorelines. Volunteer support will be utilized to prepare and transport 60 mangroves to the site as well as complete the planting with supervision from MRC staff. Educational workshops are conducted monthly to maintain mangroves at the Lagoon House and at our nursery located in Vero Beach. Mangroves are also utilized in schools as an educational tool to engage children in kinesthetic learning activities. </t>
  </si>
  <si>
    <t xml:space="preserve">Mangroves will be planted along the property line of five homes that are all connected by approximately 500 feet of lagoon front shoreline. Some existing vegetation exists with open pockets of shoreline that can be filled in with mangroves. </t>
  </si>
  <si>
    <t>Riverside Landing</t>
  </si>
  <si>
    <t>5795 S, US-1, Grant-Valkaria, FL 32949</t>
  </si>
  <si>
    <t xml:space="preserve">In addition to nutrient reduction, mangroves will also enhance coastal resiliency, improve water quality and enhance wildlife habitat. The project will also provide an educational benefit to the lagoon by educating the volunteers involved about the value of living shorelines.  </t>
  </si>
  <si>
    <t xml:space="preserve">Mangroves will be planted along the north section of Fisherman's Landing which has approximately 500 feet of lagoon front shoreline. Some existing vegetation exists with open pockets of shoreline that will be filled in with 60 mangroves. </t>
  </si>
  <si>
    <t xml:space="preserve">Fisherman's Landing </t>
  </si>
  <si>
    <t>Brevard Zoo regularly engages the community in restoration efforts and education.  We attend community events, hold presentations in schools, host volunteer opportunities and bring people into the Zoo to learn about the state of the lagoon and current conservation efforts, including living shorelines.  We are not asking for any additional funding to continue this effort.</t>
  </si>
  <si>
    <t>The following is the proposed site for this project.  If for any reason we can not move forward with this site a substitution site will be selected.  Proposed site:  1410 South Banana River Dr. Merritt Island, FL 32952</t>
  </si>
  <si>
    <t>In addition to nutrient removal, living shorelines provide sediment stabilization and habitat for an abundance of species.</t>
  </si>
  <si>
    <t>Brevard Zoo intends to plant 25 linear feet of qualifying shoreline vegetation in the Banana River.</t>
  </si>
  <si>
    <t>Brevard Zoo Banana River Plant Project 2</t>
  </si>
  <si>
    <t>Unable to enter addresses due to submission failure.  Addresses are attached.  Will use substitution addresses if necessary.</t>
  </si>
  <si>
    <t>321-295-9453 ext. 284</t>
  </si>
  <si>
    <t>Brevard Zoo intends to plant 124 linear feet of qualifying shoreline vegetation in the Central IRL.</t>
  </si>
  <si>
    <t>Brevard Zoo Central IRL Plant Project</t>
  </si>
  <si>
    <t>Unable to upload, see attachment for proposed sites. Substitution sites to be used if necessary.</t>
  </si>
  <si>
    <t>321-254-9453</t>
  </si>
  <si>
    <t>Brevard Zoo intends to plant 610 linear feet of qualifying shoreline vegetation in the North IRL.</t>
  </si>
  <si>
    <t>Brevard Zoo North IRL Plant Project 2</t>
  </si>
  <si>
    <t>BMP: Dry Detention Pond and Biosorption Activated Media</t>
  </si>
  <si>
    <t>North B</t>
  </si>
  <si>
    <t>Anticipate amenities in the area after construction to include signage.</t>
  </si>
  <si>
    <t>Lot East of Forrest Ave. and US1 intersection in Cocoa, FL.</t>
  </si>
  <si>
    <t>The City has concerns with infiltrating waters near the site causing damage to the roadways.</t>
  </si>
  <si>
    <t>Barrier Island</t>
  </si>
  <si>
    <t>(321) 313-0805</t>
  </si>
  <si>
    <t>Dry Detention Pond and Biosorption Activated Media</t>
  </si>
  <si>
    <t>Cocoa Stormwater CIP Budget</t>
  </si>
  <si>
    <t>adiaz@cocoafl.org</t>
  </si>
  <si>
    <t>Abigail Diaz</t>
  </si>
  <si>
    <t>Stormwater Projects</t>
  </si>
  <si>
    <t xml:space="preserve">City of Cocoa </t>
  </si>
  <si>
    <t xml:space="preserve">A dry detention pond in a vacant lot. The pond will have a BAM underdrain filtration system to prevent infiltration of water in the area despite an increase in the volume of water being stored for treatment. The project would simultaneously treat baseflow from Bracco as well as effluent from the adjacent drainage basin and reduce infiltration in the immediate area. </t>
  </si>
  <si>
    <t>Forrest Ave. 72-inch Outfall Baseflow Capture / Treatment</t>
  </si>
  <si>
    <t>BMP: Dry retention; wet retention; exfiltration; nutrient removal filter structure</t>
  </si>
  <si>
    <t>Education and outreach will include articles in the local newsletter the Beach Caster, public social media posts, signs on site, and time in public meetings to provide information on the importance of the health of the Lagoon, as well as the City's role in the stormwater pollution control operations, what residents and businesses can do to assist, informational brochures at certain City functions, and providing for questions and comments from city residents.</t>
  </si>
  <si>
    <t>City of Satellite Beach   28°11'2.33"N 80°36'24.40"W</t>
  </si>
  <si>
    <t>Dry retention; wet retention; exfiltration; nutrient removal filter structure</t>
  </si>
  <si>
    <t>Stormwater Utility Fee</t>
  </si>
  <si>
    <t>ongoing; 319, SWAG, SRF</t>
  </si>
  <si>
    <t>A treatment train approach for reducing nutrient loading from 3 basins. Runoff will flow from dry retention in the form of swales or exfiltration, to a wet detention pond, and through a nutrient removal filter structure before discharging to the river.</t>
  </si>
  <si>
    <t>Jackson Ct. Stormwater Treatment Facility</t>
  </si>
  <si>
    <t>BMP: Dry Retention</t>
  </si>
  <si>
    <t>Central Zone B</t>
  </si>
  <si>
    <t>Interpretive signage will be placed at the project to explain its function and benefits</t>
  </si>
  <si>
    <t>2nd Avenue and Riverside Drive, Indialantic</t>
  </si>
  <si>
    <t>321-723-2242</t>
  </si>
  <si>
    <t>Dry Retention</t>
  </si>
  <si>
    <t>Town Public Works Budget</t>
  </si>
  <si>
    <t>mcasey@indialantic.com</t>
  </si>
  <si>
    <t xml:space="preserve">Michael Casey, Town Manager </t>
  </si>
  <si>
    <t>Town of Indialantic</t>
  </si>
  <si>
    <t>Construct new dry retention facility and diversion structure near outfall</t>
  </si>
  <si>
    <t>Basin 5 Dry Retention</t>
  </si>
  <si>
    <t>10,382 lots; excluding West Cocoa</t>
  </si>
  <si>
    <t>South Central</t>
  </si>
  <si>
    <t>Smoke testing of the South Central collection system.</t>
  </si>
  <si>
    <t>South Central Lateral Smoke Testing</t>
  </si>
  <si>
    <t>BMP: Wet Off-line Detention Pond</t>
  </si>
  <si>
    <t>On a lot east of W Railroad Ave. and E Street</t>
  </si>
  <si>
    <t>MainLand</t>
  </si>
  <si>
    <t>Wet Off-line Detention Pond</t>
  </si>
  <si>
    <t>A wet pond to be excavated East of the Diamond Square CRA. This project is an essential component for improving the drainage abilities of Diamond Square and thus address flooding issues that have been experienced in the past.</t>
  </si>
  <si>
    <t>Diamond Square Stormwater Pond</t>
  </si>
  <si>
    <t>BMP: Floating Islands / Managed Aquatic Plant Systems</t>
  </si>
  <si>
    <t>Polaris Pond off Polaris Street in Cocoa, FL</t>
  </si>
  <si>
    <t>Floating Islands / Managed Aquatic Plant Systems</t>
  </si>
  <si>
    <t>SOIRL</t>
  </si>
  <si>
    <t>Add floating wetlands in various locations to be determined around the City of Cocoa in different stormwater ponds.</t>
  </si>
  <si>
    <t>Floating Wetlands to Existing Stromwater Ponds</t>
  </si>
  <si>
    <t>BMP: Wet detention pond</t>
  </si>
  <si>
    <t>Central Indian River Lagoon, WBID 3085</t>
  </si>
  <si>
    <t>None, but the City is willing to work with the County on any requested outreach or support</t>
  </si>
  <si>
    <t>Coordinates: 28°04'6.37" N, 80°38'34.45"W, Street Address: 1415 Henry Avenue, West Melbourne, FL 32904</t>
  </si>
  <si>
    <t>Wet detention pond</t>
  </si>
  <si>
    <t>City funds may (or may not) be allocated towards this project in the FY20/21 budget</t>
  </si>
  <si>
    <t>SJRWMD Cost-Share Funding, FDEP SWAG Funding</t>
  </si>
  <si>
    <t>The City of West Melbourne’s Canal C1E conveys stormwater from an upstream basin totaling approximately 450 acres (refer to the figure e-mailed as part of the application). The majority of the 450-acre basin is composed of older, single-family residential subdivisions that were constructed without stormwater treatment systems. The runoff from this 450-acre basin flows to the City’s canals and eventually to the Indian River Lagoon. Currently, the runoff flows to the lagoon without undergoing any type of stormwater treatment._x000D_
_x000D_
This project proposes to construct a new wet detention pond that will intercept the first flush of stormwater flows from the downstream end of Canal C1E. The new wet detention pond will be constructed at the City’s wastewater treatment facility, in place of the existing lined reclaim water pond. The lined pond, and the surrounding areas, are no longer in use and currently serve no purpose._x000D_
This project is conveniently located where Canal C1E splits into Canals C10 and C11 (see figure). This allows the new system to intercept the entirety of flows from the upstream 450-acre basin prior to the flows splitting into two separate canals (both of which flow to the Central IRL). Two concrete diversion structures will be constructed at the upstream ends of Canals C10 and C11 as shown on the 60% design plans (also submitted as part of this application). This will divert the first flush of stormwater flow into the new wet detention pond. Check valves will be installed on the intake piping for the wet detention pond to prevent backflow of the first flush into the canal system. The new wet detention pond will allow for treatment of TN and TP as shown in the attached calculations. An added benefit is the new pond will also provide additional stormwater storage, which will aid with flooding of upstream areas during heavy rainfall events.</t>
  </si>
  <si>
    <t>Ray Bullard WRF Stormwater Management Area</t>
  </si>
  <si>
    <t>BMP: Woodchip Bioreactor</t>
  </si>
  <si>
    <t xml:space="preserve"> 28.771504° lat, -80.845154° lon</t>
  </si>
  <si>
    <t>Woodchip Bioreactor</t>
  </si>
  <si>
    <t>Florida Legisitative Funding</t>
  </si>
  <si>
    <t>jeff.rapolti@brevardfl.gov</t>
  </si>
  <si>
    <t>Jeff Rapolti</t>
  </si>
  <si>
    <t>Brevard County Stormwater</t>
  </si>
  <si>
    <t xml:space="preserve">This project will incorporate a check dam to divert existing water flow in the ditch through a woodchip bioreactor capable of reducing nutrient loading. </t>
  </si>
  <si>
    <t>Basin 22 Hunting Road Serenity Park Woodchip Bioreactor</t>
  </si>
  <si>
    <t xml:space="preserve"> 27.827804° lat, -80.611043° lon</t>
  </si>
  <si>
    <t>Basin 2258 Babcock Road Woodchip Bioreactor</t>
  </si>
  <si>
    <t>BMP: Floating Islands/Managed Aquatic Plant Systems</t>
  </si>
  <si>
    <t>North A</t>
  </si>
  <si>
    <t>Information on the project will be included in the annual stormwater newsletter which is mailed to approx. 20,000 citizens within their utility bills and also on the City's website.</t>
  </si>
  <si>
    <t>28*37’07”N; 80*49’14”W; 230 N Dixie Ave, Titusville, FL 32796</t>
  </si>
  <si>
    <t>(321) 567-3861</t>
  </si>
  <si>
    <t>Floating Islands/Managed Aquatic Plant Systems</t>
  </si>
  <si>
    <t>City of Titusville Stormwater Utility</t>
  </si>
  <si>
    <t>sandra.reller@titusville.com</t>
  </si>
  <si>
    <t>Sandra Reller</t>
  </si>
  <si>
    <t>Installation of floating islands within a 3 acre City owned pond located within the Draa Field basin, which is part of the overall Marina Basin.</t>
  </si>
  <si>
    <t>Draa Field Pond MAPS</t>
  </si>
  <si>
    <t xml:space="preserve"> 28.695738° lat, -80.844160° lon</t>
  </si>
  <si>
    <t>Basin 141 Irwin Avenue Woodchip Bioreactor</t>
  </si>
  <si>
    <t xml:space="preserve"> 28.772461° lat, -80.860861° lon</t>
  </si>
  <si>
    <t>Basin 26 Sunset Road Serenity Park Woodchip Bioreactor</t>
  </si>
  <si>
    <t xml:space="preserve"> 28.791279° lat, -80.865261° lon</t>
  </si>
  <si>
    <t>Basin 10 County Line Road Woodchip Bioreactor</t>
  </si>
  <si>
    <t>12,760 lots</t>
  </si>
  <si>
    <t>Merritt Island</t>
  </si>
  <si>
    <t>Smoke testing of the Merritt Island collection system.</t>
  </si>
  <si>
    <t>Merritt Island Lateral Smoke Testing</t>
  </si>
  <si>
    <t>10,385 lots</t>
  </si>
  <si>
    <t>South Beaches</t>
  </si>
  <si>
    <t>Smoke testing of the South Beaches collection system.</t>
  </si>
  <si>
    <t>South Beaches Lateral Smoke Testing</t>
  </si>
  <si>
    <t>5,402 lots</t>
  </si>
  <si>
    <t>Barefoot Bay</t>
  </si>
  <si>
    <t>Smoke testing of the Barefoot Bay collection system.</t>
  </si>
  <si>
    <t>Barefoot Bay Lateral Smoke Testing</t>
  </si>
  <si>
    <t xml:space="preserve">28.184086, -80.610735 - Satellite Beach Portion of Grand Canal and finger canals </t>
  </si>
  <si>
    <t>ongoing</t>
  </si>
  <si>
    <t>Treatment Interstitial Water</t>
  </si>
  <si>
    <t xml:space="preserve">Alongside the dredging of the City of Satellite Beach portion of the Grand Canal and finger canals, interstitial water treatment will play a vital role in the health of the IRL. A permitted county spoil site exists in the area to deposit the muck and treat the interstitial water from the operations. </t>
  </si>
  <si>
    <t>Satellite Beach Interstitial Water Treatment</t>
  </si>
  <si>
    <t>Ongoing</t>
  </si>
  <si>
    <t>FDEP</t>
  </si>
  <si>
    <t>terry.williamson@brevardfl.gov</t>
  </si>
  <si>
    <t>Vegetation Harvesting</t>
  </si>
  <si>
    <t>Mechanical harvesting of 30 stormwater ponds</t>
  </si>
  <si>
    <t>County Wide Stormwater Pond Harvesting</t>
  </si>
  <si>
    <t>Information on the project will be included in the annual stormwater newsletter which is mailed to approximately 20,000 citizens within their utility bills and also on the City's website.</t>
  </si>
  <si>
    <t>28*37’22”N; 80*48’53”W; 1105 Buffalo Rd, Titusville, FL 32796</t>
  </si>
  <si>
    <t>321-567-3861</t>
  </si>
  <si>
    <t>Installation of floating islands within a  2.3 acre City owned pond located within the Marina Basin.</t>
  </si>
  <si>
    <t>Osprey Plant Pond MAPS</t>
  </si>
  <si>
    <t>3 acre pond within a larger 105 acre basin</t>
  </si>
  <si>
    <t xml:space="preserve">  Information on the project will be included in the annual stormwater newsletter which is mailed to approx. 20,000 citizens within their utility bills and also on the City's website.</t>
  </si>
  <si>
    <t xml:space="preserve">The harvest of aquatic vegetation removes nutrients from the waterbody rather than recycling them through decomposition and sedimentation of the plant material into the sediment. Most fresh water plants do not tolerate the salinity of the IRL and upon release to the lagoon from tributaries will die and decompose adding a nutrient load directly to the Lagoon. The exact amount of nitrogen and phosphorus removal can't be calculated until after the harvesting is complete and weighed and sampled. </t>
  </si>
  <si>
    <t>Vegetation harvesting within a 3 acre pond that leads to the Indian River Lagoon. Removal of invasive and nuisance plant species within the pond. The harvest of aquatic vegetation removes nutrients from the waterbody rather than recycling them through decomposition and sedimentation of the plant material into the sediment. Most fresh water plants do not tolerate the salinity of the IRL and upon release to the lagoon from tributaries will die and decompose adding a nutrient load directly to the Lagoon.</t>
  </si>
  <si>
    <t>Draa Field Vegetation Harvesting</t>
  </si>
  <si>
    <t>The progress of the project will be reported on quarterly by the City</t>
  </si>
  <si>
    <t>1105 Buffalo Road, Titusville, FL 32796</t>
  </si>
  <si>
    <t>321-567-3855</t>
  </si>
  <si>
    <t xml:space="preserve">City of Titusville Water and Sewer Revenues </t>
  </si>
  <si>
    <t>sean.stauffer@titusville.com</t>
  </si>
  <si>
    <t xml:space="preserve">Sean Stauffer </t>
  </si>
  <si>
    <t>The intent of Phase 1 of the Nutrient Removal Upgrade Project was to develop and construct biological, chemical and physical process upgrades throughout the Osprey Water Reclamation Facility directed toward an effluent total nitrogen ( TN) concentration of 6 mg/ L and an effluent total phosphorus_x000D_
concentration of 1 mg/ L.  During the design of Phase 1 it was discovered that with the addition of an internal recirculation process, the Nitrogen in the reclaimed water can reliably be lowered from 6 mg/L to 3 mg/L as an annual average.  Phase 2 of the project will consist of the construction and implementation of the internal recirculation process during the construction of Phase 1.</t>
  </si>
  <si>
    <t>Osprey Nutrient Removal Upgrade Phase 2</t>
  </si>
  <si>
    <t>Comments</t>
  </si>
  <si>
    <t>Recommendation</t>
  </si>
  <si>
    <t>Difference from Previous Approved Amount</t>
  </si>
  <si>
    <t>Previous Approval Amount</t>
  </si>
  <si>
    <t>Calculation for Sum</t>
  </si>
  <si>
    <t>Acres Treated</t>
  </si>
  <si>
    <t>Average TN Concentration</t>
  </si>
  <si>
    <t>Average TP Concentration</t>
  </si>
  <si>
    <t>Basin Management Action Plan Zone</t>
  </si>
  <si>
    <t>Cubic Yards Muck Removed</t>
  </si>
  <si>
    <t>Dredging Cost</t>
  </si>
  <si>
    <t>Education Outreach</t>
  </si>
  <si>
    <t>Education Outreach Cost</t>
  </si>
  <si>
    <t>Funding This Fisca lYear</t>
  </si>
  <si>
    <t>Hookup Fees</t>
  </si>
  <si>
    <t>Hookup Fees Are Paid For By Tax Funding</t>
  </si>
  <si>
    <t>Liters Interstitial Water Treated</t>
  </si>
  <si>
    <t>Local Require Connection</t>
  </si>
  <si>
    <t>Location</t>
  </si>
  <si>
    <t>Num House Smoke Tested</t>
  </si>
  <si>
    <t>Num Prop Owner Connection</t>
  </si>
  <si>
    <t>Num Systems Project Area</t>
  </si>
  <si>
    <t>Other Benefits</t>
  </si>
  <si>
    <t>Percent TN Reduction</t>
  </si>
  <si>
    <t>Percent TP Reduction</t>
  </si>
  <si>
    <t>Planting Cost</t>
  </si>
  <si>
    <t>Pounds TN In Interstital Water</t>
  </si>
  <si>
    <t>Pounds TP In Interstital Water</t>
  </si>
  <si>
    <t>Private Lateral Costs</t>
  </si>
  <si>
    <t>Retrofit Cost</t>
  </si>
  <si>
    <t>Septic Abandonment And Private Lateral Fees</t>
  </si>
  <si>
    <t>Smoke Testing Cost</t>
  </si>
  <si>
    <t>Stormwater Area</t>
  </si>
  <si>
    <t>TN Reduction Septic</t>
  </si>
  <si>
    <t>Treatment Cost</t>
  </si>
  <si>
    <t>Acres Muck Removed</t>
  </si>
  <si>
    <t>Bid Ready</t>
  </si>
  <si>
    <t>Construction Cost</t>
  </si>
  <si>
    <t>Cost Per Pound TN</t>
  </si>
  <si>
    <t>Cost Per Pound TP</t>
  </si>
  <si>
    <t>Current TN Concentration</t>
  </si>
  <si>
    <t>Current TP Concentration</t>
  </si>
  <si>
    <t>Design Completed</t>
  </si>
  <si>
    <t>Design Completion Date</t>
  </si>
  <si>
    <t>Design Cost</t>
  </si>
  <si>
    <t>Design Start Date</t>
  </si>
  <si>
    <t>Estimated Construction Completion Date</t>
  </si>
  <si>
    <t>Flow To Reuse</t>
  </si>
  <si>
    <t>Innovative BMP Description</t>
  </si>
  <si>
    <t>TP $/lb</t>
  </si>
  <si>
    <t>TP Reduction (lbs/year)</t>
  </si>
  <si>
    <t>Land Easements Owned Acquired</t>
  </si>
  <si>
    <t>Local Project Match Adopted</t>
  </si>
  <si>
    <t>Necessary Permits</t>
  </si>
  <si>
    <t>Oysters Or Living Shoreline</t>
  </si>
  <si>
    <t>Phone Number</t>
  </si>
  <si>
    <t>Pre Project Sampling Conducted</t>
  </si>
  <si>
    <t>Retrofit Existing BMP Type</t>
  </si>
  <si>
    <t>Systems Over Fifty Meters Waterbody</t>
  </si>
  <si>
    <t>Systems Within Meters Waterbody</t>
  </si>
  <si>
    <t>TN Post Project Loading</t>
  </si>
  <si>
    <t>TN Pre Project Loading</t>
  </si>
  <si>
    <t>TP Post Project Loading</t>
  </si>
  <si>
    <t>TP Pre Project Loading</t>
  </si>
  <si>
    <t>Targeted Construction Start Date</t>
  </si>
  <si>
    <t>Type Stormwater BMP</t>
  </si>
  <si>
    <t>Unique Id</t>
  </si>
  <si>
    <t>Upgraded TN Concentration</t>
  </si>
  <si>
    <t>Upgraded TP Concentration</t>
  </si>
  <si>
    <t>Sources Local Cost Share</t>
  </si>
  <si>
    <t>Sources Secured Grants</t>
  </si>
  <si>
    <t>Sources of Requested Grants</t>
  </si>
  <si>
    <t>Dollar Amount Local Cost Share</t>
  </si>
  <si>
    <t>Dollar Amount Requested Grants</t>
  </si>
  <si>
    <t>Dollar Amount Secured Grants</t>
  </si>
  <si>
    <t>Cummulative Eligible Tax Funding</t>
  </si>
  <si>
    <t>Eligible Tax Funding $/lb TN</t>
  </si>
  <si>
    <t>Eligible Tax Funding Adjusted</t>
  </si>
  <si>
    <t>Eligible Tax Funding Cost Share</t>
  </si>
  <si>
    <t>Total Project Cost Minus Grants</t>
  </si>
  <si>
    <t>Total Cost TN $/lb</t>
  </si>
  <si>
    <t>TN Reduction (lbs/year)</t>
  </si>
  <si>
    <t>Email Address</t>
  </si>
  <si>
    <t>Contact Person Name</t>
  </si>
  <si>
    <t>ProjectType</t>
  </si>
  <si>
    <t>Project Description</t>
  </si>
  <si>
    <t>ProjectName</t>
  </si>
  <si>
    <t>Project Number</t>
  </si>
  <si>
    <t>Project Order</t>
  </si>
  <si>
    <t>c</t>
  </si>
  <si>
    <t>Project Status</t>
  </si>
  <si>
    <t>Complete</t>
  </si>
  <si>
    <t>Underway</t>
  </si>
  <si>
    <t>Withdrawn</t>
  </si>
  <si>
    <t>Planned</t>
  </si>
  <si>
    <t>Completee</t>
  </si>
  <si>
    <t>Not Recommended</t>
  </si>
  <si>
    <t>Recommended</t>
  </si>
  <si>
    <t>Revised</t>
  </si>
  <si>
    <t xml:space="preserve"> Rockledge</t>
  </si>
  <si>
    <t xml:space="preserve"> Melbourne</t>
  </si>
  <si>
    <t xml:space="preserve"> Cape Canaveral</t>
  </si>
  <si>
    <t xml:space="preserve"> Cocoa</t>
  </si>
  <si>
    <t xml:space="preserve"> Palm Bay</t>
  </si>
  <si>
    <t xml:space="preserve"> Indian Harbour Beach</t>
  </si>
  <si>
    <t xml:space="preserve"> Titusville</t>
  </si>
  <si>
    <t xml:space="preserve"> West Melbourne</t>
  </si>
  <si>
    <t xml:space="preserve"> Cocoa Beach</t>
  </si>
  <si>
    <t xml:space="preserve"> Indian Harbour
Beach</t>
  </si>
  <si>
    <t xml:space="preserve"> Satellite Beach</t>
  </si>
  <si>
    <t xml:space="preserve"> Cocoa </t>
  </si>
  <si>
    <t>Brevard County Utility</t>
  </si>
  <si>
    <t xml:space="preserve">Brevard County Utility </t>
  </si>
  <si>
    <t>Indialantic</t>
  </si>
  <si>
    <r>
      <rPr>
        <sz val="12"/>
        <rFont val="Calibri"/>
        <family val="2"/>
        <scheme val="minor"/>
      </rPr>
      <t>Grant St WRF Nutrient Removal
Improvements</t>
    </r>
  </si>
  <si>
    <r>
      <rPr>
        <sz val="12"/>
        <rFont val="Calibri"/>
        <family val="2"/>
        <scheme val="minor"/>
      </rPr>
      <t>Sylvan Estates Septic‐to‐Sewer
Conversion</t>
    </r>
  </si>
  <si>
    <r>
      <rPr>
        <sz val="12"/>
        <rFont val="Calibri"/>
        <family val="2"/>
        <scheme val="minor"/>
      </rPr>
      <t>Riverside Drive Septic‐to‐Sewer
Conversion</t>
    </r>
  </si>
  <si>
    <r>
      <rPr>
        <sz val="12"/>
        <rFont val="Calibri"/>
        <family val="2"/>
        <scheme val="minor"/>
      </rPr>
      <t>Roxy Avenue Septic‐to‐Sewer
Conversion</t>
    </r>
  </si>
  <si>
    <r>
      <rPr>
        <sz val="12"/>
        <rFont val="Calibri"/>
        <family val="2"/>
        <scheme val="minor"/>
      </rPr>
      <t>Big Muddy @ Cynthia Baffle
Box</t>
    </r>
  </si>
  <si>
    <r>
      <rPr>
        <sz val="12"/>
        <rFont val="Calibri"/>
        <family val="2"/>
        <scheme val="minor"/>
      </rPr>
      <t>Crane Creek/M‐1 Canal Flow
Restoration</t>
    </r>
  </si>
  <si>
    <r>
      <rPr>
        <sz val="12"/>
        <rFont val="Calibri"/>
        <family val="2"/>
        <scheme val="minor"/>
      </rPr>
      <t>Merritt Island Muck Removal,
Ph 1</t>
    </r>
  </si>
  <si>
    <r>
      <rPr>
        <sz val="12"/>
        <rFont val="Calibri"/>
        <family val="2"/>
        <scheme val="minor"/>
      </rPr>
      <t>Muck Interstitial Water
Treatment for IHB Canals</t>
    </r>
  </si>
  <si>
    <r>
      <rPr>
        <sz val="12"/>
        <rFont val="Calibri"/>
        <family val="2"/>
        <scheme val="minor"/>
      </rPr>
      <t>Marine Resources
Council</t>
    </r>
  </si>
  <si>
    <r>
      <rPr>
        <sz val="12"/>
        <rFont val="Calibri"/>
        <family val="2"/>
        <scheme val="minor"/>
      </rPr>
      <t>Lagoon House Shoreline
Restoration Planting</t>
    </r>
  </si>
  <si>
    <t xml:space="preserve">North </t>
  </si>
  <si>
    <t xml:space="preserve">Central </t>
  </si>
  <si>
    <t>Brevard Zoo North  Plant Project</t>
  </si>
  <si>
    <t>Brevard Zoo Central  Oyster Project</t>
  </si>
  <si>
    <t>Brevard Zoo North  Plant Project 2</t>
  </si>
  <si>
    <t>Brevard Zoo Central  Plant Project</t>
  </si>
  <si>
    <t>Brevard Zoo North  Oyster Project 2</t>
  </si>
  <si>
    <t>Brevard Zoo Central  Oyster Project 2</t>
  </si>
  <si>
    <t>Seagrass growing in area</t>
  </si>
  <si>
    <t>SOIRL funds spent $880,530</t>
  </si>
  <si>
    <t>SOIRL funds spent $34,700</t>
  </si>
  <si>
    <t>SOIRL funds spent $22,206.73</t>
  </si>
  <si>
    <t>SOIRL funds spent $30,624</t>
  </si>
  <si>
    <t>SOILR funds spent $4,224</t>
  </si>
  <si>
    <t>SOIRL funds spent $11,437.50</t>
  </si>
  <si>
    <t>absorbed into county-wide septic to sewer phase out</t>
  </si>
  <si>
    <t>Cocoa Beach Muck Dredging‐Phase  III</t>
  </si>
  <si>
    <t>Cocoa Beach Muck Dredging‐Phase  III Interstitial</t>
  </si>
  <si>
    <t>Cape Canaveral Air Force Station WWTF Upgrade</t>
  </si>
  <si>
    <t>Malabar - Zone B</t>
  </si>
  <si>
    <t>Malabar - Zone A</t>
  </si>
  <si>
    <t>South Beaches - Zone F</t>
  </si>
  <si>
    <t>Sewer Lateral
Repair/Replacement (Satellite Beach Pilot Project)</t>
  </si>
  <si>
    <t>Port St. John WWTP</t>
  </si>
  <si>
    <t>Cane Breaker Condo</t>
  </si>
  <si>
    <t>Palm Harbor Mobile Home Park WWTF</t>
  </si>
  <si>
    <t>River Forest Mobile Home Park WWTF</t>
  </si>
  <si>
    <t>Indian River Shores Trailer Park WWTF</t>
  </si>
  <si>
    <t>South Banana - Zone B</t>
  </si>
  <si>
    <t>City of Cocoa - Zone K</t>
  </si>
  <si>
    <t>Titusville Zones A-G</t>
  </si>
  <si>
    <t>South Central - Zone D</t>
  </si>
  <si>
    <t>Melbourne</t>
  </si>
  <si>
    <t>City of Cocoa - Zone J</t>
  </si>
  <si>
    <t>South Central - Zone F</t>
  </si>
  <si>
    <t>South Beaches - Zone A</t>
  </si>
  <si>
    <t xml:space="preserve">     South Beaches - Zone O</t>
  </si>
  <si>
    <t xml:space="preserve">     South Beaches - Zone P</t>
  </si>
  <si>
    <t xml:space="preserve">     City of Titusville - Zone H</t>
  </si>
  <si>
    <t xml:space="preserve">     Rockledge - Zone B</t>
  </si>
  <si>
    <t xml:space="preserve">     City of Palm Bay – Zone A</t>
  </si>
  <si>
    <t xml:space="preserve">     City of Palm Bay – Zone B</t>
  </si>
  <si>
    <t xml:space="preserve">     Banana Septic System 144 Quick Connections</t>
  </si>
  <si>
    <t xml:space="preserve">     North IRL Septic System 463 Quick Connections</t>
  </si>
  <si>
    <t>Central IRL Septic System 269 Quick Connections</t>
  </si>
  <si>
    <t xml:space="preserve">     Banana River Lagoon 100 Septic System Upgrades</t>
  </si>
  <si>
    <t xml:space="preserve">     North IRL 586 Septic System Upgrades</t>
  </si>
  <si>
    <t xml:space="preserve">     Central IRL 939 Septic System Upgrades</t>
  </si>
  <si>
    <t xml:space="preserve">     Banana River Lagoon 67 Basin Projects</t>
  </si>
  <si>
    <t>North IRL 98 Basin Projects</t>
  </si>
  <si>
    <t>No SOIRL funds spent due to contractor not meeting contract requirements</t>
  </si>
  <si>
    <t>pending</t>
  </si>
  <si>
    <t xml:space="preserve">SJRWMD M-1 Rediversion will make this project benefit SJR instead of IRL </t>
  </si>
  <si>
    <t>increased to 100 sites</t>
  </si>
  <si>
    <t>increased to 586 sites</t>
  </si>
  <si>
    <t>increased to 939 sites</t>
  </si>
  <si>
    <t>Central IRL 10 Basin Projects</t>
  </si>
  <si>
    <t>Port Canaveral South Muck Dredging</t>
  </si>
  <si>
    <t>Pineda Muck Dredging</t>
  </si>
  <si>
    <t>Patrick Air Force Base Muck Dredging</t>
  </si>
  <si>
    <t>Titusville Railroad West Muck Dredging</t>
  </si>
  <si>
    <t>NASA Causeway East Muck Dredging</t>
  </si>
  <si>
    <t>Titusville Railroad East Muck Dredging</t>
  </si>
  <si>
    <t>Eau Gallie Northeast Muck Dredging</t>
  </si>
  <si>
    <t>Port Canaveral South Interstital</t>
  </si>
  <si>
    <t>Pineda Interstital</t>
  </si>
  <si>
    <t>Patrick Air Force Base Interstitial</t>
  </si>
  <si>
    <t>Cocoa Beach Golf Interstitial</t>
  </si>
  <si>
    <t>Sykes Creek Interstitial</t>
  </si>
  <si>
    <t>NASA Causeway East Interstitial</t>
  </si>
  <si>
    <t>Titusville Railroad East Interstitial</t>
  </si>
  <si>
    <t>Eau Gallie Northeast Interstitial</t>
  </si>
  <si>
    <t>Turkey Creek Interstitial</t>
  </si>
  <si>
    <t>Included in muck project</t>
  </si>
  <si>
    <t>Banana River Lagoon County Oyster Bars Year 1</t>
  </si>
  <si>
    <t>North IRL County Oyster Bars</t>
  </si>
  <si>
    <t>SOIRL spent $8,900</t>
  </si>
  <si>
    <t>Indian River Drive Oyster Bar</t>
  </si>
  <si>
    <t>Brevard Zoo North  IRL Oyster Project</t>
  </si>
  <si>
    <t>Central IRL County Oyster Bars</t>
  </si>
  <si>
    <t>RiverView Senior Resort Oyster Bar</t>
  </si>
  <si>
    <t>SOIRL spent $16,080</t>
  </si>
  <si>
    <t>Indian River Drive Planted Shoreline</t>
  </si>
  <si>
    <t>SOIRL spent $24,000</t>
  </si>
  <si>
    <t>Titusville</t>
  </si>
  <si>
    <t>Septic</t>
  </si>
  <si>
    <t>Johns Rd Pond BAM Basin 51</t>
  </si>
  <si>
    <t>Cocoa Beach Golf Muck Dredging</t>
  </si>
  <si>
    <t>Additional request for project expansion</t>
  </si>
  <si>
    <t>Brevard County Utilities</t>
  </si>
  <si>
    <t>North</t>
  </si>
  <si>
    <t>Merritt Island Septic Phase Out Project Phase 1</t>
  </si>
  <si>
    <t>Merritt Island Septic Phase Out Project Phase 2</t>
  </si>
  <si>
    <t xml:space="preserve">Cocoa Beach Country Club Planted Shoreline </t>
  </si>
  <si>
    <t>McNabb Park ‐ Planted Shoreline</t>
  </si>
  <si>
    <t>Riverview Park Planted Shoreline</t>
  </si>
  <si>
    <t>Expanded Outreach - Fertilizer</t>
  </si>
  <si>
    <t>Expanded Outreach - Grass Clippings</t>
  </si>
  <si>
    <t>Expanded Outreach - Septic System Maintance</t>
  </si>
  <si>
    <t>Denitrification Retrofit of Johns Rd Pond Basin 62</t>
  </si>
  <si>
    <t>Denitrification Retrofit of Huntington Pond Basin 41</t>
  </si>
  <si>
    <t>Burkholm Rd BAM Basin 100</t>
  </si>
  <si>
    <t>Carter Rd BAM Basin 115</t>
  </si>
  <si>
    <t>Wiley Rd BAM Basin 193</t>
  </si>
  <si>
    <t>Broadway Pond BAM Basin 832</t>
  </si>
  <si>
    <t>Date Completed</t>
  </si>
  <si>
    <t>Pennwood Sewer Conversion</t>
  </si>
  <si>
    <t>Fleming Grant BAM Basin 2134</t>
  </si>
  <si>
    <t>Denitrification Retrofit of Flounder Creek Pond Basin 71</t>
  </si>
  <si>
    <t>Palm Bay North Area WRF Upgrade</t>
  </si>
  <si>
    <t>Basin 1349</t>
  </si>
  <si>
    <t>Basin 1409</t>
  </si>
  <si>
    <t>Grand Canal Muck Dredging &amp; Interstitial Treatment</t>
  </si>
  <si>
    <t>Construction</t>
  </si>
  <si>
    <t>Design</t>
  </si>
  <si>
    <t>City of Rockledge - Septic to Sewer</t>
  </si>
  <si>
    <t>Titusville Railroad West Interstitial</t>
  </si>
  <si>
    <t>Revised into Eau Gallie NE Muck Dredging</t>
  </si>
  <si>
    <t>Interstitial Treatment</t>
  </si>
  <si>
    <t>Contract/Design</t>
  </si>
  <si>
    <t xml:space="preserve">Turkey Creek Muck Re-dredge </t>
  </si>
  <si>
    <t>Sykes Creek IJ S2S</t>
  </si>
  <si>
    <t>North Merritt Island F S2S</t>
  </si>
  <si>
    <t>North Merritt Island D S2S</t>
  </si>
  <si>
    <t>South Central AB S2S</t>
  </si>
  <si>
    <t>Pineda S2S</t>
  </si>
  <si>
    <t>South Central BC S2S</t>
  </si>
  <si>
    <t>South Banana A S2S</t>
  </si>
  <si>
    <t>North Merritt Island A S2S</t>
  </si>
  <si>
    <t>South Central I S2S</t>
  </si>
  <si>
    <t>Sharpes A S2S</t>
  </si>
  <si>
    <t>Merritt Island H S2S</t>
  </si>
  <si>
    <t>Sykes Creek S S2S</t>
  </si>
  <si>
    <t>North Merritt Island B S2S</t>
  </si>
  <si>
    <t>Merritt Island A S2S</t>
  </si>
  <si>
    <t>WWTF Upgrade</t>
  </si>
  <si>
    <t>Quick Connect</t>
  </si>
  <si>
    <t>Septic System Upgrades</t>
  </si>
  <si>
    <t>Treatment of Interstitial Water</t>
  </si>
  <si>
    <t>Septic to Sewer</t>
  </si>
  <si>
    <t>Septic Removal Extend</t>
  </si>
  <si>
    <t>RIB/Sprayfield</t>
  </si>
  <si>
    <t>$2,440,971 muck; $15,579,397 IT</t>
  </si>
  <si>
    <t>Palm Bay</t>
  </si>
  <si>
    <t>Project Name</t>
  </si>
  <si>
    <t>Design2</t>
  </si>
  <si>
    <t>Basin 22 Huntington Road Serenity Park Woodchip Bioreactor</t>
  </si>
  <si>
    <t>Contract/Design2</t>
  </si>
  <si>
    <t>Planned2</t>
  </si>
  <si>
    <t>Rockledge</t>
  </si>
  <si>
    <t>Cocoa</t>
  </si>
  <si>
    <t>31 connections</t>
  </si>
  <si>
    <t>78 connections</t>
  </si>
  <si>
    <t>56 connections</t>
  </si>
  <si>
    <t>148 connections; 5,152,958(construction est.) + 1,776,000 (12k/parcel)</t>
  </si>
  <si>
    <t>140 connections</t>
  </si>
  <si>
    <t>12 connections</t>
  </si>
  <si>
    <t>5 connections</t>
  </si>
  <si>
    <t>Sherwood Park Stormwater Quality Project</t>
  </si>
  <si>
    <t>Stormwater</t>
  </si>
  <si>
    <t>59 connections</t>
  </si>
  <si>
    <t>Stormwater LID Convair Cove 1 Blakey Blvd</t>
  </si>
  <si>
    <t>Stormwater LID Convair Cove 2 Dempsey Drive</t>
  </si>
  <si>
    <t>McNabb Park Oysters</t>
  </si>
  <si>
    <t>Riverview Park Oysters</t>
  </si>
  <si>
    <t>Cocoa Beach</t>
  </si>
  <si>
    <t>District</t>
  </si>
  <si>
    <t>All</t>
  </si>
  <si>
    <t>City of Melbourne - Zone A</t>
  </si>
  <si>
    <t>Basin</t>
  </si>
  <si>
    <t>Estimated Cost</t>
  </si>
  <si>
    <t>Five-Month Baseflow TN Load (lbs/yr)</t>
  </si>
  <si>
    <t>Five-Month TN Reductions (55% Efficiency) (lbs/yr)</t>
  </si>
  <si>
    <t>Annual TN Loads (lbs/yr)</t>
  </si>
  <si>
    <t>Annual TN Reductions (45% Efficiency) (lbs/yr)</t>
  </si>
  <si>
    <t>Annual Cost per Pound of TN Removed</t>
  </si>
  <si>
    <t>Area</t>
  </si>
  <si>
    <t>CCB-E</t>
  </si>
  <si>
    <t>CCB-F</t>
  </si>
  <si>
    <t>CCAFS-4A</t>
  </si>
  <si>
    <t>979A</t>
  </si>
  <si>
    <t>CCB-G</t>
  </si>
  <si>
    <t>CCAFS-6B</t>
  </si>
  <si>
    <t>CCAFS-3A</t>
  </si>
  <si>
    <t>CCAFS-5A</t>
  </si>
  <si>
    <t>CCB-B</t>
  </si>
  <si>
    <t>CC-B2A</t>
  </si>
  <si>
    <t>CCAFS-1A</t>
  </si>
  <si>
    <t>CCAFS-6D</t>
  </si>
  <si>
    <t>CCAFS-6A</t>
  </si>
  <si>
    <t>CCAFS-2A</t>
  </si>
  <si>
    <t>CCB-C</t>
  </si>
  <si>
    <t>CCB-D</t>
  </si>
  <si>
    <t>CCB-I</t>
  </si>
  <si>
    <t>CCB-H</t>
  </si>
  <si>
    <t>1280B</t>
  </si>
  <si>
    <t>1037A</t>
  </si>
  <si>
    <t>CCAFS-9A</t>
  </si>
  <si>
    <t>CCAFS-4C</t>
  </si>
  <si>
    <t>940B</t>
  </si>
  <si>
    <t>CC-B2C</t>
  </si>
  <si>
    <t>CC-B4B</t>
  </si>
  <si>
    <t>Total</t>
  </si>
  <si>
    <t xml:space="preserve">- </t>
  </si>
  <si>
    <t>Mainland</t>
  </si>
  <si>
    <t>TV-St. Johns Basin</t>
  </si>
  <si>
    <t>TV-ST Teresa Basin</t>
  </si>
  <si>
    <t>Beaches</t>
  </si>
  <si>
    <t>TV-Addison Canal Basin</t>
  </si>
  <si>
    <t>TV-Chain of Lakes Basin</t>
  </si>
  <si>
    <t>CO-2K</t>
  </si>
  <si>
    <t>TV-La Paloma Basin</t>
  </si>
  <si>
    <t>CO-2QA</t>
  </si>
  <si>
    <t>TV-South Marine Basin</t>
  </si>
  <si>
    <t>RL-2A</t>
  </si>
  <si>
    <t>TV-Main Street Basin</t>
  </si>
  <si>
    <t>RL-3B</t>
  </si>
  <si>
    <t>TV-Parrish Basin</t>
  </si>
  <si>
    <t>RL-3I</t>
  </si>
  <si>
    <t>TV-Sycamore Basin</t>
  </si>
  <si>
    <t>TV-Marina Basin</t>
  </si>
  <si>
    <t>CO-2I</t>
  </si>
  <si>
    <t>TV-South Street Basin</t>
  </si>
  <si>
    <t>TV-Royal Palm Basin</t>
  </si>
  <si>
    <t>RL-3A</t>
  </si>
  <si>
    <t>-</t>
  </si>
  <si>
    <t>Central</t>
  </si>
  <si>
    <t>District_1</t>
  </si>
  <si>
    <t>District_2</t>
  </si>
  <si>
    <t>District_4</t>
  </si>
  <si>
    <t>District_5</t>
  </si>
  <si>
    <t>District_3</t>
  </si>
  <si>
    <t>BMAP Project Number</t>
  </si>
  <si>
    <t>Lead Entity</t>
  </si>
  <si>
    <t>Private</t>
  </si>
  <si>
    <t>Project Type</t>
  </si>
  <si>
    <t>SOIRL funds spent $10,680</t>
  </si>
  <si>
    <t>SOIRL spent $16,020</t>
  </si>
  <si>
    <r>
      <t xml:space="preserve">Rockledge </t>
    </r>
    <r>
      <rPr>
        <sz val="12"/>
        <rFont val="Calibri"/>
        <family val="2"/>
        <scheme val="minor"/>
      </rPr>
      <t>A</t>
    </r>
    <r>
      <rPr>
        <sz val="12"/>
        <color rgb="FFFF0000"/>
        <rFont val="Calibri"/>
        <family val="2"/>
        <scheme val="minor"/>
      </rPr>
      <t xml:space="preserve"> </t>
    </r>
    <r>
      <rPr>
        <sz val="12"/>
        <color theme="1"/>
        <rFont val="Calibri"/>
        <family val="2"/>
        <scheme val="minor"/>
      </rPr>
      <t>Interstitial</t>
    </r>
  </si>
  <si>
    <r>
      <t xml:space="preserve">Rockledge </t>
    </r>
    <r>
      <rPr>
        <sz val="12"/>
        <rFont val="Calibri"/>
        <family val="2"/>
        <scheme val="minor"/>
      </rPr>
      <t>A</t>
    </r>
    <r>
      <rPr>
        <sz val="12"/>
        <color theme="1"/>
        <rFont val="Calibri"/>
        <family val="2"/>
        <scheme val="minor"/>
      </rPr>
      <t xml:space="preserve"> Muck Dredging</t>
    </r>
  </si>
  <si>
    <t>BC-47</t>
  </si>
  <si>
    <t>BC-45</t>
  </si>
  <si>
    <t>BC-46</t>
  </si>
  <si>
    <t>BC-100</t>
  </si>
  <si>
    <t>BC-48</t>
  </si>
  <si>
    <t>BC-30</t>
  </si>
  <si>
    <t>BC-103</t>
  </si>
  <si>
    <t>BC-107</t>
  </si>
  <si>
    <t>BC-19</t>
  </si>
  <si>
    <t>BC-49</t>
  </si>
  <si>
    <t>BC-29</t>
  </si>
  <si>
    <t>BC-28</t>
  </si>
  <si>
    <t>BC-79</t>
  </si>
  <si>
    <t>BC-108</t>
  </si>
  <si>
    <t>BC-33</t>
  </si>
  <si>
    <t>BC-82</t>
  </si>
  <si>
    <t>BC-22</t>
  </si>
  <si>
    <t>BC-24</t>
  </si>
  <si>
    <t>BC-34</t>
  </si>
  <si>
    <t>BC-83</t>
  </si>
  <si>
    <t>BC-84</t>
  </si>
  <si>
    <t>BC-85</t>
  </si>
  <si>
    <t>BC-99</t>
  </si>
  <si>
    <t>BC-86</t>
  </si>
  <si>
    <t>BC-104</t>
  </si>
  <si>
    <t>BC-96</t>
  </si>
  <si>
    <t>BC-98</t>
  </si>
  <si>
    <t>BC-105</t>
  </si>
  <si>
    <t>BC-93</t>
  </si>
  <si>
    <t>BC-94</t>
  </si>
  <si>
    <t>BC-95</t>
  </si>
  <si>
    <t>BC-97</t>
  </si>
  <si>
    <t>BC-27</t>
  </si>
  <si>
    <t>BC-26</t>
  </si>
  <si>
    <t>BC-25</t>
  </si>
  <si>
    <t>BC-73</t>
  </si>
  <si>
    <t>BC-74</t>
  </si>
  <si>
    <t>BC-75</t>
  </si>
  <si>
    <t>BC-87</t>
  </si>
  <si>
    <t>BC-88</t>
  </si>
  <si>
    <t>BC-89</t>
  </si>
  <si>
    <t>BC-90</t>
  </si>
  <si>
    <t>BC-46/91</t>
  </si>
  <si>
    <t>BC-50, 31, 102</t>
  </si>
  <si>
    <t>BC-43</t>
  </si>
  <si>
    <t>Outreach/ Ongoing</t>
  </si>
  <si>
    <t>SOIRL spent $26,700</t>
  </si>
  <si>
    <t>Brevard County Natural Resources</t>
  </si>
  <si>
    <t>Indian Harbour Beach</t>
  </si>
  <si>
    <t>Sebastian Inlet Marina/Brevard County Natural Resources</t>
  </si>
  <si>
    <t>Zone</t>
  </si>
  <si>
    <t>B</t>
  </si>
  <si>
    <t>A</t>
  </si>
  <si>
    <t>SEB</t>
  </si>
  <si>
    <t>Contracted after January 2020</t>
  </si>
  <si>
    <t>$20,000 of project included in project BC-54, 101, 33</t>
  </si>
  <si>
    <t>U</t>
  </si>
  <si>
    <t>Project listed twice in North BMAP worksheet; BC-46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</si>
</sst>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0"/>
    <numFmt numFmtId="167" formatCode="\$#,##0.00"/>
    <numFmt numFmtId="168" formatCode="_(&quot;$&quot;* #,##0_);_(&quot;$&quot;* \(#,##0\);_(&quot;$&quot;* &quot;-&quot;??_);_(@_)"/>
    <numFmt numFmtId="169" formatCode="&quot;$&quot;#,##0.00"/>
  </numFmts>
  <fonts count="30" x14ac:knownFonts="1">
    <font>
      <sz val="12"/>
      <color theme="1"/>
      <name val="Calibri"/>
      <family val="2"/>
      <scheme val="minor"/>
    </font>
    <font>
      <sz val="11"/>
      <color theme="1"/>
      <name val="Calibri"/>
      <family val="2"/>
      <scheme val="minor"/>
    </font>
    <font>
      <sz val="8"/>
      <name val="Calibri"/>
      <family val="2"/>
      <scheme val="minor"/>
    </font>
    <font>
      <sz val="10"/>
      <color theme="1"/>
      <name val="Arial Narrow"/>
      <family val="2"/>
    </font>
    <font>
      <b/>
      <sz val="12"/>
      <color theme="1"/>
      <name val="Arial Narrow"/>
      <family val="2"/>
    </font>
    <font>
      <sz val="12"/>
      <color theme="1"/>
      <name val="Calibri"/>
      <family val="2"/>
      <scheme val="minor"/>
    </font>
    <font>
      <b/>
      <sz val="12"/>
      <color theme="1"/>
      <name val="Arial Narrow"/>
      <family val="2"/>
    </font>
    <font>
      <sz val="10"/>
      <color theme="1"/>
      <name val="Arial Narrow"/>
      <family val="2"/>
    </font>
    <font>
      <sz val="9"/>
      <color theme="1"/>
      <name val="Arial Narrow"/>
      <family val="2"/>
    </font>
    <font>
      <b/>
      <sz val="10"/>
      <color theme="1"/>
      <name val="Arial Narrow"/>
      <family val="2"/>
    </font>
    <font>
      <sz val="10"/>
      <name val="Arial Narrow"/>
      <family val="2"/>
    </font>
    <font>
      <b/>
      <sz val="11"/>
      <color theme="1"/>
      <name val="Calibri"/>
      <family val="2"/>
      <scheme val="minor"/>
    </font>
    <font>
      <sz val="10"/>
      <color rgb="FF000000"/>
      <name val="Times New Roman"/>
      <family val="1"/>
    </font>
    <font>
      <sz val="10"/>
      <color rgb="FF000000"/>
      <name val="Times New Roman"/>
      <family val="1"/>
    </font>
    <font>
      <sz val="10"/>
      <color rgb="FF000000"/>
      <name val="Calibri"/>
      <family val="2"/>
    </font>
    <font>
      <sz val="10"/>
      <name val="Calibri"/>
      <family val="2"/>
    </font>
    <font>
      <b/>
      <sz val="10"/>
      <name val="Calibri"/>
      <family val="2"/>
    </font>
    <font>
      <b/>
      <sz val="8"/>
      <name val="Calibri"/>
      <family val="2"/>
    </font>
    <font>
      <b/>
      <sz val="8"/>
      <name val="Calibri"/>
      <family val="2"/>
    </font>
    <font>
      <sz val="12"/>
      <name val="Calibri"/>
      <family val="2"/>
    </font>
    <font>
      <sz val="12"/>
      <color rgb="FF000000"/>
      <name val="Calibri"/>
      <family val="2"/>
    </font>
    <font>
      <b/>
      <sz val="12"/>
      <name val="Calibri"/>
      <family val="2"/>
    </font>
    <font>
      <sz val="12"/>
      <name val="Calibri"/>
      <family val="2"/>
      <scheme val="minor"/>
    </font>
    <font>
      <sz val="12"/>
      <color rgb="FF000000"/>
      <name val="Calibri"/>
      <family val="2"/>
      <scheme val="minor"/>
    </font>
    <font>
      <sz val="12"/>
      <color rgb="FFFF0000"/>
      <name val="Calibri"/>
      <family val="2"/>
      <scheme val="minor"/>
    </font>
    <font>
      <b/>
      <sz val="9"/>
      <color rgb="FF000000"/>
      <name val="Arial"/>
      <family val="2"/>
    </font>
    <font>
      <sz val="9"/>
      <color theme="1"/>
      <name val="Arial"/>
      <family val="2"/>
    </font>
    <font>
      <sz val="9"/>
      <color rgb="FF000000"/>
      <name val="Arial"/>
      <family val="2"/>
    </font>
    <font>
      <b/>
      <i/>
      <sz val="9"/>
      <color theme="1"/>
      <name val="Arial"/>
      <family val="2"/>
    </font>
    <font>
      <b/>
      <i/>
      <sz val="9"/>
      <color rgb="FF000000"/>
      <name val="Arial"/>
      <family val="2"/>
    </font>
  </fonts>
  <fills count="13">
    <fill>
      <patternFill patternType="none"/>
    </fill>
    <fill>
      <patternFill patternType="gray125"/>
    </fill>
    <fill>
      <patternFill patternType="solid">
        <fgColor theme="0" tint="-0.249977111117893"/>
        <bgColor indexed="64"/>
      </patternFill>
    </fill>
    <fill>
      <patternFill patternType="solid">
        <fgColor rgb="FFD9D9D9"/>
      </patternFill>
    </fill>
    <fill>
      <patternFill patternType="solid">
        <fgColor theme="9"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B4C6E7"/>
        <bgColor indexed="64"/>
      </patternFill>
    </fill>
    <fill>
      <patternFill patternType="solid">
        <fgColor rgb="FFD9E2F3"/>
        <bgColor indexed="64"/>
      </patternFill>
    </fill>
  </fills>
  <borders count="55">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ck">
        <color auto="1"/>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auto="1"/>
      </right>
      <top style="thin">
        <color auto="1"/>
      </top>
      <bottom style="thin">
        <color auto="1"/>
      </bottom>
      <diagonal/>
    </border>
    <border>
      <left style="thin">
        <color auto="1"/>
      </left>
      <right style="thin">
        <color auto="1"/>
      </right>
      <top/>
      <bottom style="thick">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top style="thick">
        <color auto="1"/>
      </top>
      <bottom style="thick">
        <color auto="1"/>
      </bottom>
      <diagonal/>
    </border>
    <border>
      <left style="thick">
        <color auto="1"/>
      </left>
      <right style="medium">
        <color auto="1"/>
      </right>
      <top style="thick">
        <color auto="1"/>
      </top>
      <bottom style="thick">
        <color auto="1"/>
      </bottom>
      <diagonal/>
    </border>
    <border>
      <left style="medium">
        <color auto="1"/>
      </left>
      <right/>
      <top/>
      <bottom/>
      <diagonal/>
    </border>
    <border>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medium">
        <color auto="1"/>
      </right>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medium">
        <color auto="1"/>
      </left>
      <right style="medium">
        <color auto="1"/>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diagonal/>
    </border>
  </borders>
  <cellStyleXfs count="7">
    <xf numFmtId="0" fontId="0" fillId="0" borderId="0"/>
    <xf numFmtId="44" fontId="5" fillId="0" borderId="0" applyFont="0" applyFill="0" applyBorder="0" applyAlignment="0" applyProtection="0"/>
    <xf numFmtId="43" fontId="5" fillId="0" borderId="0" applyFont="0" applyFill="0" applyBorder="0" applyAlignment="0" applyProtection="0"/>
    <xf numFmtId="0" fontId="12" fillId="0" borderId="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319">
    <xf numFmtId="0" fontId="0" fillId="0" borderId="0" xfId="0"/>
    <xf numFmtId="0" fontId="4" fillId="0" borderId="0" xfId="0" applyFont="1" applyAlignment="1">
      <alignment horizontal="center" vertical="center" textRotation="90" wrapText="1"/>
    </xf>
    <xf numFmtId="0" fontId="3" fillId="0" borderId="0" xfId="0" applyFont="1" applyAlignment="1">
      <alignment horizontal="left" wrapText="1"/>
    </xf>
    <xf numFmtId="49" fontId="3" fillId="0" borderId="2"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0" xfId="0" applyFont="1" applyAlignment="1">
      <alignment horizontal="center" wrapText="1"/>
    </xf>
    <xf numFmtId="49" fontId="7" fillId="0" borderId="2"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6" fontId="7" fillId="0" borderId="2" xfId="1" applyNumberFormat="1"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left" wrapText="1"/>
    </xf>
    <xf numFmtId="0" fontId="3" fillId="0" borderId="3" xfId="0" applyFont="1" applyBorder="1" applyAlignment="1">
      <alignment horizontal="left" wrapText="1"/>
    </xf>
    <xf numFmtId="6" fontId="9" fillId="0" borderId="2" xfId="1" applyNumberFormat="1" applyFont="1" applyBorder="1" applyAlignment="1">
      <alignment horizontal="center" vertical="center" wrapText="1"/>
    </xf>
    <xf numFmtId="0" fontId="3" fillId="0" borderId="6" xfId="0" applyFont="1" applyBorder="1" applyAlignment="1">
      <alignment horizont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4" fillId="2" borderId="8"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6" fillId="2" borderId="1" xfId="0" applyFont="1" applyFill="1" applyBorder="1" applyAlignment="1">
      <alignment horizontal="center" vertical="center" textRotation="90" wrapText="1"/>
    </xf>
    <xf numFmtId="0" fontId="4" fillId="2" borderId="9" xfId="0" applyFont="1" applyFill="1" applyBorder="1" applyAlignment="1">
      <alignment horizontal="center" vertical="center" textRotation="90" wrapText="1"/>
    </xf>
    <xf numFmtId="3" fontId="4" fillId="2" borderId="1" xfId="0" applyNumberFormat="1" applyFont="1" applyFill="1" applyBorder="1" applyAlignment="1">
      <alignment horizontal="center" vertical="center" textRotation="90" wrapText="1"/>
    </xf>
    <xf numFmtId="3" fontId="7" fillId="0" borderId="2"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4" xfId="0" applyNumberFormat="1" applyFont="1" applyBorder="1" applyAlignment="1">
      <alignment horizontal="center" vertical="center" wrapText="1"/>
    </xf>
    <xf numFmtId="3" fontId="3" fillId="0" borderId="0" xfId="0" applyNumberFormat="1" applyFont="1" applyAlignment="1">
      <alignment horizontal="center" wrapText="1"/>
    </xf>
    <xf numFmtId="6" fontId="3" fillId="0" borderId="2"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6" fontId="3" fillId="0" borderId="6" xfId="0" applyNumberFormat="1" applyFont="1" applyBorder="1" applyAlignment="1">
      <alignment horizontal="center" vertical="center" wrapText="1"/>
    </xf>
    <xf numFmtId="6" fontId="9" fillId="0" borderId="2" xfId="0" applyNumberFormat="1" applyFont="1" applyBorder="1" applyAlignment="1">
      <alignment horizontal="center" vertical="center" wrapText="1"/>
    </xf>
    <xf numFmtId="6" fontId="7" fillId="0" borderId="2" xfId="0" applyNumberFormat="1" applyFont="1" applyBorder="1" applyAlignment="1">
      <alignment horizontal="center" vertical="center" wrapText="1"/>
    </xf>
    <xf numFmtId="6" fontId="8" fillId="0" borderId="2" xfId="0" applyNumberFormat="1" applyFont="1" applyBorder="1" applyAlignment="1">
      <alignment horizontal="center" vertical="center" wrapText="1"/>
    </xf>
    <xf numFmtId="49" fontId="7"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0" xfId="0" applyFont="1" applyFill="1" applyAlignment="1">
      <alignment horizontal="left" wrapText="1"/>
    </xf>
    <xf numFmtId="3" fontId="7" fillId="0" borderId="2" xfId="0" applyNumberFormat="1" applyFont="1" applyFill="1" applyBorder="1" applyAlignment="1">
      <alignment horizontal="center" vertical="center" wrapText="1"/>
    </xf>
    <xf numFmtId="6" fontId="3" fillId="0" borderId="2"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6" fontId="10" fillId="0" borderId="2" xfId="0" applyNumberFormat="1" applyFont="1" applyBorder="1" applyAlignment="1">
      <alignment horizontal="center" vertical="center" wrapText="1"/>
    </xf>
    <xf numFmtId="164" fontId="10" fillId="0" borderId="10" xfId="0" applyNumberFormat="1" applyFont="1" applyBorder="1" applyAlignment="1">
      <alignment horizontal="center" vertical="center" wrapText="1"/>
    </xf>
    <xf numFmtId="6" fontId="10" fillId="0" borderId="6" xfId="1" applyNumberFormat="1" applyFont="1" applyBorder="1" applyAlignment="1">
      <alignment horizontal="center" vertical="center" wrapText="1"/>
    </xf>
    <xf numFmtId="6" fontId="10" fillId="0" borderId="2" xfId="1"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2"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6" xfId="0" applyFont="1" applyBorder="1" applyAlignment="1">
      <alignment horizontal="left" wrapText="1"/>
    </xf>
    <xf numFmtId="0" fontId="7" fillId="0" borderId="2" xfId="0" applyFont="1" applyBorder="1" applyAlignment="1">
      <alignment horizontal="left" wrapText="1"/>
    </xf>
    <xf numFmtId="49" fontId="3" fillId="0" borderId="4"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6" fontId="8" fillId="0" borderId="4" xfId="0" applyNumberFormat="1" applyFont="1" applyBorder="1" applyAlignment="1">
      <alignment horizontal="center" vertical="center" wrapText="1"/>
    </xf>
    <xf numFmtId="49" fontId="3" fillId="0" borderId="5" xfId="0" applyNumberFormat="1" applyFont="1" applyBorder="1" applyAlignment="1">
      <alignment horizontal="left" vertical="center" wrapText="1"/>
    </xf>
    <xf numFmtId="0" fontId="3" fillId="0" borderId="6"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49" fontId="3" fillId="0" borderId="12" xfId="0" applyNumberFormat="1" applyFont="1" applyBorder="1" applyAlignment="1">
      <alignment horizontal="left" vertical="center" wrapText="1"/>
    </xf>
    <xf numFmtId="0" fontId="3" fillId="0" borderId="2" xfId="0" applyNumberFormat="1" applyFont="1" applyFill="1" applyBorder="1" applyAlignment="1">
      <alignment horizontal="center" vertical="center" wrapText="1"/>
    </xf>
    <xf numFmtId="49" fontId="3" fillId="0" borderId="4" xfId="0" applyNumberFormat="1" applyFont="1" applyBorder="1" applyAlignment="1">
      <alignment horizontal="center" vertical="center" wrapText="1"/>
    </xf>
    <xf numFmtId="6" fontId="8" fillId="0" borderId="4" xfId="0" applyNumberFormat="1" applyFont="1" applyFill="1" applyBorder="1" applyAlignment="1">
      <alignment horizontal="center" vertical="center" wrapText="1"/>
    </xf>
    <xf numFmtId="0" fontId="9" fillId="0" borderId="0" xfId="0" applyFont="1" applyAlignment="1">
      <alignment horizontal="center" wrapText="1"/>
    </xf>
    <xf numFmtId="0" fontId="9" fillId="0" borderId="0" xfId="0" applyFont="1" applyAlignment="1">
      <alignment horizontal="left" wrapText="1"/>
    </xf>
    <xf numFmtId="165" fontId="9" fillId="0" borderId="13" xfId="2" applyNumberFormat="1" applyFont="1" applyBorder="1" applyAlignment="1">
      <alignment wrapText="1"/>
    </xf>
    <xf numFmtId="165" fontId="9" fillId="0" borderId="13" xfId="2" applyNumberFormat="1" applyFont="1" applyBorder="1" applyAlignment="1">
      <alignment horizontal="center" wrapText="1"/>
    </xf>
    <xf numFmtId="0" fontId="7" fillId="0" borderId="6" xfId="0" applyFont="1" applyBorder="1" applyAlignment="1">
      <alignment horizontal="left" vertical="center" wrapText="1"/>
    </xf>
    <xf numFmtId="0" fontId="7" fillId="0" borderId="2" xfId="0" applyFont="1" applyBorder="1" applyAlignment="1">
      <alignment horizontal="left" vertical="center" wrapText="1"/>
    </xf>
    <xf numFmtId="0" fontId="3" fillId="0" borderId="3" xfId="0" applyFont="1" applyBorder="1" applyAlignment="1">
      <alignment horizontal="center" vertical="center" wrapText="1"/>
    </xf>
    <xf numFmtId="3" fontId="3" fillId="0" borderId="11" xfId="0" applyNumberFormat="1" applyFont="1" applyBorder="1" applyAlignment="1">
      <alignment horizontal="center" vertical="center" wrapText="1"/>
    </xf>
    <xf numFmtId="0" fontId="9" fillId="0" borderId="0" xfId="0" applyFont="1" applyBorder="1" applyAlignment="1">
      <alignment horizontal="left" wrapText="1"/>
    </xf>
    <xf numFmtId="165" fontId="9" fillId="0" borderId="0" xfId="2" applyNumberFormat="1" applyFont="1" applyBorder="1" applyAlignment="1">
      <alignment wrapText="1"/>
    </xf>
    <xf numFmtId="0" fontId="3" fillId="0" borderId="2" xfId="0" applyNumberFormat="1" applyFont="1" applyBorder="1" applyAlignment="1">
      <alignment horizontal="center" vertical="center" wrapText="1"/>
    </xf>
    <xf numFmtId="6" fontId="3" fillId="0" borderId="2" xfId="1"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6" xfId="0" applyNumberFormat="1" applyFont="1" applyFill="1" applyBorder="1" applyAlignment="1">
      <alignment horizontal="left" vertical="center" wrapText="1"/>
    </xf>
    <xf numFmtId="0" fontId="3" fillId="0" borderId="16" xfId="0" applyNumberFormat="1" applyFont="1" applyBorder="1" applyAlignment="1">
      <alignment horizontal="center" vertical="center" wrapText="1"/>
    </xf>
    <xf numFmtId="0" fontId="3" fillId="0" borderId="17" xfId="0" applyNumberFormat="1" applyFont="1" applyFill="1" applyBorder="1" applyAlignment="1">
      <alignment horizontal="center" vertical="center" wrapText="1"/>
    </xf>
    <xf numFmtId="49" fontId="3" fillId="0" borderId="17" xfId="0" applyNumberFormat="1" applyFont="1" applyBorder="1" applyAlignment="1">
      <alignment horizontal="left" vertical="center" wrapText="1"/>
    </xf>
    <xf numFmtId="49" fontId="3"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6" fontId="8" fillId="0" borderId="17" xfId="0" applyNumberFormat="1" applyFont="1" applyFill="1" applyBorder="1" applyAlignment="1">
      <alignment horizontal="center" vertical="center" wrapText="1"/>
    </xf>
    <xf numFmtId="6" fontId="8" fillId="0" borderId="2" xfId="0" applyNumberFormat="1" applyFont="1" applyFill="1" applyBorder="1" applyAlignment="1">
      <alignment horizontal="center" vertical="center" wrapText="1"/>
    </xf>
    <xf numFmtId="49" fontId="7" fillId="0" borderId="16" xfId="0" applyNumberFormat="1" applyFont="1" applyBorder="1" applyAlignment="1">
      <alignment horizontal="center" vertical="center" wrapText="1"/>
    </xf>
    <xf numFmtId="49" fontId="3" fillId="0" borderId="16"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0" fontId="3" fillId="0" borderId="18" xfId="0" applyFont="1" applyBorder="1" applyAlignment="1">
      <alignment horizontal="center" wrapText="1"/>
    </xf>
    <xf numFmtId="0" fontId="3" fillId="0" borderId="16" xfId="0" applyFont="1" applyBorder="1" applyAlignment="1">
      <alignment horizontal="center" wrapText="1"/>
    </xf>
    <xf numFmtId="49" fontId="3" fillId="0" borderId="19" xfId="0" applyNumberFormat="1" applyFont="1" applyBorder="1" applyAlignment="1">
      <alignment horizontal="center" vertical="center" wrapText="1"/>
    </xf>
    <xf numFmtId="49" fontId="3" fillId="0" borderId="20"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9" fontId="3" fillId="0" borderId="21" xfId="0" applyNumberFormat="1" applyFont="1" applyBorder="1" applyAlignment="1">
      <alignment horizontal="left" vertical="center" wrapText="1"/>
    </xf>
    <xf numFmtId="49" fontId="7" fillId="0" borderId="21" xfId="0" applyNumberFormat="1" applyFont="1" applyBorder="1" applyAlignment="1">
      <alignment horizontal="center" vertical="center" wrapText="1"/>
    </xf>
    <xf numFmtId="3" fontId="7" fillId="0" borderId="21" xfId="0" applyNumberFormat="1" applyFont="1" applyBorder="1" applyAlignment="1">
      <alignment horizontal="center" vertical="center" wrapText="1"/>
    </xf>
    <xf numFmtId="3" fontId="3" fillId="0" borderId="21" xfId="0" applyNumberFormat="1" applyFont="1" applyBorder="1" applyAlignment="1">
      <alignment horizontal="center" vertical="center" wrapText="1"/>
    </xf>
    <xf numFmtId="6" fontId="3" fillId="0" borderId="21" xfId="0" applyNumberFormat="1" applyFont="1" applyBorder="1" applyAlignment="1">
      <alignment horizontal="center" vertical="center" wrapText="1"/>
    </xf>
    <xf numFmtId="6" fontId="3" fillId="0" borderId="22"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164" fontId="3" fillId="0" borderId="24" xfId="0" applyNumberFormat="1" applyFont="1" applyFill="1" applyBorder="1" applyAlignment="1">
      <alignment horizontal="center" vertical="center" wrapText="1"/>
    </xf>
    <xf numFmtId="0" fontId="3" fillId="0" borderId="23" xfId="0" applyFont="1" applyBorder="1" applyAlignment="1">
      <alignment horizontal="center" wrapText="1"/>
    </xf>
    <xf numFmtId="49" fontId="3" fillId="0" borderId="25" xfId="0" applyNumberFormat="1" applyFont="1" applyBorder="1" applyAlignment="1">
      <alignment horizontal="center" vertical="center" wrapText="1"/>
    </xf>
    <xf numFmtId="6" fontId="7" fillId="0" borderId="24" xfId="1" applyNumberFormat="1" applyFont="1" applyFill="1" applyBorder="1" applyAlignment="1">
      <alignment horizontal="center" vertical="center" wrapText="1"/>
    </xf>
    <xf numFmtId="49" fontId="3" fillId="0" borderId="23" xfId="0" applyNumberFormat="1" applyFont="1" applyBorder="1" applyAlignment="1">
      <alignment horizontal="center" vertical="center" wrapText="1"/>
    </xf>
    <xf numFmtId="6" fontId="3" fillId="0" borderId="24" xfId="0" applyNumberFormat="1" applyFont="1" applyFill="1" applyBorder="1" applyAlignment="1">
      <alignment horizontal="center" vertical="center" wrapText="1"/>
    </xf>
    <xf numFmtId="0" fontId="3" fillId="0" borderId="23" xfId="0" applyFont="1" applyBorder="1" applyAlignment="1">
      <alignment horizontal="center" vertical="center" wrapText="1"/>
    </xf>
    <xf numFmtId="164" fontId="10" fillId="0" borderId="24" xfId="0" applyNumberFormat="1" applyFont="1" applyFill="1" applyBorder="1" applyAlignment="1">
      <alignment horizontal="center" vertical="center" wrapText="1"/>
    </xf>
    <xf numFmtId="165" fontId="9" fillId="0" borderId="27" xfId="2" applyNumberFormat="1" applyFont="1" applyFill="1" applyBorder="1" applyAlignment="1">
      <alignment wrapText="1"/>
    </xf>
    <xf numFmtId="0" fontId="9" fillId="0" borderId="28" xfId="0" applyFont="1" applyBorder="1" applyAlignment="1">
      <alignment horizontal="left" wrapText="1"/>
    </xf>
    <xf numFmtId="165" fontId="9" fillId="0" borderId="29" xfId="2" applyNumberFormat="1" applyFont="1" applyFill="1" applyBorder="1" applyAlignment="1">
      <alignment wrapText="1"/>
    </xf>
    <xf numFmtId="6" fontId="3" fillId="0" borderId="24" xfId="1" applyNumberFormat="1" applyFont="1" applyFill="1" applyBorder="1" applyAlignment="1">
      <alignment horizontal="center" vertical="center" wrapText="1"/>
    </xf>
    <xf numFmtId="6" fontId="10" fillId="0" borderId="30" xfId="1" applyNumberFormat="1" applyFont="1" applyFill="1" applyBorder="1" applyAlignment="1">
      <alignment horizontal="center" vertical="center" wrapText="1"/>
    </xf>
    <xf numFmtId="6" fontId="10" fillId="0" borderId="24" xfId="1" applyNumberFormat="1" applyFont="1" applyFill="1" applyBorder="1" applyAlignment="1">
      <alignment horizontal="center" vertical="center" wrapText="1"/>
    </xf>
    <xf numFmtId="49" fontId="3" fillId="0" borderId="31" xfId="0" applyNumberFormat="1" applyFont="1" applyBorder="1" applyAlignment="1">
      <alignment horizontal="center" vertical="center" wrapText="1"/>
    </xf>
    <xf numFmtId="6" fontId="8" fillId="0" borderId="32"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7" fillId="0" borderId="25" xfId="0" applyNumberFormat="1" applyFont="1" applyBorder="1" applyAlignment="1">
      <alignment horizontal="center" vertical="center" wrapText="1"/>
    </xf>
    <xf numFmtId="6" fontId="10" fillId="0" borderId="24" xfId="0" applyNumberFormat="1" applyFont="1" applyFill="1" applyBorder="1" applyAlignment="1">
      <alignment horizontal="center" vertical="center" wrapText="1"/>
    </xf>
    <xf numFmtId="49" fontId="7" fillId="0" borderId="23" xfId="0" applyNumberFormat="1" applyFont="1" applyBorder="1" applyAlignment="1">
      <alignment horizontal="center" vertical="center" wrapText="1"/>
    </xf>
    <xf numFmtId="6" fontId="8" fillId="0" borderId="24" xfId="0" applyNumberFormat="1" applyFont="1" applyFill="1" applyBorder="1" applyAlignment="1">
      <alignment horizontal="center" vertical="center" wrapText="1"/>
    </xf>
    <xf numFmtId="0" fontId="3" fillId="0" borderId="28" xfId="0"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left" wrapText="1"/>
    </xf>
    <xf numFmtId="3" fontId="3" fillId="0" borderId="0" xfId="0" applyNumberFormat="1" applyFont="1" applyBorder="1" applyAlignment="1">
      <alignment horizontal="center" wrapText="1"/>
    </xf>
    <xf numFmtId="0" fontId="3" fillId="0" borderId="29" xfId="0" applyFont="1" applyFill="1" applyBorder="1" applyAlignment="1">
      <alignment horizontal="center" wrapText="1"/>
    </xf>
    <xf numFmtId="165" fontId="9" fillId="0" borderId="27" xfId="2" applyNumberFormat="1" applyFont="1" applyBorder="1" applyAlignment="1">
      <alignment wrapText="1"/>
    </xf>
    <xf numFmtId="6" fontId="8" fillId="0" borderId="33" xfId="0" applyNumberFormat="1" applyFont="1" applyFill="1" applyBorder="1" applyAlignment="1">
      <alignment horizontal="center" vertical="center" wrapText="1"/>
    </xf>
    <xf numFmtId="165" fontId="9" fillId="0" borderId="37" xfId="2" applyNumberFormat="1" applyFont="1" applyBorder="1" applyAlignment="1">
      <alignment wrapText="1"/>
    </xf>
    <xf numFmtId="165" fontId="9" fillId="0" borderId="38" xfId="2" applyNumberFormat="1" applyFont="1" applyBorder="1" applyAlignment="1">
      <alignment wrapText="1"/>
    </xf>
    <xf numFmtId="0" fontId="12" fillId="0" borderId="0" xfId="3" applyFill="1" applyBorder="1" applyAlignment="1">
      <alignment horizontal="left" vertical="top"/>
    </xf>
    <xf numFmtId="0" fontId="13" fillId="0" borderId="0" xfId="3" applyFont="1" applyFill="1" applyBorder="1" applyAlignment="1">
      <alignment horizontal="center" vertical="center"/>
    </xf>
    <xf numFmtId="0" fontId="13" fillId="0" borderId="39" xfId="3" applyFont="1" applyFill="1" applyBorder="1" applyAlignment="1">
      <alignment horizontal="center" vertical="center" wrapText="1"/>
    </xf>
    <xf numFmtId="166" fontId="14" fillId="0" borderId="40" xfId="3" applyNumberFormat="1" applyFont="1" applyFill="1" applyBorder="1" applyAlignment="1">
      <alignment horizontal="center" vertical="center" shrinkToFit="1"/>
    </xf>
    <xf numFmtId="3" fontId="14" fillId="0" borderId="40" xfId="3" applyNumberFormat="1" applyFont="1" applyFill="1" applyBorder="1" applyAlignment="1">
      <alignment horizontal="center" vertical="center" shrinkToFit="1"/>
    </xf>
    <xf numFmtId="0" fontId="15" fillId="0" borderId="40" xfId="3" applyFont="1" applyFill="1" applyBorder="1" applyAlignment="1">
      <alignment horizontal="center" vertical="center" wrapText="1"/>
    </xf>
    <xf numFmtId="167" fontId="14" fillId="0" borderId="40" xfId="3" applyNumberFormat="1" applyFont="1" applyFill="1" applyBorder="1" applyAlignment="1">
      <alignment horizontal="center" vertical="center" shrinkToFit="1"/>
    </xf>
    <xf numFmtId="1" fontId="14" fillId="0" borderId="40" xfId="3" applyNumberFormat="1" applyFont="1" applyFill="1" applyBorder="1" applyAlignment="1">
      <alignment horizontal="center" vertical="center" shrinkToFit="1"/>
    </xf>
    <xf numFmtId="0" fontId="13" fillId="0" borderId="40" xfId="3" applyFont="1" applyFill="1" applyBorder="1" applyAlignment="1">
      <alignment horizontal="center" vertical="center" wrapText="1"/>
    </xf>
    <xf numFmtId="0" fontId="16" fillId="3" borderId="40" xfId="3" applyFont="1" applyFill="1" applyBorder="1" applyAlignment="1">
      <alignment horizontal="center" vertical="center" textRotation="90" wrapText="1"/>
    </xf>
    <xf numFmtId="0" fontId="17" fillId="0" borderId="0" xfId="3" applyFont="1" applyFill="1" applyBorder="1" applyAlignment="1">
      <alignment horizontal="left" vertical="top"/>
    </xf>
    <xf numFmtId="0" fontId="15" fillId="0" borderId="0" xfId="3" applyFont="1" applyFill="1" applyBorder="1" applyAlignment="1">
      <alignment horizontal="center" vertical="center" wrapText="1"/>
    </xf>
    <xf numFmtId="164" fontId="14" fillId="0" borderId="44" xfId="3" applyNumberFormat="1" applyFont="1" applyFill="1" applyBorder="1" applyAlignment="1">
      <alignment horizontal="center" vertical="center" shrinkToFit="1"/>
    </xf>
    <xf numFmtId="164" fontId="14" fillId="0" borderId="45" xfId="3" applyNumberFormat="1" applyFont="1" applyFill="1" applyBorder="1" applyAlignment="1">
      <alignment horizontal="center" vertical="center" shrinkToFit="1"/>
    </xf>
    <xf numFmtId="3" fontId="14" fillId="0" borderId="45" xfId="3" applyNumberFormat="1" applyFont="1" applyFill="1" applyBorder="1" applyAlignment="1">
      <alignment horizontal="center" vertical="center" shrinkToFit="1"/>
    </xf>
    <xf numFmtId="3" fontId="14" fillId="0" borderId="46" xfId="3" applyNumberFormat="1" applyFont="1" applyFill="1" applyBorder="1" applyAlignment="1">
      <alignment horizontal="center" vertical="center" shrinkToFit="1"/>
    </xf>
    <xf numFmtId="0" fontId="15" fillId="0" borderId="0" xfId="3" applyFont="1" applyFill="1" applyBorder="1" applyAlignment="1">
      <alignment vertical="center" wrapText="1"/>
    </xf>
    <xf numFmtId="0" fontId="13" fillId="0" borderId="0" xfId="3" applyFont="1" applyFill="1" applyBorder="1" applyAlignment="1">
      <alignment horizontal="left" vertical="top"/>
    </xf>
    <xf numFmtId="0" fontId="16" fillId="3" borderId="47" xfId="3" applyFont="1" applyFill="1" applyBorder="1" applyAlignment="1">
      <alignment horizontal="center" vertical="center" textRotation="90" wrapText="1"/>
    </xf>
    <xf numFmtId="1" fontId="14" fillId="0" borderId="0" xfId="3" applyNumberFormat="1" applyFont="1" applyFill="1" applyBorder="1" applyAlignment="1">
      <alignment horizontal="center" vertical="center" shrinkToFit="1"/>
    </xf>
    <xf numFmtId="164" fontId="14" fillId="0" borderId="48" xfId="3" applyNumberFormat="1" applyFont="1" applyFill="1" applyBorder="1" applyAlignment="1">
      <alignment horizontal="center" vertical="center" shrinkToFit="1"/>
    </xf>
    <xf numFmtId="1" fontId="14" fillId="0" borderId="48" xfId="3" applyNumberFormat="1" applyFont="1" applyFill="1" applyBorder="1" applyAlignment="1">
      <alignment horizontal="center" vertical="center" shrinkToFit="1"/>
    </xf>
    <xf numFmtId="0" fontId="15" fillId="0" borderId="48" xfId="3" applyFont="1" applyFill="1" applyBorder="1" applyAlignment="1">
      <alignment horizontal="center" vertical="center" wrapText="1"/>
    </xf>
    <xf numFmtId="0" fontId="19" fillId="0" borderId="49" xfId="3" applyFont="1" applyFill="1" applyBorder="1" applyAlignment="1">
      <alignment horizontal="center" vertical="center" wrapText="1"/>
    </xf>
    <xf numFmtId="164" fontId="20" fillId="0" borderId="49" xfId="3" applyNumberFormat="1" applyFont="1" applyFill="1" applyBorder="1" applyAlignment="1">
      <alignment horizontal="center" vertical="center" shrinkToFit="1"/>
    </xf>
    <xf numFmtId="1" fontId="20" fillId="0" borderId="49" xfId="3" applyNumberFormat="1" applyFont="1" applyFill="1" applyBorder="1" applyAlignment="1">
      <alignment horizontal="center" vertical="center" shrinkToFit="1"/>
    </xf>
    <xf numFmtId="1" fontId="20" fillId="0" borderId="40" xfId="3" applyNumberFormat="1" applyFont="1" applyFill="1" applyBorder="1" applyAlignment="1">
      <alignment horizontal="center" vertical="center" shrinkToFit="1"/>
    </xf>
    <xf numFmtId="0" fontId="19" fillId="0" borderId="40" xfId="3" applyFont="1" applyFill="1" applyBorder="1" applyAlignment="1">
      <alignment horizontal="center" vertical="center" wrapText="1"/>
    </xf>
    <xf numFmtId="164" fontId="20" fillId="0" borderId="40" xfId="3" applyNumberFormat="1" applyFont="1" applyFill="1" applyBorder="1" applyAlignment="1">
      <alignment horizontal="center" vertical="center" shrinkToFit="1"/>
    </xf>
    <xf numFmtId="166" fontId="20" fillId="0" borderId="40" xfId="3" applyNumberFormat="1" applyFont="1" applyFill="1" applyBorder="1" applyAlignment="1">
      <alignment horizontal="center" vertical="center" shrinkToFit="1"/>
    </xf>
    <xf numFmtId="3" fontId="20" fillId="0" borderId="40" xfId="3" applyNumberFormat="1" applyFont="1" applyFill="1" applyBorder="1" applyAlignment="1">
      <alignment horizontal="center" vertical="center" shrinkToFit="1"/>
    </xf>
    <xf numFmtId="0" fontId="21" fillId="3" borderId="40" xfId="3" applyFont="1" applyFill="1" applyBorder="1" applyAlignment="1">
      <alignment horizontal="center" vertical="center" textRotation="90" wrapText="1"/>
    </xf>
    <xf numFmtId="0" fontId="18" fillId="0" borderId="0" xfId="3" applyFont="1" applyFill="1" applyBorder="1" applyAlignment="1">
      <alignment horizontal="left" vertical="top"/>
    </xf>
    <xf numFmtId="0" fontId="21" fillId="0" borderId="0" xfId="3" applyFont="1" applyFill="1" applyBorder="1" applyAlignment="1">
      <alignment horizontal="left" vertical="top"/>
    </xf>
    <xf numFmtId="0" fontId="1" fillId="0" borderId="0" xfId="4" applyFill="1"/>
    <xf numFmtId="168" fontId="0" fillId="0" borderId="0" xfId="5" applyNumberFormat="1" applyFont="1" applyFill="1"/>
    <xf numFmtId="169" fontId="1" fillId="0" borderId="0" xfId="4" applyNumberFormat="1" applyFill="1"/>
    <xf numFmtId="14" fontId="1" fillId="0" borderId="0" xfId="4" applyNumberFormat="1" applyFill="1"/>
    <xf numFmtId="164" fontId="1" fillId="0" borderId="0" xfId="4" applyNumberFormat="1" applyFill="1"/>
    <xf numFmtId="164" fontId="0" fillId="0" borderId="0" xfId="5" applyNumberFormat="1" applyFont="1" applyFill="1"/>
    <xf numFmtId="165" fontId="0" fillId="0" borderId="0" xfId="6" applyNumberFormat="1" applyFont="1" applyFill="1"/>
    <xf numFmtId="0" fontId="1" fillId="0" borderId="0" xfId="4" applyFill="1" applyAlignment="1">
      <alignment wrapText="1"/>
    </xf>
    <xf numFmtId="0" fontId="1" fillId="0" borderId="0" xfId="4" applyFill="1" applyAlignment="1">
      <alignment horizontal="center" vertical="center"/>
    </xf>
    <xf numFmtId="0" fontId="1" fillId="0" borderId="2" xfId="4" applyFill="1" applyBorder="1"/>
    <xf numFmtId="168" fontId="0" fillId="0" borderId="2" xfId="5" applyNumberFormat="1" applyFont="1" applyFill="1" applyBorder="1"/>
    <xf numFmtId="0" fontId="1" fillId="0" borderId="2" xfId="4" applyFont="1" applyFill="1" applyBorder="1"/>
    <xf numFmtId="169" fontId="1" fillId="0" borderId="2" xfId="4" applyNumberFormat="1" applyFont="1" applyFill="1" applyBorder="1"/>
    <xf numFmtId="14" fontId="1" fillId="0" borderId="2" xfId="4" applyNumberFormat="1" applyFont="1" applyFill="1" applyBorder="1"/>
    <xf numFmtId="164" fontId="1" fillId="0" borderId="2" xfId="4" applyNumberFormat="1" applyFont="1" applyFill="1" applyBorder="1"/>
    <xf numFmtId="164" fontId="0" fillId="0" borderId="2" xfId="5" applyNumberFormat="1" applyFont="1" applyFill="1" applyBorder="1"/>
    <xf numFmtId="165" fontId="11" fillId="0" borderId="2" xfId="6" applyNumberFormat="1" applyFont="1" applyFill="1" applyBorder="1"/>
    <xf numFmtId="164" fontId="11" fillId="0" borderId="2" xfId="4" applyNumberFormat="1" applyFont="1" applyFill="1" applyBorder="1"/>
    <xf numFmtId="168" fontId="11" fillId="0" borderId="2" xfId="5" applyNumberFormat="1" applyFont="1" applyFill="1" applyBorder="1"/>
    <xf numFmtId="165" fontId="0" fillId="0" borderId="2" xfId="6" applyNumberFormat="1" applyFont="1" applyFill="1" applyBorder="1"/>
    <xf numFmtId="0" fontId="1" fillId="0" borderId="2" xfId="4" applyFont="1" applyFill="1" applyBorder="1" applyAlignment="1">
      <alignment wrapText="1"/>
    </xf>
    <xf numFmtId="0" fontId="1" fillId="0" borderId="2" xfId="4" applyFont="1" applyFill="1" applyBorder="1" applyAlignment="1">
      <alignment horizontal="left" wrapText="1"/>
    </xf>
    <xf numFmtId="0" fontId="1" fillId="0" borderId="2" xfId="4" applyFill="1" applyBorder="1" applyAlignment="1">
      <alignment horizontal="center" vertical="center"/>
    </xf>
    <xf numFmtId="164" fontId="0" fillId="4" borderId="2" xfId="5" applyNumberFormat="1" applyFont="1" applyFill="1" applyBorder="1"/>
    <xf numFmtId="165" fontId="0" fillId="4" borderId="2" xfId="6" applyNumberFormat="1" applyFont="1" applyFill="1" applyBorder="1"/>
    <xf numFmtId="0" fontId="1" fillId="0" borderId="2" xfId="4" applyFont="1" applyFill="1" applyBorder="1" applyAlignment="1">
      <alignment horizontal="center" vertical="center" wrapText="1"/>
    </xf>
    <xf numFmtId="164" fontId="1" fillId="0" borderId="2" xfId="4" applyNumberFormat="1" applyFill="1" applyBorder="1"/>
    <xf numFmtId="0" fontId="1" fillId="5" borderId="2" xfId="4" applyFill="1" applyBorder="1"/>
    <xf numFmtId="168" fontId="0" fillId="5" borderId="2" xfId="5" applyNumberFormat="1" applyFont="1" applyFill="1" applyBorder="1"/>
    <xf numFmtId="0" fontId="1" fillId="5" borderId="2" xfId="4" applyFont="1" applyFill="1" applyBorder="1"/>
    <xf numFmtId="169" fontId="1" fillId="5" borderId="2" xfId="4" applyNumberFormat="1" applyFont="1" applyFill="1" applyBorder="1"/>
    <xf numFmtId="14" fontId="1" fillId="5" borderId="2" xfId="4" applyNumberFormat="1" applyFont="1" applyFill="1" applyBorder="1"/>
    <xf numFmtId="164" fontId="0" fillId="5" borderId="2" xfId="5" applyNumberFormat="1" applyFont="1" applyFill="1" applyBorder="1"/>
    <xf numFmtId="165" fontId="0" fillId="5" borderId="2" xfId="6" applyNumberFormat="1" applyFont="1" applyFill="1" applyBorder="1"/>
    <xf numFmtId="164" fontId="1" fillId="5" borderId="2" xfId="4" applyNumberFormat="1" applyFont="1" applyFill="1" applyBorder="1"/>
    <xf numFmtId="0" fontId="1" fillId="5" borderId="2" xfId="4" applyFont="1" applyFill="1" applyBorder="1" applyAlignment="1">
      <alignment wrapText="1"/>
    </xf>
    <xf numFmtId="0" fontId="1" fillId="5" borderId="2" xfId="4" applyFont="1" applyFill="1" applyBorder="1" applyAlignment="1">
      <alignment horizontal="center" vertical="center" wrapText="1"/>
    </xf>
    <xf numFmtId="0" fontId="1" fillId="5" borderId="2" xfId="4" applyFill="1" applyBorder="1" applyAlignment="1">
      <alignment horizontal="center" vertical="center"/>
    </xf>
    <xf numFmtId="0" fontId="1" fillId="0" borderId="10" xfId="4" applyFont="1" applyFill="1" applyBorder="1"/>
    <xf numFmtId="0" fontId="1" fillId="0" borderId="0" xfId="4"/>
    <xf numFmtId="3" fontId="1" fillId="0" borderId="2" xfId="4" applyNumberFormat="1" applyFont="1" applyFill="1" applyBorder="1"/>
    <xf numFmtId="0" fontId="1" fillId="0" borderId="0" xfId="4" applyFill="1" applyAlignment="1">
      <alignment horizontal="center" vertical="center" textRotation="90" wrapText="1"/>
    </xf>
    <xf numFmtId="0" fontId="11" fillId="6" borderId="2" xfId="4" applyFont="1" applyFill="1" applyBorder="1" applyAlignment="1">
      <alignment horizontal="center" vertical="center" textRotation="90" wrapText="1"/>
    </xf>
    <xf numFmtId="168" fontId="11" fillId="6" borderId="2" xfId="5" applyNumberFormat="1" applyFont="1" applyFill="1" applyBorder="1" applyAlignment="1">
      <alignment horizontal="center" vertical="center" textRotation="90" wrapText="1"/>
    </xf>
    <xf numFmtId="169" fontId="11" fillId="6" borderId="2" xfId="4" applyNumberFormat="1" applyFont="1" applyFill="1" applyBorder="1" applyAlignment="1">
      <alignment horizontal="center" vertical="center" textRotation="90" wrapText="1"/>
    </xf>
    <xf numFmtId="14" fontId="11" fillId="6" borderId="2" xfId="4" applyNumberFormat="1" applyFont="1" applyFill="1" applyBorder="1" applyAlignment="1">
      <alignment horizontal="center" vertical="center" textRotation="90" wrapText="1"/>
    </xf>
    <xf numFmtId="164" fontId="11" fillId="6" borderId="2" xfId="5" applyNumberFormat="1" applyFont="1" applyFill="1" applyBorder="1" applyAlignment="1">
      <alignment horizontal="center" vertical="center" textRotation="90" wrapText="1"/>
    </xf>
    <xf numFmtId="165" fontId="11" fillId="6" borderId="2" xfId="6" applyNumberFormat="1" applyFont="1" applyFill="1" applyBorder="1" applyAlignment="1">
      <alignment horizontal="center" vertical="center" textRotation="90" wrapText="1"/>
    </xf>
    <xf numFmtId="164" fontId="11" fillId="6" borderId="2" xfId="4" applyNumberFormat="1" applyFont="1" applyFill="1" applyBorder="1" applyAlignment="1">
      <alignment horizontal="center" vertical="center" textRotation="90" wrapText="1"/>
    </xf>
    <xf numFmtId="164" fontId="11" fillId="4" borderId="2" xfId="5" applyNumberFormat="1" applyFont="1" applyFill="1" applyBorder="1" applyAlignment="1">
      <alignment horizontal="center" vertical="center" textRotation="90" wrapText="1"/>
    </xf>
    <xf numFmtId="165" fontId="11" fillId="4" borderId="2" xfId="6" applyNumberFormat="1" applyFont="1" applyFill="1" applyBorder="1" applyAlignment="1">
      <alignment horizontal="center" vertical="center" textRotation="90" wrapText="1"/>
    </xf>
    <xf numFmtId="168" fontId="0" fillId="0" borderId="0" xfId="1" applyNumberFormat="1" applyFont="1"/>
    <xf numFmtId="0" fontId="1" fillId="0" borderId="2" xfId="4" applyFont="1" applyFill="1" applyBorder="1" applyAlignment="1">
      <alignment horizontal="center" wrapText="1"/>
    </xf>
    <xf numFmtId="0" fontId="19" fillId="0" borderId="49" xfId="3" applyFont="1" applyFill="1" applyBorder="1" applyAlignment="1">
      <alignment horizontal="center" wrapText="1"/>
    </xf>
    <xf numFmtId="0" fontId="1" fillId="0" borderId="2" xfId="4" applyFill="1" applyBorder="1" applyAlignment="1">
      <alignment horizontal="center"/>
    </xf>
    <xf numFmtId="165" fontId="0" fillId="0" borderId="2" xfId="6" applyNumberFormat="1" applyFont="1" applyFill="1" applyBorder="1" applyAlignment="1">
      <alignment horizontal="center"/>
    </xf>
    <xf numFmtId="164" fontId="0" fillId="0" borderId="2" xfId="5" applyNumberFormat="1" applyFont="1" applyFill="1" applyBorder="1" applyAlignment="1">
      <alignment horizontal="center"/>
    </xf>
    <xf numFmtId="164" fontId="1" fillId="0" borderId="2" xfId="4" applyNumberFormat="1" applyFont="1" applyFill="1" applyBorder="1" applyAlignment="1">
      <alignment horizontal="center"/>
    </xf>
    <xf numFmtId="0" fontId="3" fillId="7" borderId="23" xfId="0" applyFont="1" applyFill="1" applyBorder="1" applyAlignment="1">
      <alignment horizontal="center" wrapText="1"/>
    </xf>
    <xf numFmtId="0" fontId="3" fillId="7" borderId="16" xfId="0" applyNumberFormat="1"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7" borderId="2" xfId="0" applyFont="1" applyFill="1" applyBorder="1" applyAlignment="1">
      <alignment horizontal="center" vertical="center" wrapText="1"/>
    </xf>
    <xf numFmtId="3" fontId="3" fillId="7" borderId="2" xfId="0" applyNumberFormat="1" applyFont="1" applyFill="1" applyBorder="1" applyAlignment="1">
      <alignment horizontal="center" vertical="center" wrapText="1"/>
    </xf>
    <xf numFmtId="164" fontId="3" fillId="7" borderId="2" xfId="0" applyNumberFormat="1" applyFont="1" applyFill="1" applyBorder="1" applyAlignment="1">
      <alignment horizontal="center" vertical="center" wrapText="1"/>
    </xf>
    <xf numFmtId="164" fontId="3" fillId="7" borderId="24" xfId="0" applyNumberFormat="1" applyFont="1" applyFill="1" applyBorder="1" applyAlignment="1">
      <alignment horizontal="center" vertical="center" wrapText="1"/>
    </xf>
    <xf numFmtId="168" fontId="0" fillId="0" borderId="2" xfId="1" applyNumberFormat="1" applyFont="1" applyBorder="1" applyAlignment="1">
      <alignment horizontal="center"/>
    </xf>
    <xf numFmtId="168" fontId="0" fillId="0" borderId="6" xfId="1" applyNumberFormat="1" applyFont="1" applyBorder="1" applyAlignment="1">
      <alignment horizontal="center"/>
    </xf>
    <xf numFmtId="49" fontId="3" fillId="0" borderId="21" xfId="0" applyNumberFormat="1" applyFont="1" applyBorder="1" applyAlignment="1">
      <alignment horizontal="center" vertical="center" wrapText="1"/>
    </xf>
    <xf numFmtId="0" fontId="3" fillId="0" borderId="6" xfId="0" applyFont="1" applyBorder="1" applyAlignment="1">
      <alignment horizontal="center" vertical="center" wrapText="1"/>
    </xf>
    <xf numFmtId="165" fontId="0" fillId="0" borderId="2" xfId="6" applyNumberFormat="1" applyFont="1" applyFill="1" applyBorder="1" applyAlignment="1">
      <alignment horizontal="center" vertical="center"/>
    </xf>
    <xf numFmtId="164" fontId="0" fillId="0" borderId="2" xfId="5" applyNumberFormat="1" applyFont="1" applyFill="1" applyBorder="1" applyAlignment="1">
      <alignment horizontal="center" vertical="center"/>
    </xf>
    <xf numFmtId="168" fontId="0" fillId="0" borderId="2" xfId="1" applyNumberFormat="1" applyFont="1" applyBorder="1" applyAlignment="1">
      <alignment horizontal="center" vertical="center"/>
    </xf>
    <xf numFmtId="0" fontId="22" fillId="0" borderId="2" xfId="3" applyFont="1" applyFill="1" applyBorder="1" applyAlignment="1">
      <alignment horizontal="center" vertical="center" wrapText="1"/>
    </xf>
    <xf numFmtId="3" fontId="23" fillId="0" borderId="2" xfId="3" applyNumberFormat="1" applyFont="1" applyFill="1" applyBorder="1" applyAlignment="1">
      <alignment horizontal="center" vertical="center" shrinkToFit="1"/>
    </xf>
    <xf numFmtId="1" fontId="23" fillId="0" borderId="2" xfId="3" applyNumberFormat="1" applyFont="1" applyFill="1" applyBorder="1" applyAlignment="1">
      <alignment horizontal="center" vertical="center" shrinkToFit="1"/>
    </xf>
    <xf numFmtId="166" fontId="23" fillId="0" borderId="2" xfId="3" applyNumberFormat="1" applyFont="1" applyFill="1" applyBorder="1" applyAlignment="1">
      <alignment horizontal="center" vertical="center" shrinkToFit="1"/>
    </xf>
    <xf numFmtId="49" fontId="0" fillId="0" borderId="2"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6" fontId="0" fillId="0" borderId="2"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3" fontId="0" fillId="0" borderId="2" xfId="0" applyNumberFormat="1" applyFont="1" applyBorder="1" applyAlignment="1">
      <alignment horizontal="center" vertical="center" wrapText="1"/>
    </xf>
    <xf numFmtId="164" fontId="0" fillId="0" borderId="2"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6" fontId="0" fillId="0" borderId="2" xfId="0" applyNumberFormat="1" applyFont="1" applyBorder="1" applyAlignment="1">
      <alignment horizontal="center" vertical="center" wrapText="1"/>
    </xf>
    <xf numFmtId="164" fontId="22" fillId="0" borderId="2" xfId="0" applyNumberFormat="1" applyFont="1" applyBorder="1" applyAlignment="1">
      <alignment horizontal="center" vertical="center" wrapText="1"/>
    </xf>
    <xf numFmtId="0" fontId="23" fillId="0" borderId="2" xfId="3" applyFont="1" applyFill="1" applyBorder="1" applyAlignment="1">
      <alignment horizontal="center" vertical="center" wrapText="1"/>
    </xf>
    <xf numFmtId="167" fontId="23" fillId="0" borderId="2" xfId="3" applyNumberFormat="1" applyFont="1" applyFill="1" applyBorder="1" applyAlignment="1">
      <alignment horizontal="center" vertical="center" shrinkToFit="1"/>
    </xf>
    <xf numFmtId="0" fontId="0" fillId="0" borderId="2" xfId="4" applyFont="1" applyFill="1" applyBorder="1" applyAlignment="1">
      <alignment horizontal="center" vertical="center" wrapText="1"/>
    </xf>
    <xf numFmtId="6" fontId="24" fillId="0" borderId="2" xfId="0" applyNumberFormat="1" applyFont="1" applyFill="1" applyBorder="1" applyAlignment="1">
      <alignment horizontal="center" vertical="center" wrapText="1"/>
    </xf>
    <xf numFmtId="168" fontId="0" fillId="0" borderId="2" xfId="1" applyNumberFormat="1" applyFont="1" applyFill="1" applyBorder="1" applyAlignment="1">
      <alignment horizontal="center" vertical="center"/>
    </xf>
    <xf numFmtId="0" fontId="0" fillId="0" borderId="2" xfId="0" applyBorder="1"/>
    <xf numFmtId="0" fontId="0" fillId="0" borderId="2" xfId="0" applyBorder="1" applyAlignment="1">
      <alignment wrapText="1"/>
    </xf>
    <xf numFmtId="168" fontId="0" fillId="0" borderId="2" xfId="1" applyNumberFormat="1" applyFont="1" applyBorder="1"/>
    <xf numFmtId="168" fontId="0" fillId="0" borderId="2" xfId="1" applyNumberFormat="1" applyFont="1" applyBorder="1" applyAlignment="1">
      <alignment horizontal="center" vertical="center" wrapText="1"/>
    </xf>
    <xf numFmtId="6" fontId="22" fillId="0" borderId="2" xfId="0" applyNumberFormat="1" applyFont="1" applyFill="1" applyBorder="1" applyAlignment="1">
      <alignment horizontal="center" vertical="center" wrapText="1"/>
    </xf>
    <xf numFmtId="165" fontId="23" fillId="0" borderId="2" xfId="2" applyNumberFormat="1" applyFont="1" applyFill="1" applyBorder="1" applyAlignment="1">
      <alignment horizontal="center" vertical="center" shrinkToFit="1"/>
    </xf>
    <xf numFmtId="164" fontId="23" fillId="0" borderId="2" xfId="3" applyNumberFormat="1" applyFont="1" applyFill="1" applyBorder="1" applyAlignment="1">
      <alignment horizontal="center" vertical="center" shrinkToFit="1"/>
    </xf>
    <xf numFmtId="0" fontId="4" fillId="2" borderId="50" xfId="0" applyFont="1" applyFill="1" applyBorder="1" applyAlignment="1">
      <alignment horizontal="center" vertical="center" textRotation="90" wrapText="1"/>
    </xf>
    <xf numFmtId="0" fontId="0" fillId="0" borderId="2" xfId="0" applyFill="1" applyBorder="1"/>
    <xf numFmtId="0" fontId="0" fillId="0" borderId="2" xfId="0" applyBorder="1" applyAlignment="1">
      <alignment horizontal="center" vertical="center"/>
    </xf>
    <xf numFmtId="49" fontId="0" fillId="9" borderId="2" xfId="0" applyNumberFormat="1" applyFont="1" applyFill="1" applyBorder="1" applyAlignment="1">
      <alignment horizontal="center" vertical="center" wrapText="1"/>
    </xf>
    <xf numFmtId="0" fontId="0" fillId="9" borderId="2" xfId="0" applyFont="1" applyFill="1" applyBorder="1" applyAlignment="1">
      <alignment horizontal="center" vertical="center" wrapText="1"/>
    </xf>
    <xf numFmtId="0" fontId="22" fillId="9" borderId="2" xfId="3" applyFont="1" applyFill="1" applyBorder="1" applyAlignment="1">
      <alignment horizontal="center" vertical="center" wrapText="1"/>
    </xf>
    <xf numFmtId="0" fontId="23" fillId="9" borderId="2" xfId="3" applyFont="1" applyFill="1" applyBorder="1" applyAlignment="1">
      <alignment horizontal="center" vertical="center" wrapText="1"/>
    </xf>
    <xf numFmtId="0" fontId="0" fillId="10" borderId="2" xfId="0" applyFont="1" applyFill="1" applyBorder="1" applyAlignment="1">
      <alignment horizontal="center" vertical="center" wrapText="1"/>
    </xf>
    <xf numFmtId="49" fontId="0" fillId="10" borderId="2" xfId="0" applyNumberFormat="1" applyFont="1" applyFill="1" applyBorder="1" applyAlignment="1">
      <alignment horizontal="center" vertical="center" wrapText="1"/>
    </xf>
    <xf numFmtId="0" fontId="23" fillId="10" borderId="2" xfId="3" applyFont="1" applyFill="1" applyBorder="1" applyAlignment="1">
      <alignment horizontal="center" vertical="center" wrapText="1"/>
    </xf>
    <xf numFmtId="0" fontId="22" fillId="10" borderId="2" xfId="3" applyFont="1" applyFill="1" applyBorder="1" applyAlignment="1">
      <alignment horizontal="center" vertical="center" wrapText="1"/>
    </xf>
    <xf numFmtId="0" fontId="0" fillId="10" borderId="2" xfId="4" applyFont="1" applyFill="1" applyBorder="1" applyAlignment="1">
      <alignment horizontal="center" vertical="center" wrapText="1"/>
    </xf>
    <xf numFmtId="6" fontId="0" fillId="0" borderId="2" xfId="0" applyNumberFormat="1" applyBorder="1"/>
    <xf numFmtId="0" fontId="25" fillId="11" borderId="1" xfId="0" applyFont="1" applyFill="1" applyBorder="1" applyAlignment="1">
      <alignment horizontal="center" vertical="center" wrapText="1"/>
    </xf>
    <xf numFmtId="0" fontId="25" fillId="11" borderId="51" xfId="0" applyFont="1" applyFill="1" applyBorder="1" applyAlignment="1">
      <alignment horizontal="center" vertical="center" wrapText="1"/>
    </xf>
    <xf numFmtId="0" fontId="26" fillId="0" borderId="52" xfId="0" applyFont="1" applyBorder="1" applyAlignment="1">
      <alignment horizontal="center" vertical="center"/>
    </xf>
    <xf numFmtId="6" fontId="26" fillId="0" borderId="53" xfId="0" applyNumberFormat="1" applyFont="1" applyBorder="1" applyAlignment="1">
      <alignment horizontal="center" vertical="center" wrapText="1"/>
    </xf>
    <xf numFmtId="0" fontId="26" fillId="0" borderId="53" xfId="0" applyFont="1" applyBorder="1" applyAlignment="1">
      <alignment horizontal="center" vertical="center"/>
    </xf>
    <xf numFmtId="0" fontId="27" fillId="0" borderId="53" xfId="0" applyFont="1" applyBorder="1" applyAlignment="1">
      <alignment horizontal="center" vertical="center" wrapText="1"/>
    </xf>
    <xf numFmtId="3" fontId="27" fillId="0" borderId="53" xfId="0" applyNumberFormat="1" applyFont="1" applyBorder="1" applyAlignment="1">
      <alignment horizontal="center" vertical="center" wrapText="1"/>
    </xf>
    <xf numFmtId="0" fontId="27" fillId="0" borderId="53" xfId="0" applyFont="1" applyBorder="1" applyAlignment="1">
      <alignment horizontal="center" vertical="center"/>
    </xf>
    <xf numFmtId="3" fontId="26" fillId="0" borderId="53" xfId="0" applyNumberFormat="1" applyFont="1" applyBorder="1" applyAlignment="1">
      <alignment horizontal="center" vertical="center"/>
    </xf>
    <xf numFmtId="0" fontId="28" fillId="12" borderId="52" xfId="0" applyFont="1" applyFill="1" applyBorder="1" applyAlignment="1">
      <alignment horizontal="center" vertical="center"/>
    </xf>
    <xf numFmtId="6" fontId="29" fillId="12" borderId="53" xfId="0" applyNumberFormat="1" applyFont="1" applyFill="1" applyBorder="1" applyAlignment="1">
      <alignment horizontal="center" vertical="center" wrapText="1"/>
    </xf>
    <xf numFmtId="3" fontId="29" fillId="12" borderId="53" xfId="0" applyNumberFormat="1" applyFont="1" applyFill="1" applyBorder="1" applyAlignment="1">
      <alignment horizontal="center" vertical="center"/>
    </xf>
    <xf numFmtId="3" fontId="29" fillId="12" borderId="53" xfId="0" applyNumberFormat="1" applyFont="1" applyFill="1" applyBorder="1" applyAlignment="1">
      <alignment horizontal="center" vertical="center" wrapText="1"/>
    </xf>
    <xf numFmtId="0" fontId="29" fillId="12" borderId="53" xfId="0" applyFont="1" applyFill="1" applyBorder="1" applyAlignment="1">
      <alignment horizontal="center" vertical="center"/>
    </xf>
    <xf numFmtId="3" fontId="27" fillId="0" borderId="53" xfId="0" applyNumberFormat="1" applyFont="1" applyBorder="1" applyAlignment="1">
      <alignment horizontal="center" vertical="center"/>
    </xf>
    <xf numFmtId="0" fontId="29" fillId="12" borderId="52" xfId="0" applyFont="1" applyFill="1" applyBorder="1" applyAlignment="1">
      <alignment horizontal="center" vertical="center"/>
    </xf>
    <xf numFmtId="0" fontId="26" fillId="0" borderId="52" xfId="0" applyFont="1" applyBorder="1" applyAlignment="1">
      <alignment horizontal="center" vertical="center" wrapText="1"/>
    </xf>
    <xf numFmtId="0" fontId="26" fillId="0" borderId="53" xfId="0" applyFont="1" applyBorder="1" applyAlignment="1">
      <alignment horizontal="center" vertical="center" wrapText="1"/>
    </xf>
    <xf numFmtId="3" fontId="26" fillId="0" borderId="53" xfId="0" applyNumberFormat="1" applyFont="1" applyBorder="1" applyAlignment="1">
      <alignment horizontal="center" vertical="center" wrapText="1"/>
    </xf>
    <xf numFmtId="0" fontId="28" fillId="12" borderId="52" xfId="0" applyFont="1" applyFill="1" applyBorder="1" applyAlignment="1">
      <alignment horizontal="center" vertical="center" wrapText="1"/>
    </xf>
    <xf numFmtId="0" fontId="28" fillId="12" borderId="53" xfId="0" applyFont="1" applyFill="1" applyBorder="1" applyAlignment="1">
      <alignment horizontal="center" vertical="center" wrapText="1"/>
    </xf>
    <xf numFmtId="0" fontId="4" fillId="2" borderId="54" xfId="0" applyFont="1" applyFill="1" applyBorder="1" applyAlignment="1">
      <alignment horizontal="center" vertical="center" textRotation="90" wrapText="1"/>
    </xf>
    <xf numFmtId="3" fontId="4" fillId="2" borderId="54" xfId="0" applyNumberFormat="1" applyFont="1" applyFill="1" applyBorder="1" applyAlignment="1">
      <alignment horizontal="center" vertical="center" textRotation="90" wrapText="1"/>
    </xf>
    <xf numFmtId="14" fontId="0" fillId="0" borderId="2" xfId="0" applyNumberFormat="1" applyBorder="1"/>
    <xf numFmtId="0" fontId="0" fillId="0" borderId="0" xfId="0" applyAlignment="1">
      <alignment wrapText="1"/>
    </xf>
    <xf numFmtId="14" fontId="0" fillId="0" borderId="2" xfId="0" applyNumberFormat="1" applyFill="1" applyBorder="1"/>
    <xf numFmtId="168" fontId="0" fillId="0" borderId="2" xfId="1"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168" fontId="0" fillId="0" borderId="2" xfId="1" applyNumberFormat="1" applyFont="1" applyFill="1" applyBorder="1"/>
    <xf numFmtId="0" fontId="0" fillId="0" borderId="2" xfId="0" applyFill="1" applyBorder="1" applyAlignment="1">
      <alignment horizontal="center" vertical="center" wrapText="1"/>
    </xf>
    <xf numFmtId="0" fontId="0" fillId="8" borderId="2" xfId="0" applyFill="1" applyBorder="1" applyAlignment="1">
      <alignment wrapText="1"/>
    </xf>
    <xf numFmtId="0" fontId="9" fillId="0" borderId="34" xfId="0" applyFont="1" applyBorder="1" applyAlignment="1">
      <alignment horizontal="left" wrapText="1"/>
    </xf>
    <xf numFmtId="0" fontId="9" fillId="0" borderId="35" xfId="0" applyFont="1" applyBorder="1" applyAlignment="1">
      <alignment horizontal="left" wrapText="1"/>
    </xf>
    <xf numFmtId="0" fontId="9" fillId="0" borderId="36" xfId="0" applyFont="1" applyBorder="1" applyAlignment="1">
      <alignment horizontal="left" wrapText="1"/>
    </xf>
    <xf numFmtId="0" fontId="9" fillId="0" borderId="26" xfId="0" applyFont="1" applyBorder="1" applyAlignment="1">
      <alignment horizontal="left" wrapText="1"/>
    </xf>
    <xf numFmtId="0" fontId="9" fillId="0" borderId="14" xfId="0" applyFont="1" applyBorder="1" applyAlignment="1">
      <alignment horizontal="left" wrapText="1"/>
    </xf>
    <xf numFmtId="0" fontId="9" fillId="0" borderId="15" xfId="0" applyFont="1" applyBorder="1" applyAlignment="1">
      <alignment horizontal="left" wrapText="1"/>
    </xf>
    <xf numFmtId="0" fontId="15" fillId="0" borderId="43" xfId="3" applyFont="1" applyFill="1" applyBorder="1" applyAlignment="1">
      <alignment horizontal="center" vertical="center" wrapText="1"/>
    </xf>
    <xf numFmtId="0" fontId="15" fillId="0" borderId="42" xfId="3" applyFont="1" applyFill="1" applyBorder="1" applyAlignment="1">
      <alignment horizontal="center" vertical="center" wrapText="1"/>
    </xf>
    <xf numFmtId="0" fontId="15" fillId="0" borderId="41" xfId="3" applyFont="1" applyFill="1" applyBorder="1" applyAlignment="1">
      <alignment horizontal="center" vertical="center" wrapText="1"/>
    </xf>
  </cellXfs>
  <cellStyles count="7">
    <cellStyle name="Comma" xfId="2" builtinId="3"/>
    <cellStyle name="Comma 2" xfId="6" xr:uid="{655F25D4-01D8-45F5-9407-5F83D0361756}"/>
    <cellStyle name="Currency" xfId="1" builtinId="4"/>
    <cellStyle name="Currency 2" xfId="5" xr:uid="{FEE5D559-6A33-4745-B368-9DBBFA7DD63C}"/>
    <cellStyle name="Normal" xfId="0" builtinId="0"/>
    <cellStyle name="Normal 2" xfId="3" xr:uid="{71ACE4C8-70FC-47D2-BF01-B85BB275102C}"/>
    <cellStyle name="Normal 3" xfId="4" xr:uid="{1A796C29-B08B-45DD-8D44-1C2CC16685DC}"/>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FDA4-D718-4CB6-A247-F24488AE906A}">
  <sheetPr>
    <tabColor theme="8" tint="0.79998168889431442"/>
  </sheetPr>
  <dimension ref="A1:M196"/>
  <sheetViews>
    <sheetView topLeftCell="A85" zoomScale="110" zoomScaleNormal="110" workbookViewId="0">
      <selection activeCell="C104" sqref="C104"/>
    </sheetView>
  </sheetViews>
  <sheetFormatPr defaultRowHeight="15.75" x14ac:dyDescent="0.25"/>
  <cols>
    <col min="3" max="3" width="21.75" customWidth="1"/>
    <col min="4" max="4" width="16" bestFit="1" customWidth="1"/>
    <col min="5" max="5" width="10.5" customWidth="1"/>
    <col min="6" max="6" width="11" customWidth="1"/>
    <col min="10" max="10" width="11.125" bestFit="1" customWidth="1"/>
    <col min="11" max="11" width="10.125" bestFit="1" customWidth="1"/>
    <col min="12" max="12" width="12.25" bestFit="1" customWidth="1"/>
    <col min="13" max="13" width="15.25" bestFit="1" customWidth="1"/>
    <col min="14" max="14" width="15" bestFit="1" customWidth="1"/>
  </cols>
  <sheetData>
    <row r="1" spans="1:12" ht="69" thickBot="1" x14ac:dyDescent="0.3">
      <c r="A1" s="16" t="s">
        <v>177</v>
      </c>
      <c r="B1" s="17" t="s">
        <v>0</v>
      </c>
      <c r="C1" s="17" t="s">
        <v>1</v>
      </c>
      <c r="D1" s="17" t="s">
        <v>640</v>
      </c>
      <c r="E1" s="17" t="s">
        <v>2</v>
      </c>
      <c r="F1" s="17" t="s">
        <v>3</v>
      </c>
      <c r="G1" s="18" t="s">
        <v>47</v>
      </c>
      <c r="H1" s="20" t="s">
        <v>62</v>
      </c>
      <c r="I1" s="20" t="s">
        <v>63</v>
      </c>
      <c r="J1" s="17" t="s">
        <v>84</v>
      </c>
      <c r="K1" s="17" t="s">
        <v>61</v>
      </c>
      <c r="L1" s="17" t="s">
        <v>90</v>
      </c>
    </row>
    <row r="2" spans="1:12" ht="25.5" x14ac:dyDescent="0.25">
      <c r="A2" s="95" t="s">
        <v>8</v>
      </c>
      <c r="B2" s="96">
        <v>1</v>
      </c>
      <c r="C2" s="97" t="s">
        <v>24</v>
      </c>
      <c r="D2" s="235" t="s">
        <v>641</v>
      </c>
      <c r="E2" s="97" t="s">
        <v>649</v>
      </c>
      <c r="F2" s="97" t="s">
        <v>25</v>
      </c>
      <c r="G2" s="98" t="s">
        <v>48</v>
      </c>
      <c r="H2" s="99">
        <v>2002</v>
      </c>
      <c r="I2" s="100" t="s">
        <v>65</v>
      </c>
      <c r="J2" s="101">
        <v>880530</v>
      </c>
      <c r="K2" s="101">
        <v>880530</v>
      </c>
      <c r="L2" s="102">
        <v>880530</v>
      </c>
    </row>
    <row r="3" spans="1:12" ht="25.5" customHeight="1" x14ac:dyDescent="0.25">
      <c r="A3" s="103" t="s">
        <v>8</v>
      </c>
      <c r="B3" s="60">
        <v>2</v>
      </c>
      <c r="C3" s="46" t="s">
        <v>64</v>
      </c>
      <c r="D3" s="34" t="s">
        <v>642</v>
      </c>
      <c r="E3" s="46" t="s">
        <v>46</v>
      </c>
      <c r="F3" s="46" t="s">
        <v>25</v>
      </c>
      <c r="G3" s="31" t="s">
        <v>48</v>
      </c>
      <c r="H3" s="32">
        <v>2501</v>
      </c>
      <c r="I3" s="32" t="s">
        <v>65</v>
      </c>
      <c r="J3" s="37">
        <v>3138098</v>
      </c>
      <c r="K3" s="37">
        <v>2130852</v>
      </c>
      <c r="L3" s="104">
        <v>320000</v>
      </c>
    </row>
    <row r="4" spans="1:12" ht="25.5" customHeight="1" x14ac:dyDescent="0.25">
      <c r="A4" s="105" t="s">
        <v>8</v>
      </c>
      <c r="B4" s="60">
        <v>4</v>
      </c>
      <c r="C4" s="54" t="s">
        <v>72</v>
      </c>
      <c r="D4" s="56" t="s">
        <v>642</v>
      </c>
      <c r="E4" s="54" t="s">
        <v>650</v>
      </c>
      <c r="F4" s="54" t="s">
        <v>26</v>
      </c>
      <c r="G4" s="56" t="s">
        <v>52</v>
      </c>
      <c r="H4" s="38">
        <v>101</v>
      </c>
      <c r="I4" s="38" t="s">
        <v>65</v>
      </c>
      <c r="J4" s="57">
        <v>100000</v>
      </c>
      <c r="K4" s="57">
        <v>86031</v>
      </c>
      <c r="L4" s="104">
        <v>86031</v>
      </c>
    </row>
    <row r="5" spans="1:12" ht="25.5" customHeight="1" x14ac:dyDescent="0.25">
      <c r="A5" s="105" t="s">
        <v>8</v>
      </c>
      <c r="B5" s="26">
        <v>5</v>
      </c>
      <c r="C5" s="54" t="s">
        <v>73</v>
      </c>
      <c r="D5" s="56" t="s">
        <v>642</v>
      </c>
      <c r="E5" s="54" t="s">
        <v>650</v>
      </c>
      <c r="F5" s="54" t="s">
        <v>26</v>
      </c>
      <c r="G5" s="56" t="s">
        <v>52</v>
      </c>
      <c r="H5" s="38">
        <v>48</v>
      </c>
      <c r="I5" s="38" t="s">
        <v>65</v>
      </c>
      <c r="J5" s="57">
        <v>60000</v>
      </c>
      <c r="K5" s="57">
        <v>40632</v>
      </c>
      <c r="L5" s="104">
        <v>40632</v>
      </c>
    </row>
    <row r="6" spans="1:12" ht="25.5" customHeight="1" x14ac:dyDescent="0.25">
      <c r="A6" s="106" t="s">
        <v>8</v>
      </c>
      <c r="B6" s="26">
        <v>7</v>
      </c>
      <c r="C6" s="44" t="s">
        <v>66</v>
      </c>
      <c r="D6" s="3" t="s">
        <v>643</v>
      </c>
      <c r="E6" s="44" t="s">
        <v>651</v>
      </c>
      <c r="F6" s="48" t="s">
        <v>13</v>
      </c>
      <c r="G6" s="7" t="s">
        <v>53</v>
      </c>
      <c r="H6" s="22">
        <v>13</v>
      </c>
      <c r="I6" s="22">
        <v>10</v>
      </c>
      <c r="J6" s="25">
        <v>60500</v>
      </c>
      <c r="K6" s="8">
        <v>1144</v>
      </c>
      <c r="L6" s="107">
        <v>1144</v>
      </c>
    </row>
    <row r="7" spans="1:12" ht="25.5" customHeight="1" x14ac:dyDescent="0.25">
      <c r="A7" s="106" t="s">
        <v>8</v>
      </c>
      <c r="B7" s="60">
        <v>8</v>
      </c>
      <c r="C7" s="48" t="s">
        <v>9</v>
      </c>
      <c r="D7" s="4" t="s">
        <v>643</v>
      </c>
      <c r="E7" s="48" t="s">
        <v>651</v>
      </c>
      <c r="F7" s="48" t="s">
        <v>13</v>
      </c>
      <c r="G7" s="7" t="s">
        <v>53</v>
      </c>
      <c r="H7" s="22">
        <v>32</v>
      </c>
      <c r="I7" s="22">
        <v>9</v>
      </c>
      <c r="J7" s="27">
        <v>24500</v>
      </c>
      <c r="K7" s="8">
        <v>2816</v>
      </c>
      <c r="L7" s="107">
        <v>2816</v>
      </c>
    </row>
    <row r="8" spans="1:12" ht="25.5" customHeight="1" x14ac:dyDescent="0.25">
      <c r="A8" s="106" t="s">
        <v>8</v>
      </c>
      <c r="B8" s="26">
        <v>9</v>
      </c>
      <c r="C8" s="44" t="s">
        <v>12</v>
      </c>
      <c r="D8" s="4" t="s">
        <v>643</v>
      </c>
      <c r="E8" s="48" t="s">
        <v>651</v>
      </c>
      <c r="F8" s="48" t="s">
        <v>13</v>
      </c>
      <c r="G8" s="7" t="s">
        <v>53</v>
      </c>
      <c r="H8" s="22">
        <v>71</v>
      </c>
      <c r="I8" s="22">
        <v>2</v>
      </c>
      <c r="J8" s="25">
        <v>30300</v>
      </c>
      <c r="K8" s="8">
        <v>6248</v>
      </c>
      <c r="L8" s="107">
        <v>6248</v>
      </c>
    </row>
    <row r="9" spans="1:12" ht="25.5" customHeight="1" x14ac:dyDescent="0.25">
      <c r="A9" s="108" t="s">
        <v>8</v>
      </c>
      <c r="B9" s="60">
        <v>10</v>
      </c>
      <c r="C9" s="44" t="s">
        <v>28</v>
      </c>
      <c r="D9" s="3" t="s">
        <v>643</v>
      </c>
      <c r="E9" s="44" t="s">
        <v>651</v>
      </c>
      <c r="F9" s="44" t="s">
        <v>13</v>
      </c>
      <c r="G9" s="7" t="s">
        <v>53</v>
      </c>
      <c r="H9" s="22">
        <v>297</v>
      </c>
      <c r="I9" s="22">
        <v>9</v>
      </c>
      <c r="J9" s="25">
        <v>37700</v>
      </c>
      <c r="K9" s="8">
        <v>26136</v>
      </c>
      <c r="L9" s="107">
        <v>26136</v>
      </c>
    </row>
    <row r="10" spans="1:12" ht="25.5" customHeight="1" x14ac:dyDescent="0.25">
      <c r="A10" s="108" t="s">
        <v>8</v>
      </c>
      <c r="B10" s="26">
        <v>11</v>
      </c>
      <c r="C10" s="44" t="s">
        <v>27</v>
      </c>
      <c r="D10" s="3" t="s">
        <v>643</v>
      </c>
      <c r="E10" s="44" t="s">
        <v>651</v>
      </c>
      <c r="F10" s="44" t="s">
        <v>13</v>
      </c>
      <c r="G10" s="7" t="s">
        <v>53</v>
      </c>
      <c r="H10" s="22">
        <v>443</v>
      </c>
      <c r="I10" s="22">
        <v>4</v>
      </c>
      <c r="J10" s="28">
        <v>34700</v>
      </c>
      <c r="K10" s="12">
        <v>38984</v>
      </c>
      <c r="L10" s="109">
        <v>34700</v>
      </c>
    </row>
    <row r="11" spans="1:12" ht="25.5" customHeight="1" x14ac:dyDescent="0.25">
      <c r="A11" s="106" t="s">
        <v>8</v>
      </c>
      <c r="B11" s="60">
        <v>12</v>
      </c>
      <c r="C11" s="44" t="s">
        <v>11</v>
      </c>
      <c r="D11" s="4" t="s">
        <v>643</v>
      </c>
      <c r="E11" s="48" t="s">
        <v>651</v>
      </c>
      <c r="F11" s="48" t="s">
        <v>13</v>
      </c>
      <c r="G11" s="7" t="s">
        <v>53</v>
      </c>
      <c r="H11" s="22">
        <v>131</v>
      </c>
      <c r="I11" s="22">
        <v>3</v>
      </c>
      <c r="J11" s="25">
        <v>37700</v>
      </c>
      <c r="K11" s="8">
        <v>11528</v>
      </c>
      <c r="L11" s="107">
        <v>11528</v>
      </c>
    </row>
    <row r="12" spans="1:12" ht="25.5" customHeight="1" x14ac:dyDescent="0.25">
      <c r="A12" s="106" t="s">
        <v>8</v>
      </c>
      <c r="B12" s="26">
        <v>13</v>
      </c>
      <c r="C12" s="44" t="s">
        <v>22</v>
      </c>
      <c r="D12" s="3" t="s">
        <v>641</v>
      </c>
      <c r="E12" s="44" t="s">
        <v>651</v>
      </c>
      <c r="F12" s="48" t="s">
        <v>13</v>
      </c>
      <c r="G12" s="7" t="s">
        <v>53</v>
      </c>
      <c r="H12" s="22">
        <v>481</v>
      </c>
      <c r="I12" s="22">
        <v>14</v>
      </c>
      <c r="J12" s="28">
        <v>34700</v>
      </c>
      <c r="K12" s="12">
        <v>42328</v>
      </c>
      <c r="L12" s="109">
        <v>34700</v>
      </c>
    </row>
    <row r="13" spans="1:12" ht="25.5" customHeight="1" x14ac:dyDescent="0.25">
      <c r="A13" s="106" t="s">
        <v>8</v>
      </c>
      <c r="B13" s="60">
        <v>14</v>
      </c>
      <c r="C13" s="44" t="s">
        <v>21</v>
      </c>
      <c r="D13" s="3" t="s">
        <v>641</v>
      </c>
      <c r="E13" s="44" t="s">
        <v>652</v>
      </c>
      <c r="F13" s="48" t="s">
        <v>13</v>
      </c>
      <c r="G13" s="7" t="s">
        <v>48</v>
      </c>
      <c r="H13" s="22">
        <v>237</v>
      </c>
      <c r="I13" s="22">
        <v>29</v>
      </c>
      <c r="J13" s="25">
        <v>233455</v>
      </c>
      <c r="K13" s="8">
        <v>20856</v>
      </c>
      <c r="L13" s="107">
        <v>20856</v>
      </c>
    </row>
    <row r="14" spans="1:12" ht="25.5" customHeight="1" x14ac:dyDescent="0.25">
      <c r="A14" s="106" t="s">
        <v>8</v>
      </c>
      <c r="B14" s="26">
        <v>15</v>
      </c>
      <c r="C14" s="44" t="s">
        <v>19</v>
      </c>
      <c r="D14" s="3" t="s">
        <v>641</v>
      </c>
      <c r="E14" s="44" t="s">
        <v>653</v>
      </c>
      <c r="F14" s="48" t="s">
        <v>13</v>
      </c>
      <c r="G14" s="7" t="s">
        <v>52</v>
      </c>
      <c r="H14" s="22">
        <v>348</v>
      </c>
      <c r="I14" s="22">
        <v>83</v>
      </c>
      <c r="J14" s="25">
        <v>300000</v>
      </c>
      <c r="K14" s="8">
        <v>30624</v>
      </c>
      <c r="L14" s="107">
        <v>30624</v>
      </c>
    </row>
    <row r="15" spans="1:12" ht="25.5" customHeight="1" thickBot="1" x14ac:dyDescent="0.3">
      <c r="A15" s="110" t="s">
        <v>8</v>
      </c>
      <c r="B15" s="60">
        <v>16</v>
      </c>
      <c r="C15" s="54" t="s">
        <v>68</v>
      </c>
      <c r="D15" s="56" t="s">
        <v>641</v>
      </c>
      <c r="E15" s="54" t="s">
        <v>654</v>
      </c>
      <c r="F15" s="54" t="s">
        <v>13</v>
      </c>
      <c r="G15" s="56" t="s">
        <v>53</v>
      </c>
      <c r="H15" s="38">
        <v>48</v>
      </c>
      <c r="I15" s="38">
        <v>9</v>
      </c>
      <c r="J15" s="39">
        <v>11000</v>
      </c>
      <c r="K15" s="39">
        <v>4224</v>
      </c>
      <c r="L15" s="111">
        <v>4224</v>
      </c>
    </row>
    <row r="16" spans="1:12" ht="17.25" thickTop="1" thickBot="1" x14ac:dyDescent="0.3">
      <c r="A16" s="313" t="s">
        <v>89</v>
      </c>
      <c r="B16" s="314"/>
      <c r="C16" s="314"/>
      <c r="D16" s="314"/>
      <c r="E16" s="314"/>
      <c r="F16" s="314"/>
      <c r="G16" s="315"/>
      <c r="H16" s="68">
        <f>SUM(H2:H15)</f>
        <v>6753</v>
      </c>
      <c r="I16" s="68">
        <f t="shared" ref="I16:L16" si="0">SUM(I2:I15)</f>
        <v>172</v>
      </c>
      <c r="J16" s="68">
        <f t="shared" si="0"/>
        <v>4983183</v>
      </c>
      <c r="K16" s="68">
        <f t="shared" si="0"/>
        <v>3322933</v>
      </c>
      <c r="L16" s="112">
        <f t="shared" si="0"/>
        <v>1500169</v>
      </c>
    </row>
    <row r="17" spans="1:12" ht="16.5" thickTop="1" x14ac:dyDescent="0.25">
      <c r="A17" s="113"/>
      <c r="B17" s="74"/>
      <c r="C17" s="74"/>
      <c r="D17" s="74"/>
      <c r="E17" s="74"/>
      <c r="F17" s="74"/>
      <c r="G17" s="74"/>
      <c r="H17" s="75"/>
      <c r="I17" s="75"/>
      <c r="J17" s="75"/>
      <c r="K17" s="75"/>
      <c r="L17" s="114"/>
    </row>
    <row r="18" spans="1:12" ht="25.5" customHeight="1" x14ac:dyDescent="0.25">
      <c r="A18" s="108" t="s">
        <v>29</v>
      </c>
      <c r="B18" s="76">
        <v>19</v>
      </c>
      <c r="C18" s="44" t="s">
        <v>37</v>
      </c>
      <c r="D18" s="3" t="s">
        <v>641</v>
      </c>
      <c r="E18" s="44" t="s">
        <v>655</v>
      </c>
      <c r="F18" s="44" t="s">
        <v>13</v>
      </c>
      <c r="G18" s="78" t="s">
        <v>48</v>
      </c>
      <c r="H18" s="73">
        <v>3100</v>
      </c>
      <c r="I18" s="73">
        <v>459</v>
      </c>
      <c r="J18" s="25">
        <v>310000</v>
      </c>
      <c r="K18" s="77">
        <v>272800</v>
      </c>
      <c r="L18" s="115">
        <v>272800</v>
      </c>
    </row>
    <row r="19" spans="1:12" ht="25.5" customHeight="1" x14ac:dyDescent="0.25">
      <c r="A19" s="106" t="s">
        <v>29</v>
      </c>
      <c r="B19" s="60">
        <v>20</v>
      </c>
      <c r="C19" s="44" t="s">
        <v>39</v>
      </c>
      <c r="D19" s="3" t="s">
        <v>641</v>
      </c>
      <c r="E19" s="44" t="s">
        <v>655</v>
      </c>
      <c r="F19" s="48" t="s">
        <v>13</v>
      </c>
      <c r="G19" s="78" t="s">
        <v>48</v>
      </c>
      <c r="H19" s="73">
        <v>987</v>
      </c>
      <c r="I19" s="73">
        <v>156</v>
      </c>
      <c r="J19" s="25">
        <v>360000</v>
      </c>
      <c r="K19" s="77">
        <v>86856</v>
      </c>
      <c r="L19" s="115">
        <v>86856</v>
      </c>
    </row>
    <row r="20" spans="1:12" ht="25.5" customHeight="1" x14ac:dyDescent="0.25">
      <c r="A20" s="106" t="s">
        <v>29</v>
      </c>
      <c r="B20" s="26">
        <v>21</v>
      </c>
      <c r="C20" s="44" t="s">
        <v>45</v>
      </c>
      <c r="D20" s="3" t="s">
        <v>641</v>
      </c>
      <c r="E20" s="44" t="s">
        <v>655</v>
      </c>
      <c r="F20" s="48" t="s">
        <v>13</v>
      </c>
      <c r="G20" s="3" t="s">
        <v>48</v>
      </c>
      <c r="H20" s="38">
        <v>2367</v>
      </c>
      <c r="I20" s="38">
        <v>346</v>
      </c>
      <c r="J20" s="25">
        <v>310000</v>
      </c>
      <c r="K20" s="77">
        <v>208296</v>
      </c>
      <c r="L20" s="115">
        <v>208296</v>
      </c>
    </row>
    <row r="21" spans="1:12" ht="25.5" customHeight="1" x14ac:dyDescent="0.25">
      <c r="A21" s="108" t="s">
        <v>29</v>
      </c>
      <c r="B21" s="60">
        <v>26</v>
      </c>
      <c r="C21" s="44" t="s">
        <v>34</v>
      </c>
      <c r="D21" s="3" t="s">
        <v>643</v>
      </c>
      <c r="E21" s="44" t="s">
        <v>653</v>
      </c>
      <c r="F21" s="48" t="s">
        <v>13</v>
      </c>
      <c r="G21" s="3" t="s">
        <v>52</v>
      </c>
      <c r="H21" s="38">
        <v>1631</v>
      </c>
      <c r="I21" s="38">
        <v>254</v>
      </c>
      <c r="J21" s="25">
        <v>300000</v>
      </c>
      <c r="K21" s="39">
        <v>143528</v>
      </c>
      <c r="L21" s="111">
        <v>143528</v>
      </c>
    </row>
    <row r="22" spans="1:12" ht="25.5" customHeight="1" x14ac:dyDescent="0.25">
      <c r="A22" s="108" t="s">
        <v>29</v>
      </c>
      <c r="B22" s="26">
        <v>27</v>
      </c>
      <c r="C22" s="44" t="s">
        <v>33</v>
      </c>
      <c r="D22" s="3" t="s">
        <v>643</v>
      </c>
      <c r="E22" s="44" t="s">
        <v>653</v>
      </c>
      <c r="F22" s="44" t="s">
        <v>13</v>
      </c>
      <c r="G22" s="6" t="s">
        <v>52</v>
      </c>
      <c r="H22" s="21">
        <v>267</v>
      </c>
      <c r="I22" s="21">
        <v>42</v>
      </c>
      <c r="J22" s="29">
        <v>200000</v>
      </c>
      <c r="K22" s="39">
        <v>23486</v>
      </c>
      <c r="L22" s="111">
        <v>23486</v>
      </c>
    </row>
    <row r="23" spans="1:12" ht="25.5" customHeight="1" x14ac:dyDescent="0.25">
      <c r="A23" s="108" t="s">
        <v>29</v>
      </c>
      <c r="B23" s="60">
        <v>28</v>
      </c>
      <c r="C23" s="44" t="s">
        <v>35</v>
      </c>
      <c r="D23" s="3" t="s">
        <v>643</v>
      </c>
      <c r="E23" s="44" t="s">
        <v>653</v>
      </c>
      <c r="F23" s="48" t="s">
        <v>13</v>
      </c>
      <c r="G23" s="6" t="s">
        <v>52</v>
      </c>
      <c r="H23" s="21">
        <v>794</v>
      </c>
      <c r="I23" s="21">
        <v>121</v>
      </c>
      <c r="J23" s="29">
        <v>200000</v>
      </c>
      <c r="K23" s="39">
        <v>69872</v>
      </c>
      <c r="L23" s="111">
        <v>69872</v>
      </c>
    </row>
    <row r="24" spans="1:12" ht="25.5" customHeight="1" x14ac:dyDescent="0.25">
      <c r="A24" s="108" t="s">
        <v>29</v>
      </c>
      <c r="B24" s="26">
        <v>29</v>
      </c>
      <c r="C24" s="44" t="s">
        <v>36</v>
      </c>
      <c r="D24" s="3" t="s">
        <v>643</v>
      </c>
      <c r="E24" s="44" t="s">
        <v>653</v>
      </c>
      <c r="F24" s="44" t="s">
        <v>13</v>
      </c>
      <c r="G24" s="6" t="s">
        <v>52</v>
      </c>
      <c r="H24" s="21">
        <v>75</v>
      </c>
      <c r="I24" s="21">
        <v>11</v>
      </c>
      <c r="J24" s="29">
        <v>150000</v>
      </c>
      <c r="K24" s="39">
        <v>6600</v>
      </c>
      <c r="L24" s="111">
        <v>6600</v>
      </c>
    </row>
    <row r="25" spans="1:12" ht="25.5" customHeight="1" x14ac:dyDescent="0.25">
      <c r="A25" s="106" t="s">
        <v>29</v>
      </c>
      <c r="B25" s="60">
        <v>30</v>
      </c>
      <c r="C25" s="70" t="s">
        <v>54</v>
      </c>
      <c r="D25" s="236" t="s">
        <v>643</v>
      </c>
      <c r="E25" s="51" t="s">
        <v>651</v>
      </c>
      <c r="F25" s="48" t="s">
        <v>13</v>
      </c>
      <c r="G25" s="7" t="s">
        <v>53</v>
      </c>
      <c r="H25" s="21">
        <v>27</v>
      </c>
      <c r="I25" s="21">
        <v>9</v>
      </c>
      <c r="J25" s="41">
        <v>60000</v>
      </c>
      <c r="K25" s="42">
        <v>2376</v>
      </c>
      <c r="L25" s="116">
        <v>2376</v>
      </c>
    </row>
    <row r="26" spans="1:12" ht="25.5" customHeight="1" x14ac:dyDescent="0.25">
      <c r="A26" s="108" t="s">
        <v>29</v>
      </c>
      <c r="B26" s="26">
        <v>31</v>
      </c>
      <c r="C26" s="71" t="s">
        <v>55</v>
      </c>
      <c r="D26" s="56" t="s">
        <v>644</v>
      </c>
      <c r="E26" s="52" t="s">
        <v>651</v>
      </c>
      <c r="F26" s="48" t="s">
        <v>13</v>
      </c>
      <c r="G26" s="7" t="s">
        <v>53</v>
      </c>
      <c r="H26" s="21">
        <v>31</v>
      </c>
      <c r="I26" s="21">
        <v>15</v>
      </c>
      <c r="J26" s="39">
        <v>105000</v>
      </c>
      <c r="K26" s="43">
        <v>2746</v>
      </c>
      <c r="L26" s="117">
        <v>2746</v>
      </c>
    </row>
    <row r="27" spans="1:12" ht="25.5" customHeight="1" x14ac:dyDescent="0.25">
      <c r="A27" s="108" t="s">
        <v>29</v>
      </c>
      <c r="B27" s="60">
        <v>32</v>
      </c>
      <c r="C27" s="71" t="s">
        <v>56</v>
      </c>
      <c r="D27" s="56" t="s">
        <v>644</v>
      </c>
      <c r="E27" s="52" t="s">
        <v>651</v>
      </c>
      <c r="F27" s="48" t="s">
        <v>13</v>
      </c>
      <c r="G27" s="7" t="s">
        <v>53</v>
      </c>
      <c r="H27" s="21">
        <v>6</v>
      </c>
      <c r="I27" s="21">
        <v>3</v>
      </c>
      <c r="J27" s="39">
        <v>9500</v>
      </c>
      <c r="K27" s="43">
        <v>528</v>
      </c>
      <c r="L27" s="117">
        <v>528</v>
      </c>
    </row>
    <row r="28" spans="1:12" ht="25.5" customHeight="1" x14ac:dyDescent="0.25">
      <c r="A28" s="108" t="s">
        <v>29</v>
      </c>
      <c r="B28" s="26">
        <v>33</v>
      </c>
      <c r="C28" s="71" t="s">
        <v>57</v>
      </c>
      <c r="D28" s="56" t="s">
        <v>644</v>
      </c>
      <c r="E28" s="52" t="s">
        <v>651</v>
      </c>
      <c r="F28" s="44" t="s">
        <v>13</v>
      </c>
      <c r="G28" s="6" t="s">
        <v>53</v>
      </c>
      <c r="H28" s="21">
        <v>29</v>
      </c>
      <c r="I28" s="21">
        <v>22</v>
      </c>
      <c r="J28" s="39">
        <v>34000</v>
      </c>
      <c r="K28" s="43">
        <v>2552</v>
      </c>
      <c r="L28" s="117">
        <v>2552</v>
      </c>
    </row>
    <row r="29" spans="1:12" ht="25.5" customHeight="1" x14ac:dyDescent="0.25">
      <c r="A29" s="105" t="s">
        <v>29</v>
      </c>
      <c r="B29" s="60">
        <v>34</v>
      </c>
      <c r="C29" s="54" t="s">
        <v>74</v>
      </c>
      <c r="D29" s="56" t="s">
        <v>642</v>
      </c>
      <c r="E29" s="54" t="s">
        <v>650</v>
      </c>
      <c r="F29" s="54" t="s">
        <v>13</v>
      </c>
      <c r="G29" s="56" t="s">
        <v>48</v>
      </c>
      <c r="H29" s="38">
        <v>3952</v>
      </c>
      <c r="I29" s="38">
        <v>797</v>
      </c>
      <c r="J29" s="57">
        <v>350000</v>
      </c>
      <c r="K29" s="57">
        <v>347781</v>
      </c>
      <c r="L29" s="104">
        <v>347781</v>
      </c>
    </row>
    <row r="30" spans="1:12" ht="25.5" customHeight="1" x14ac:dyDescent="0.25">
      <c r="A30" s="105" t="s">
        <v>29</v>
      </c>
      <c r="B30" s="26">
        <v>35</v>
      </c>
      <c r="C30" s="54" t="s">
        <v>75</v>
      </c>
      <c r="D30" s="56" t="s">
        <v>642</v>
      </c>
      <c r="E30" s="54" t="s">
        <v>650</v>
      </c>
      <c r="F30" s="54" t="s">
        <v>13</v>
      </c>
      <c r="G30" s="56" t="s">
        <v>48</v>
      </c>
      <c r="H30" s="38">
        <v>3661</v>
      </c>
      <c r="I30" s="38">
        <v>773</v>
      </c>
      <c r="J30" s="57">
        <v>350000</v>
      </c>
      <c r="K30" s="57">
        <v>322200</v>
      </c>
      <c r="L30" s="104">
        <v>322200</v>
      </c>
    </row>
    <row r="31" spans="1:12" ht="25.5" customHeight="1" x14ac:dyDescent="0.25">
      <c r="A31" s="105" t="s">
        <v>29</v>
      </c>
      <c r="B31" s="60">
        <v>36</v>
      </c>
      <c r="C31" s="54" t="s">
        <v>76</v>
      </c>
      <c r="D31" s="56" t="s">
        <v>643</v>
      </c>
      <c r="E31" s="54" t="s">
        <v>650</v>
      </c>
      <c r="F31" s="54" t="s">
        <v>13</v>
      </c>
      <c r="G31" s="56" t="s">
        <v>48</v>
      </c>
      <c r="H31" s="38">
        <v>99</v>
      </c>
      <c r="I31" s="38">
        <v>23</v>
      </c>
      <c r="J31" s="57">
        <v>450000</v>
      </c>
      <c r="K31" s="57">
        <v>8718</v>
      </c>
      <c r="L31" s="104">
        <v>8718</v>
      </c>
    </row>
    <row r="32" spans="1:12" ht="25.5" customHeight="1" x14ac:dyDescent="0.25">
      <c r="A32" s="105" t="s">
        <v>29</v>
      </c>
      <c r="B32" s="26">
        <v>37</v>
      </c>
      <c r="C32" s="54" t="s">
        <v>77</v>
      </c>
      <c r="D32" s="56" t="s">
        <v>643</v>
      </c>
      <c r="E32" s="54" t="s">
        <v>650</v>
      </c>
      <c r="F32" s="54" t="s">
        <v>13</v>
      </c>
      <c r="G32" s="56" t="s">
        <v>52</v>
      </c>
      <c r="H32" s="38">
        <v>1097</v>
      </c>
      <c r="I32" s="38">
        <v>157</v>
      </c>
      <c r="J32" s="57">
        <v>425000</v>
      </c>
      <c r="K32" s="57">
        <v>96532</v>
      </c>
      <c r="L32" s="104">
        <v>96532</v>
      </c>
    </row>
    <row r="33" spans="1:12" ht="25.5" customHeight="1" x14ac:dyDescent="0.25">
      <c r="A33" s="105" t="s">
        <v>29</v>
      </c>
      <c r="B33" s="60">
        <v>38</v>
      </c>
      <c r="C33" s="54" t="s">
        <v>78</v>
      </c>
      <c r="D33" s="56" t="s">
        <v>643</v>
      </c>
      <c r="E33" s="54" t="s">
        <v>650</v>
      </c>
      <c r="F33" s="54" t="s">
        <v>13</v>
      </c>
      <c r="G33" s="56" t="s">
        <v>52</v>
      </c>
      <c r="H33" s="38">
        <v>158</v>
      </c>
      <c r="I33" s="38">
        <v>10</v>
      </c>
      <c r="J33" s="57">
        <v>500000</v>
      </c>
      <c r="K33" s="57">
        <v>13937</v>
      </c>
      <c r="L33" s="104">
        <v>13937</v>
      </c>
    </row>
    <row r="34" spans="1:12" ht="25.5" customHeight="1" x14ac:dyDescent="0.25">
      <c r="A34" s="105" t="s">
        <v>29</v>
      </c>
      <c r="B34" s="26">
        <v>39</v>
      </c>
      <c r="C34" s="54" t="s">
        <v>79</v>
      </c>
      <c r="D34" s="56" t="s">
        <v>644</v>
      </c>
      <c r="E34" s="54" t="s">
        <v>650</v>
      </c>
      <c r="F34" s="54" t="s">
        <v>13</v>
      </c>
      <c r="G34" s="56" t="s">
        <v>52</v>
      </c>
      <c r="H34" s="38">
        <v>208</v>
      </c>
      <c r="I34" s="38">
        <v>47</v>
      </c>
      <c r="J34" s="57">
        <v>400000</v>
      </c>
      <c r="K34" s="57">
        <v>18344</v>
      </c>
      <c r="L34" s="104">
        <v>18344</v>
      </c>
    </row>
    <row r="35" spans="1:12" ht="25.5" customHeight="1" thickBot="1" x14ac:dyDescent="0.3">
      <c r="A35" s="118" t="s">
        <v>29</v>
      </c>
      <c r="B35" s="61">
        <v>43</v>
      </c>
      <c r="C35" s="53" t="s">
        <v>81</v>
      </c>
      <c r="D35" s="64" t="s">
        <v>643</v>
      </c>
      <c r="E35" s="53" t="s">
        <v>653</v>
      </c>
      <c r="F35" s="53" t="s">
        <v>82</v>
      </c>
      <c r="G35" s="64" t="s">
        <v>52</v>
      </c>
      <c r="H35" s="23">
        <v>240</v>
      </c>
      <c r="I35" s="23">
        <v>82</v>
      </c>
      <c r="J35" s="65">
        <v>433200</v>
      </c>
      <c r="K35" s="58">
        <v>113500</v>
      </c>
      <c r="L35" s="119">
        <v>113500</v>
      </c>
    </row>
    <row r="36" spans="1:12" ht="17.25" thickTop="1" thickBot="1" x14ac:dyDescent="0.3">
      <c r="A36" s="313" t="s">
        <v>91</v>
      </c>
      <c r="B36" s="314"/>
      <c r="C36" s="314"/>
      <c r="D36" s="314"/>
      <c r="E36" s="314"/>
      <c r="F36" s="314"/>
      <c r="G36" s="315"/>
      <c r="H36" s="68">
        <f>SUM(H18:H35)</f>
        <v>18729</v>
      </c>
      <c r="I36" s="68">
        <f t="shared" ref="I36:K36" si="1">SUM(I18:I35)</f>
        <v>3327</v>
      </c>
      <c r="J36" s="68">
        <f t="shared" si="1"/>
        <v>4946700</v>
      </c>
      <c r="K36" s="68">
        <f t="shared" si="1"/>
        <v>1740652</v>
      </c>
      <c r="L36" s="112">
        <f>SUM(L18:L35)</f>
        <v>1740652</v>
      </c>
    </row>
    <row r="37" spans="1:12" ht="16.5" thickTop="1" x14ac:dyDescent="0.25">
      <c r="A37" s="113"/>
      <c r="B37" s="74"/>
      <c r="C37" s="74"/>
      <c r="D37" s="74"/>
      <c r="E37" s="74"/>
      <c r="F37" s="74"/>
      <c r="G37" s="74"/>
      <c r="H37" s="75"/>
      <c r="I37" s="75"/>
      <c r="J37" s="75"/>
      <c r="K37" s="75"/>
      <c r="L37" s="114"/>
    </row>
    <row r="38" spans="1:12" ht="25.5" customHeight="1" x14ac:dyDescent="0.25">
      <c r="A38" s="120" t="s">
        <v>8</v>
      </c>
      <c r="B38" s="76">
        <v>3</v>
      </c>
      <c r="C38" s="79" t="s">
        <v>23</v>
      </c>
      <c r="D38" s="79" t="s">
        <v>642</v>
      </c>
      <c r="E38" s="46" t="s">
        <v>88</v>
      </c>
      <c r="F38" s="46" t="s">
        <v>26</v>
      </c>
      <c r="G38" s="31" t="s">
        <v>52</v>
      </c>
      <c r="H38" s="36">
        <v>1633</v>
      </c>
      <c r="I38" s="32" t="s">
        <v>65</v>
      </c>
      <c r="J38" s="37">
        <v>1397332</v>
      </c>
      <c r="K38" s="33">
        <v>1391316</v>
      </c>
      <c r="L38" s="104">
        <v>1391316</v>
      </c>
    </row>
    <row r="39" spans="1:12" ht="25.5" customHeight="1" x14ac:dyDescent="0.25">
      <c r="A39" s="121" t="s">
        <v>8</v>
      </c>
      <c r="B39" s="60">
        <v>6</v>
      </c>
      <c r="C39" s="50" t="s">
        <v>49</v>
      </c>
      <c r="D39" s="44" t="s">
        <v>641</v>
      </c>
      <c r="E39" s="50" t="s">
        <v>50</v>
      </c>
      <c r="F39" s="50" t="s">
        <v>51</v>
      </c>
      <c r="G39" s="6" t="s">
        <v>52</v>
      </c>
      <c r="H39" s="21">
        <v>127</v>
      </c>
      <c r="I39" s="38" t="s">
        <v>65</v>
      </c>
      <c r="J39" s="39">
        <v>102000</v>
      </c>
      <c r="K39" s="40">
        <v>101854</v>
      </c>
      <c r="L39" s="122">
        <v>101854</v>
      </c>
    </row>
    <row r="40" spans="1:12" ht="25.5" customHeight="1" thickBot="1" x14ac:dyDescent="0.3">
      <c r="A40" s="108" t="s">
        <v>8</v>
      </c>
      <c r="B40" s="60">
        <v>40</v>
      </c>
      <c r="C40" s="44" t="s">
        <v>14</v>
      </c>
      <c r="D40" s="44" t="s">
        <v>641</v>
      </c>
      <c r="E40" s="44" t="s">
        <v>15</v>
      </c>
      <c r="F40" s="44" t="s">
        <v>16</v>
      </c>
      <c r="G40" s="6" t="s">
        <v>48</v>
      </c>
      <c r="H40" s="21">
        <v>2803</v>
      </c>
      <c r="I40" s="21">
        <v>244</v>
      </c>
      <c r="J40" s="25">
        <v>3500000</v>
      </c>
      <c r="K40" s="25">
        <v>400000</v>
      </c>
      <c r="L40" s="109">
        <v>400000</v>
      </c>
    </row>
    <row r="41" spans="1:12" ht="17.25" thickTop="1" thickBot="1" x14ac:dyDescent="0.3">
      <c r="A41" s="313" t="s">
        <v>92</v>
      </c>
      <c r="B41" s="314"/>
      <c r="C41" s="314"/>
      <c r="D41" s="314"/>
      <c r="E41" s="314"/>
      <c r="F41" s="314"/>
      <c r="G41" s="315"/>
      <c r="H41" s="68">
        <f>SUM(H38:H40)</f>
        <v>4563</v>
      </c>
      <c r="I41" s="68">
        <f t="shared" ref="I41:L41" si="2">SUM(I38:I40)</f>
        <v>244</v>
      </c>
      <c r="J41" s="68">
        <f t="shared" si="2"/>
        <v>4999332</v>
      </c>
      <c r="K41" s="68">
        <f t="shared" si="2"/>
        <v>1893170</v>
      </c>
      <c r="L41" s="112">
        <f t="shared" si="2"/>
        <v>1893170</v>
      </c>
    </row>
    <row r="42" spans="1:12" ht="16.5" thickTop="1" x14ac:dyDescent="0.25">
      <c r="A42" s="113"/>
      <c r="B42" s="74"/>
      <c r="C42" s="74"/>
      <c r="D42" s="74"/>
      <c r="E42" s="74"/>
      <c r="F42" s="74"/>
      <c r="G42" s="74"/>
      <c r="H42" s="75"/>
      <c r="I42" s="75"/>
      <c r="J42" s="75"/>
      <c r="K42" s="75"/>
      <c r="L42" s="114"/>
    </row>
    <row r="43" spans="1:12" ht="25.5" customHeight="1" x14ac:dyDescent="0.25">
      <c r="A43" s="108" t="s">
        <v>29</v>
      </c>
      <c r="B43" s="63">
        <v>18</v>
      </c>
      <c r="C43" s="44" t="s">
        <v>42</v>
      </c>
      <c r="D43" s="44" t="s">
        <v>642</v>
      </c>
      <c r="E43" s="44" t="s">
        <v>15</v>
      </c>
      <c r="F43" s="44" t="s">
        <v>13</v>
      </c>
      <c r="G43" s="3" t="s">
        <v>53</v>
      </c>
      <c r="H43" s="38">
        <v>1199</v>
      </c>
      <c r="I43" s="38" t="s">
        <v>65</v>
      </c>
      <c r="J43" s="25">
        <v>157500</v>
      </c>
      <c r="K43" s="77">
        <v>105512</v>
      </c>
      <c r="L43" s="115">
        <v>105512</v>
      </c>
    </row>
    <row r="44" spans="1:12" ht="25.5" customHeight="1" x14ac:dyDescent="0.25">
      <c r="A44" s="108" t="s">
        <v>29</v>
      </c>
      <c r="B44" s="63">
        <v>22</v>
      </c>
      <c r="C44" s="44" t="s">
        <v>41</v>
      </c>
      <c r="D44" s="44" t="s">
        <v>642</v>
      </c>
      <c r="E44" s="44" t="s">
        <v>15</v>
      </c>
      <c r="F44" s="44" t="s">
        <v>13</v>
      </c>
      <c r="G44" s="6" t="s">
        <v>48</v>
      </c>
      <c r="H44" s="21">
        <v>4176</v>
      </c>
      <c r="I44" s="21">
        <v>814</v>
      </c>
      <c r="J44" s="25">
        <v>990000</v>
      </c>
      <c r="K44" s="8">
        <v>367488</v>
      </c>
      <c r="L44" s="107">
        <v>367488</v>
      </c>
    </row>
    <row r="45" spans="1:12" ht="25.5" customHeight="1" x14ac:dyDescent="0.25">
      <c r="A45" s="108" t="s">
        <v>29</v>
      </c>
      <c r="B45" s="26">
        <v>23</v>
      </c>
      <c r="C45" s="44" t="s">
        <v>43</v>
      </c>
      <c r="D45" s="44" t="s">
        <v>642</v>
      </c>
      <c r="E45" s="44" t="s">
        <v>15</v>
      </c>
      <c r="F45" s="44" t="s">
        <v>13</v>
      </c>
      <c r="G45" s="6" t="s">
        <v>48</v>
      </c>
      <c r="H45" s="21">
        <v>1190</v>
      </c>
      <c r="I45" s="38" t="s">
        <v>65</v>
      </c>
      <c r="J45" s="25">
        <v>157500</v>
      </c>
      <c r="K45" s="8">
        <v>104720</v>
      </c>
      <c r="L45" s="107">
        <v>104720</v>
      </c>
    </row>
    <row r="46" spans="1:12" ht="25.5" customHeight="1" x14ac:dyDescent="0.25">
      <c r="A46" s="108" t="s">
        <v>29</v>
      </c>
      <c r="B46" s="60">
        <v>24</v>
      </c>
      <c r="C46" s="44" t="s">
        <v>44</v>
      </c>
      <c r="D46" s="44" t="s">
        <v>644</v>
      </c>
      <c r="E46" s="44" t="s">
        <v>15</v>
      </c>
      <c r="F46" s="44" t="s">
        <v>13</v>
      </c>
      <c r="G46" s="6" t="s">
        <v>48</v>
      </c>
      <c r="H46" s="21">
        <v>856</v>
      </c>
      <c r="I46" s="38" t="s">
        <v>65</v>
      </c>
      <c r="J46" s="25">
        <v>157500</v>
      </c>
      <c r="K46" s="8">
        <v>75328</v>
      </c>
      <c r="L46" s="107">
        <v>75328</v>
      </c>
    </row>
    <row r="47" spans="1:12" ht="25.5" customHeight="1" x14ac:dyDescent="0.25">
      <c r="A47" s="108" t="s">
        <v>29</v>
      </c>
      <c r="B47" s="26">
        <v>25</v>
      </c>
      <c r="C47" s="44" t="s">
        <v>40</v>
      </c>
      <c r="D47" s="44" t="s">
        <v>643</v>
      </c>
      <c r="E47" s="44" t="s">
        <v>15</v>
      </c>
      <c r="F47" s="48" t="s">
        <v>13</v>
      </c>
      <c r="G47" s="6" t="s">
        <v>48</v>
      </c>
      <c r="H47" s="21">
        <v>995</v>
      </c>
      <c r="I47" s="21">
        <v>383</v>
      </c>
      <c r="J47" s="25">
        <v>379500</v>
      </c>
      <c r="K47" s="8">
        <v>87560</v>
      </c>
      <c r="L47" s="107">
        <v>87560</v>
      </c>
    </row>
    <row r="48" spans="1:12" ht="25.5" customHeight="1" x14ac:dyDescent="0.25">
      <c r="A48" s="123" t="s">
        <v>58</v>
      </c>
      <c r="B48" s="26">
        <v>41</v>
      </c>
      <c r="C48" s="44" t="s">
        <v>32</v>
      </c>
      <c r="D48" s="44" t="s">
        <v>642</v>
      </c>
      <c r="E48" s="44" t="s">
        <v>15</v>
      </c>
      <c r="F48" s="44" t="s">
        <v>16</v>
      </c>
      <c r="G48" s="6" t="s">
        <v>48</v>
      </c>
      <c r="H48" s="21">
        <v>27802</v>
      </c>
      <c r="I48" s="21">
        <v>2447</v>
      </c>
      <c r="J48" s="30">
        <v>26000000</v>
      </c>
      <c r="K48" s="30">
        <v>10000000</v>
      </c>
      <c r="L48" s="124">
        <v>10000000</v>
      </c>
    </row>
    <row r="49" spans="1:12" ht="25.5" customHeight="1" thickBot="1" x14ac:dyDescent="0.3">
      <c r="A49" s="123" t="s">
        <v>58</v>
      </c>
      <c r="B49" s="63">
        <v>42</v>
      </c>
      <c r="C49" s="44" t="s">
        <v>31</v>
      </c>
      <c r="D49" s="44" t="s">
        <v>644</v>
      </c>
      <c r="E49" s="44" t="s">
        <v>15</v>
      </c>
      <c r="F49" s="44" t="s">
        <v>16</v>
      </c>
      <c r="G49" s="6" t="s">
        <v>53</v>
      </c>
      <c r="H49" s="21">
        <v>30693</v>
      </c>
      <c r="I49" s="21">
        <v>2722</v>
      </c>
      <c r="J49" s="30">
        <v>26000000</v>
      </c>
      <c r="K49" s="30">
        <v>10000000</v>
      </c>
      <c r="L49" s="124">
        <v>10000000</v>
      </c>
    </row>
    <row r="50" spans="1:12" ht="17.25" thickTop="1" thickBot="1" x14ac:dyDescent="0.3">
      <c r="A50" s="313" t="s">
        <v>93</v>
      </c>
      <c r="B50" s="314"/>
      <c r="C50" s="314"/>
      <c r="D50" s="314"/>
      <c r="E50" s="314"/>
      <c r="F50" s="314"/>
      <c r="G50" s="315"/>
      <c r="H50" s="68">
        <f>SUM(H43:H49)</f>
        <v>66911</v>
      </c>
      <c r="I50" s="68">
        <f>SUM(I43:I49)</f>
        <v>6366</v>
      </c>
      <c r="J50" s="68">
        <f>SUM(J43:J49)</f>
        <v>53842000</v>
      </c>
      <c r="K50" s="68">
        <f>SUM(K43:K49)</f>
        <v>20740608</v>
      </c>
      <c r="L50" s="112">
        <f>SUM(L43:L49)</f>
        <v>20740608</v>
      </c>
    </row>
    <row r="51" spans="1:12" ht="16.5" thickTop="1" x14ac:dyDescent="0.25">
      <c r="A51" s="125"/>
      <c r="B51" s="126"/>
      <c r="C51" s="127"/>
      <c r="D51" s="127"/>
      <c r="E51" s="127"/>
      <c r="F51" s="127"/>
      <c r="G51" s="126"/>
      <c r="H51" s="128"/>
      <c r="I51" s="128"/>
      <c r="J51" s="126"/>
      <c r="K51" s="126"/>
      <c r="L51" s="129"/>
    </row>
    <row r="52" spans="1:12" ht="25.5" customHeight="1" x14ac:dyDescent="0.25">
      <c r="A52" s="108" t="s">
        <v>96</v>
      </c>
      <c r="B52" s="80" t="s">
        <v>101</v>
      </c>
      <c r="C52" s="44" t="s">
        <v>94</v>
      </c>
      <c r="D52" s="44" t="s">
        <v>642</v>
      </c>
      <c r="E52" s="44" t="s">
        <v>655</v>
      </c>
      <c r="F52" s="44" t="s">
        <v>95</v>
      </c>
      <c r="G52" s="6" t="s">
        <v>48</v>
      </c>
      <c r="H52" s="21">
        <v>22988</v>
      </c>
      <c r="I52" s="38" t="s">
        <v>65</v>
      </c>
      <c r="J52" s="25">
        <v>8000000</v>
      </c>
      <c r="K52" s="25">
        <v>8000000</v>
      </c>
      <c r="L52" s="109">
        <v>8000000</v>
      </c>
    </row>
    <row r="53" spans="1:12" ht="25.5" customHeight="1" x14ac:dyDescent="0.25">
      <c r="A53" s="108" t="s">
        <v>29</v>
      </c>
      <c r="B53" s="80" t="s">
        <v>101</v>
      </c>
      <c r="C53" s="44" t="s">
        <v>97</v>
      </c>
      <c r="D53" s="44" t="s">
        <v>642</v>
      </c>
      <c r="E53" s="44" t="s">
        <v>653</v>
      </c>
      <c r="F53" s="44" t="s">
        <v>95</v>
      </c>
      <c r="G53" s="3" t="s">
        <v>52</v>
      </c>
      <c r="H53" s="21">
        <v>17790</v>
      </c>
      <c r="I53" s="38" t="s">
        <v>65</v>
      </c>
      <c r="J53" s="25">
        <v>1400000</v>
      </c>
      <c r="K53" s="25">
        <v>1400000</v>
      </c>
      <c r="L53" s="109">
        <v>1400000</v>
      </c>
    </row>
    <row r="54" spans="1:12" ht="25.5" customHeight="1" x14ac:dyDescent="0.25">
      <c r="A54" s="108" t="s">
        <v>29</v>
      </c>
      <c r="B54" s="80" t="s">
        <v>101</v>
      </c>
      <c r="C54" s="44" t="s">
        <v>99</v>
      </c>
      <c r="D54" s="44" t="s">
        <v>648</v>
      </c>
      <c r="E54" s="44" t="s">
        <v>653</v>
      </c>
      <c r="F54" s="44" t="s">
        <v>26</v>
      </c>
      <c r="G54" s="3" t="s">
        <v>52</v>
      </c>
      <c r="H54" s="21">
        <v>17530</v>
      </c>
      <c r="I54" s="38" t="s">
        <v>65</v>
      </c>
      <c r="J54" s="25">
        <v>7764000</v>
      </c>
      <c r="K54" s="25">
        <v>7764000</v>
      </c>
      <c r="L54" s="109">
        <v>7764000</v>
      </c>
    </row>
    <row r="55" spans="1:12" ht="25.5" customHeight="1" x14ac:dyDescent="0.25">
      <c r="A55" s="108" t="s">
        <v>29</v>
      </c>
      <c r="B55" s="80" t="s">
        <v>101</v>
      </c>
      <c r="C55" s="44" t="s">
        <v>98</v>
      </c>
      <c r="D55" s="44" t="s">
        <v>644</v>
      </c>
      <c r="E55" s="44" t="s">
        <v>653</v>
      </c>
      <c r="F55" s="44" t="s">
        <v>26</v>
      </c>
      <c r="G55" s="3" t="s">
        <v>52</v>
      </c>
      <c r="H55" s="21">
        <v>6347</v>
      </c>
      <c r="I55" s="38" t="s">
        <v>65</v>
      </c>
      <c r="J55" s="25">
        <v>4700000</v>
      </c>
      <c r="K55" s="25">
        <v>4700000</v>
      </c>
      <c r="L55" s="109">
        <v>4700000</v>
      </c>
    </row>
    <row r="56" spans="1:12" ht="25.5" customHeight="1" x14ac:dyDescent="0.25">
      <c r="A56" s="103" t="s">
        <v>8</v>
      </c>
      <c r="B56" s="80" t="s">
        <v>101</v>
      </c>
      <c r="C56" s="46" t="s">
        <v>64</v>
      </c>
      <c r="D56" s="46" t="s">
        <v>642</v>
      </c>
      <c r="E56" s="46" t="s">
        <v>46</v>
      </c>
      <c r="F56" s="46" t="s">
        <v>25</v>
      </c>
      <c r="G56" s="31" t="s">
        <v>48</v>
      </c>
      <c r="H56" s="32">
        <v>2501</v>
      </c>
      <c r="I56" s="38" t="s">
        <v>65</v>
      </c>
      <c r="J56" s="37">
        <v>3138098</v>
      </c>
      <c r="K56" s="37">
        <v>2130852</v>
      </c>
      <c r="L56" s="104">
        <v>320000</v>
      </c>
    </row>
    <row r="57" spans="1:12" ht="25.5" customHeight="1" thickBot="1" x14ac:dyDescent="0.3">
      <c r="A57" s="226" t="s">
        <v>8</v>
      </c>
      <c r="B57" s="227" t="s">
        <v>101</v>
      </c>
      <c r="C57" s="228" t="s">
        <v>72</v>
      </c>
      <c r="D57" s="228"/>
      <c r="E57" s="228" t="s">
        <v>650</v>
      </c>
      <c r="F57" s="228" t="s">
        <v>26</v>
      </c>
      <c r="G57" s="229" t="s">
        <v>52</v>
      </c>
      <c r="H57" s="230">
        <v>101</v>
      </c>
      <c r="I57" s="230" t="s">
        <v>65</v>
      </c>
      <c r="J57" s="231">
        <v>100000</v>
      </c>
      <c r="K57" s="231">
        <v>86031</v>
      </c>
      <c r="L57" s="232">
        <v>86031</v>
      </c>
    </row>
    <row r="58" spans="1:12" ht="17.25" thickTop="1" thickBot="1" x14ac:dyDescent="0.3">
      <c r="A58" s="313" t="s">
        <v>117</v>
      </c>
      <c r="B58" s="314"/>
      <c r="C58" s="314"/>
      <c r="D58" s="314"/>
      <c r="E58" s="314"/>
      <c r="F58" s="314"/>
      <c r="G58" s="315"/>
      <c r="H58" s="68">
        <f>SUM(H52:H57)</f>
        <v>67257</v>
      </c>
      <c r="I58" s="69" t="s">
        <v>65</v>
      </c>
      <c r="J58" s="68">
        <f t="shared" ref="J58:L58" si="3">SUM(J52:J57)</f>
        <v>25102098</v>
      </c>
      <c r="K58" s="68">
        <f t="shared" si="3"/>
        <v>24080883</v>
      </c>
      <c r="L58" s="130">
        <f t="shared" si="3"/>
        <v>22270031</v>
      </c>
    </row>
    <row r="59" spans="1:12" ht="16.5" thickTop="1" x14ac:dyDescent="0.25">
      <c r="A59" s="125"/>
      <c r="B59" s="126"/>
      <c r="C59" s="127"/>
      <c r="D59" s="127"/>
      <c r="E59" s="127"/>
      <c r="F59" s="127"/>
      <c r="G59" s="126"/>
      <c r="H59" s="128"/>
      <c r="I59" s="128"/>
      <c r="J59" s="126"/>
      <c r="K59" s="126"/>
      <c r="L59" s="129"/>
    </row>
    <row r="60" spans="1:12" ht="25.5" customHeight="1" x14ac:dyDescent="0.25">
      <c r="A60" s="108" t="s">
        <v>105</v>
      </c>
      <c r="B60" s="80" t="s">
        <v>101</v>
      </c>
      <c r="C60" s="44" t="s">
        <v>102</v>
      </c>
      <c r="D60" s="44" t="s">
        <v>642</v>
      </c>
      <c r="E60" s="44" t="s">
        <v>15</v>
      </c>
      <c r="F60" s="44" t="s">
        <v>26</v>
      </c>
      <c r="G60" s="6" t="s">
        <v>53</v>
      </c>
      <c r="H60" s="21">
        <v>2330</v>
      </c>
      <c r="I60" s="38" t="s">
        <v>65</v>
      </c>
      <c r="J60" s="25">
        <v>1720000</v>
      </c>
      <c r="K60" s="25">
        <v>1720000</v>
      </c>
      <c r="L60" s="109">
        <v>1720000</v>
      </c>
    </row>
    <row r="61" spans="1:12" ht="25.5" customHeight="1" x14ac:dyDescent="0.25">
      <c r="A61" s="108" t="s">
        <v>96</v>
      </c>
      <c r="B61" s="80" t="s">
        <v>101</v>
      </c>
      <c r="C61" s="44" t="s">
        <v>100</v>
      </c>
      <c r="D61" s="44" t="s">
        <v>642</v>
      </c>
      <c r="E61" s="44" t="s">
        <v>15</v>
      </c>
      <c r="F61" s="44" t="s">
        <v>26</v>
      </c>
      <c r="G61" s="6" t="s">
        <v>53</v>
      </c>
      <c r="H61" s="21">
        <v>1572</v>
      </c>
      <c r="I61" s="38" t="s">
        <v>65</v>
      </c>
      <c r="J61" s="25">
        <v>1160000</v>
      </c>
      <c r="K61" s="25">
        <v>1160000</v>
      </c>
      <c r="L61" s="109">
        <v>1160000</v>
      </c>
    </row>
    <row r="62" spans="1:12" ht="25.5" customHeight="1" x14ac:dyDescent="0.25">
      <c r="A62" s="108" t="s">
        <v>104</v>
      </c>
      <c r="B62" s="80" t="s">
        <v>101</v>
      </c>
      <c r="C62" s="44" t="s">
        <v>103</v>
      </c>
      <c r="D62" s="44" t="s">
        <v>642</v>
      </c>
      <c r="E62" s="44" t="s">
        <v>15</v>
      </c>
      <c r="F62" s="44" t="s">
        <v>26</v>
      </c>
      <c r="G62" s="6" t="s">
        <v>53</v>
      </c>
      <c r="H62" s="21">
        <v>3685</v>
      </c>
      <c r="I62" s="38" t="s">
        <v>65</v>
      </c>
      <c r="J62" s="25">
        <v>2780000</v>
      </c>
      <c r="K62" s="25">
        <v>2780000</v>
      </c>
      <c r="L62" s="109">
        <v>2780000</v>
      </c>
    </row>
    <row r="63" spans="1:12" ht="25.5" customHeight="1" x14ac:dyDescent="0.25">
      <c r="A63" s="108" t="s">
        <v>105</v>
      </c>
      <c r="B63" s="80" t="s">
        <v>101</v>
      </c>
      <c r="C63" s="44" t="s">
        <v>106</v>
      </c>
      <c r="D63" s="44" t="s">
        <v>642</v>
      </c>
      <c r="E63" s="44" t="s">
        <v>15</v>
      </c>
      <c r="F63" s="44" t="s">
        <v>26</v>
      </c>
      <c r="G63" s="31" t="s">
        <v>48</v>
      </c>
      <c r="H63" s="21">
        <v>3132</v>
      </c>
      <c r="I63" s="38" t="s">
        <v>65</v>
      </c>
      <c r="J63" s="25">
        <v>2640000</v>
      </c>
      <c r="K63" s="25">
        <v>2640000</v>
      </c>
      <c r="L63" s="109">
        <v>2640000</v>
      </c>
    </row>
    <row r="64" spans="1:12" ht="25.5" customHeight="1" x14ac:dyDescent="0.25">
      <c r="A64" s="108" t="s">
        <v>29</v>
      </c>
      <c r="B64" s="80" t="s">
        <v>101</v>
      </c>
      <c r="C64" s="44" t="s">
        <v>108</v>
      </c>
      <c r="D64" s="44" t="s">
        <v>644</v>
      </c>
      <c r="E64" s="44" t="s">
        <v>15</v>
      </c>
      <c r="F64" s="44" t="s">
        <v>107</v>
      </c>
      <c r="G64" s="6" t="s">
        <v>53</v>
      </c>
      <c r="H64" s="21">
        <v>479</v>
      </c>
      <c r="I64" s="38" t="s">
        <v>65</v>
      </c>
      <c r="J64" s="25">
        <v>384000</v>
      </c>
      <c r="K64" s="25">
        <v>384000</v>
      </c>
      <c r="L64" s="109">
        <v>384000</v>
      </c>
    </row>
    <row r="65" spans="1:12" ht="25.5" customHeight="1" x14ac:dyDescent="0.25">
      <c r="A65" s="108" t="s">
        <v>29</v>
      </c>
      <c r="B65" s="80" t="s">
        <v>101</v>
      </c>
      <c r="C65" s="44" t="s">
        <v>109</v>
      </c>
      <c r="D65" s="44" t="s">
        <v>644</v>
      </c>
      <c r="E65" s="44" t="s">
        <v>15</v>
      </c>
      <c r="F65" s="44" t="s">
        <v>107</v>
      </c>
      <c r="G65" s="31" t="s">
        <v>48</v>
      </c>
      <c r="H65" s="21">
        <v>698</v>
      </c>
      <c r="I65" s="38" t="s">
        <v>65</v>
      </c>
      <c r="J65" s="25">
        <v>560000</v>
      </c>
      <c r="K65" s="25">
        <v>560000</v>
      </c>
      <c r="L65" s="109">
        <v>560000</v>
      </c>
    </row>
    <row r="66" spans="1:12" ht="25.5" customHeight="1" x14ac:dyDescent="0.25">
      <c r="A66" s="108" t="s">
        <v>29</v>
      </c>
      <c r="B66" s="80" t="s">
        <v>101</v>
      </c>
      <c r="C66" s="44" t="s">
        <v>110</v>
      </c>
      <c r="D66" s="44" t="s">
        <v>644</v>
      </c>
      <c r="E66" s="44" t="s">
        <v>15</v>
      </c>
      <c r="F66" s="44" t="s">
        <v>107</v>
      </c>
      <c r="G66" s="56" t="s">
        <v>52</v>
      </c>
      <c r="H66" s="21">
        <v>738</v>
      </c>
      <c r="I66" s="38" t="s">
        <v>65</v>
      </c>
      <c r="J66" s="25">
        <v>694000</v>
      </c>
      <c r="K66" s="25">
        <v>694000</v>
      </c>
      <c r="L66" s="109">
        <v>694000</v>
      </c>
    </row>
    <row r="67" spans="1:12" ht="25.5" customHeight="1" x14ac:dyDescent="0.25">
      <c r="A67" s="108" t="s">
        <v>29</v>
      </c>
      <c r="B67" s="80" t="s">
        <v>101</v>
      </c>
      <c r="C67" s="44" t="s">
        <v>113</v>
      </c>
      <c r="D67" s="44" t="s">
        <v>644</v>
      </c>
      <c r="E67" s="44" t="s">
        <v>15</v>
      </c>
      <c r="F67" s="44" t="s">
        <v>111</v>
      </c>
      <c r="G67" s="6" t="s">
        <v>53</v>
      </c>
      <c r="H67" s="21">
        <f>3730+2290+2403+1974+1893+2427</f>
        <v>14717</v>
      </c>
      <c r="I67" s="38">
        <f>644+244+319+380+274+410</f>
        <v>2271</v>
      </c>
      <c r="J67" s="25">
        <v>625000</v>
      </c>
      <c r="K67" s="25">
        <v>625000</v>
      </c>
      <c r="L67" s="109">
        <v>625000</v>
      </c>
    </row>
    <row r="68" spans="1:12" ht="25.5" customHeight="1" x14ac:dyDescent="0.25">
      <c r="A68" s="108" t="s">
        <v>29</v>
      </c>
      <c r="B68" s="80" t="s">
        <v>101</v>
      </c>
      <c r="C68" s="44" t="s">
        <v>112</v>
      </c>
      <c r="D68" s="44" t="s">
        <v>644</v>
      </c>
      <c r="E68" s="44" t="s">
        <v>15</v>
      </c>
      <c r="F68" s="44" t="s">
        <v>111</v>
      </c>
      <c r="G68" s="31" t="s">
        <v>48</v>
      </c>
      <c r="H68" s="21">
        <v>2497</v>
      </c>
      <c r="I68" s="38">
        <v>328</v>
      </c>
      <c r="J68" s="25">
        <v>100000</v>
      </c>
      <c r="K68" s="25">
        <v>100000</v>
      </c>
      <c r="L68" s="109">
        <v>100000</v>
      </c>
    </row>
    <row r="69" spans="1:12" ht="25.5" customHeight="1" x14ac:dyDescent="0.25">
      <c r="A69" s="108" t="s">
        <v>114</v>
      </c>
      <c r="B69" s="26" t="s">
        <v>101</v>
      </c>
      <c r="C69" s="44" t="s">
        <v>115</v>
      </c>
      <c r="D69" s="44" t="s">
        <v>642</v>
      </c>
      <c r="E69" s="44" t="s">
        <v>15</v>
      </c>
      <c r="F69" s="44" t="s">
        <v>16</v>
      </c>
      <c r="G69" s="6" t="s">
        <v>48</v>
      </c>
      <c r="H69" s="21">
        <v>27802</v>
      </c>
      <c r="I69" s="21">
        <v>2447</v>
      </c>
      <c r="J69" s="30">
        <v>29000000</v>
      </c>
      <c r="K69" s="30">
        <v>26250000</v>
      </c>
      <c r="L69" s="124">
        <f>5000000+8000000+3250000</f>
        <v>16250000</v>
      </c>
    </row>
    <row r="70" spans="1:12" ht="25.5" customHeight="1" x14ac:dyDescent="0.25">
      <c r="A70" s="108" t="s">
        <v>29</v>
      </c>
      <c r="B70" s="63" t="s">
        <v>101</v>
      </c>
      <c r="C70" s="44" t="s">
        <v>116</v>
      </c>
      <c r="D70" s="44"/>
      <c r="E70" s="44" t="s">
        <v>15</v>
      </c>
      <c r="F70" s="44" t="s">
        <v>82</v>
      </c>
      <c r="G70" s="6" t="s">
        <v>53</v>
      </c>
      <c r="H70" s="21">
        <v>240</v>
      </c>
      <c r="I70" s="21">
        <v>82</v>
      </c>
      <c r="J70" s="86">
        <v>423000</v>
      </c>
      <c r="K70" s="86">
        <v>423000</v>
      </c>
      <c r="L70" s="124">
        <v>423000</v>
      </c>
    </row>
    <row r="71" spans="1:12" ht="25.5" customHeight="1" x14ac:dyDescent="0.25">
      <c r="A71" s="108" t="s">
        <v>29</v>
      </c>
      <c r="B71" s="63" t="s">
        <v>101</v>
      </c>
      <c r="C71" s="44" t="s">
        <v>116</v>
      </c>
      <c r="D71" s="44"/>
      <c r="E71" s="44" t="s">
        <v>15</v>
      </c>
      <c r="F71" s="44" t="s">
        <v>82</v>
      </c>
      <c r="G71" s="31" t="s">
        <v>48</v>
      </c>
      <c r="H71" s="21">
        <v>240</v>
      </c>
      <c r="I71" s="21">
        <v>82</v>
      </c>
      <c r="J71" s="86">
        <v>432000</v>
      </c>
      <c r="K71" s="86">
        <v>432000</v>
      </c>
      <c r="L71" s="124">
        <v>432000</v>
      </c>
    </row>
    <row r="72" spans="1:12" ht="25.5" customHeight="1" thickBot="1" x14ac:dyDescent="0.3">
      <c r="A72" s="108" t="s">
        <v>29</v>
      </c>
      <c r="B72" s="81" t="s">
        <v>101</v>
      </c>
      <c r="C72" s="82" t="s">
        <v>116</v>
      </c>
      <c r="D72" s="82"/>
      <c r="E72" s="82" t="s">
        <v>15</v>
      </c>
      <c r="F72" s="82" t="s">
        <v>82</v>
      </c>
      <c r="G72" s="83" t="s">
        <v>52</v>
      </c>
      <c r="H72" s="84">
        <v>240</v>
      </c>
      <c r="I72" s="84">
        <v>82</v>
      </c>
      <c r="J72" s="85">
        <v>31500</v>
      </c>
      <c r="K72" s="85">
        <v>31500</v>
      </c>
      <c r="L72" s="131">
        <v>31500</v>
      </c>
    </row>
    <row r="73" spans="1:12" ht="17.25" thickTop="1" thickBot="1" x14ac:dyDescent="0.3">
      <c r="A73" s="310" t="s">
        <v>118</v>
      </c>
      <c r="B73" s="311"/>
      <c r="C73" s="311"/>
      <c r="D73" s="311"/>
      <c r="E73" s="311"/>
      <c r="F73" s="311"/>
      <c r="G73" s="312"/>
      <c r="H73" s="132">
        <f>SUM(H60:H72)</f>
        <v>58370</v>
      </c>
      <c r="I73" s="132">
        <f t="shared" ref="I73:L73" si="4">SUM(I60:I72)</f>
        <v>5292</v>
      </c>
      <c r="J73" s="132">
        <f t="shared" si="4"/>
        <v>40549500</v>
      </c>
      <c r="K73" s="132">
        <f t="shared" si="4"/>
        <v>37799500</v>
      </c>
      <c r="L73" s="133">
        <f t="shared" si="4"/>
        <v>27799500</v>
      </c>
    </row>
    <row r="74" spans="1:12" ht="16.5" thickBot="1" x14ac:dyDescent="0.3"/>
    <row r="75" spans="1:12" ht="69" thickBot="1" x14ac:dyDescent="0.3">
      <c r="A75" s="16" t="s">
        <v>177</v>
      </c>
      <c r="B75" s="17" t="s">
        <v>0</v>
      </c>
      <c r="C75" s="17" t="s">
        <v>1</v>
      </c>
      <c r="D75" s="17"/>
      <c r="E75" s="17" t="s">
        <v>2</v>
      </c>
      <c r="F75" s="17" t="s">
        <v>3</v>
      </c>
      <c r="G75" s="18" t="s">
        <v>47</v>
      </c>
      <c r="H75" s="20" t="s">
        <v>62</v>
      </c>
      <c r="I75" s="20" t="s">
        <v>63</v>
      </c>
      <c r="J75" s="17" t="s">
        <v>84</v>
      </c>
      <c r="K75" s="17" t="s">
        <v>61</v>
      </c>
      <c r="L75" s="17" t="s">
        <v>90</v>
      </c>
    </row>
    <row r="76" spans="1:12" ht="25.5" customHeight="1" x14ac:dyDescent="0.25">
      <c r="A76" s="139" t="s">
        <v>124</v>
      </c>
      <c r="B76" s="141">
        <v>58</v>
      </c>
      <c r="C76" s="139" t="s">
        <v>173</v>
      </c>
      <c r="D76" s="139" t="s">
        <v>642</v>
      </c>
      <c r="E76" s="139" t="s">
        <v>15</v>
      </c>
      <c r="F76" s="139" t="s">
        <v>172</v>
      </c>
      <c r="G76" s="142"/>
      <c r="H76" s="138">
        <v>105165</v>
      </c>
      <c r="I76" s="139" t="s">
        <v>147</v>
      </c>
      <c r="J76" s="137">
        <v>1100000</v>
      </c>
      <c r="K76" s="137">
        <v>1100000</v>
      </c>
      <c r="L76" s="137">
        <v>1100000</v>
      </c>
    </row>
    <row r="77" spans="1:12" ht="25.5" customHeight="1" x14ac:dyDescent="0.25">
      <c r="A77" s="139" t="s">
        <v>124</v>
      </c>
      <c r="B77" s="141">
        <v>59</v>
      </c>
      <c r="C77" s="142" t="s">
        <v>171</v>
      </c>
      <c r="D77" s="142" t="s">
        <v>642</v>
      </c>
      <c r="E77" s="139" t="s">
        <v>650</v>
      </c>
      <c r="F77" s="139" t="s">
        <v>95</v>
      </c>
      <c r="G77" s="139" t="s">
        <v>52</v>
      </c>
      <c r="H77" s="138">
        <v>25627</v>
      </c>
      <c r="I77" s="138">
        <v>9671</v>
      </c>
      <c r="J77" s="137">
        <v>9298500</v>
      </c>
      <c r="K77" s="137">
        <v>5919837</v>
      </c>
      <c r="L77" s="137">
        <v>5919837</v>
      </c>
    </row>
    <row r="78" spans="1:12" ht="25.5" customHeight="1" x14ac:dyDescent="0.25">
      <c r="A78" s="139" t="s">
        <v>124</v>
      </c>
      <c r="B78" s="141">
        <v>60</v>
      </c>
      <c r="C78" s="142" t="s">
        <v>170</v>
      </c>
      <c r="D78" s="142" t="s">
        <v>642</v>
      </c>
      <c r="E78" s="139" t="s">
        <v>656</v>
      </c>
      <c r="F78" s="139" t="s">
        <v>26</v>
      </c>
      <c r="G78" s="139" t="s">
        <v>52</v>
      </c>
      <c r="H78" s="138">
        <v>1073</v>
      </c>
      <c r="I78" s="139" t="s">
        <v>65</v>
      </c>
      <c r="J78" s="140">
        <v>1655000</v>
      </c>
      <c r="K78" s="140">
        <v>935656</v>
      </c>
      <c r="L78" s="140">
        <v>935656</v>
      </c>
    </row>
    <row r="79" spans="1:12" ht="25.5" customHeight="1" x14ac:dyDescent="0.25">
      <c r="A79" s="139" t="s">
        <v>124</v>
      </c>
      <c r="B79" s="141">
        <v>61</v>
      </c>
      <c r="C79" s="142" t="s">
        <v>168</v>
      </c>
      <c r="D79" s="142" t="s">
        <v>642</v>
      </c>
      <c r="E79" s="139" t="s">
        <v>650</v>
      </c>
      <c r="F79" s="139" t="s">
        <v>26</v>
      </c>
      <c r="G79" s="139" t="s">
        <v>48</v>
      </c>
      <c r="H79" s="141">
        <v>305</v>
      </c>
      <c r="I79" s="139" t="s">
        <v>65</v>
      </c>
      <c r="J79" s="137">
        <v>300000</v>
      </c>
      <c r="K79" s="137">
        <v>265960</v>
      </c>
      <c r="L79" s="137">
        <v>265960</v>
      </c>
    </row>
    <row r="80" spans="1:12" ht="25.5" customHeight="1" x14ac:dyDescent="0.25">
      <c r="A80" s="139" t="s">
        <v>124</v>
      </c>
      <c r="B80" s="141">
        <v>62</v>
      </c>
      <c r="C80" s="142" t="s">
        <v>167</v>
      </c>
      <c r="D80" s="142" t="s">
        <v>644</v>
      </c>
      <c r="E80" s="139" t="s">
        <v>650</v>
      </c>
      <c r="F80" s="139" t="s">
        <v>26</v>
      </c>
      <c r="G80" s="139" t="s">
        <v>48</v>
      </c>
      <c r="H80" s="141">
        <v>102</v>
      </c>
      <c r="I80" s="139" t="s">
        <v>65</v>
      </c>
      <c r="J80" s="137">
        <v>265000</v>
      </c>
      <c r="K80" s="137">
        <v>88944</v>
      </c>
      <c r="L80" s="137">
        <v>88944</v>
      </c>
    </row>
    <row r="81" spans="1:12" ht="25.5" customHeight="1" x14ac:dyDescent="0.25">
      <c r="A81" s="139" t="s">
        <v>124</v>
      </c>
      <c r="B81" s="141">
        <v>63</v>
      </c>
      <c r="C81" s="142" t="s">
        <v>166</v>
      </c>
      <c r="D81" s="142" t="s">
        <v>642</v>
      </c>
      <c r="E81" s="139" t="s">
        <v>15</v>
      </c>
      <c r="F81" s="139" t="s">
        <v>165</v>
      </c>
      <c r="G81" s="142"/>
      <c r="H81" s="142"/>
      <c r="I81" s="142"/>
      <c r="J81" s="142"/>
      <c r="K81" s="137">
        <v>840000</v>
      </c>
      <c r="L81" s="137">
        <v>840000</v>
      </c>
    </row>
    <row r="82" spans="1:12" ht="25.5" customHeight="1" x14ac:dyDescent="0.25">
      <c r="A82" s="139" t="s">
        <v>124</v>
      </c>
      <c r="B82" s="141">
        <v>64</v>
      </c>
      <c r="C82" s="142" t="s">
        <v>164</v>
      </c>
      <c r="D82" s="142" t="s">
        <v>644</v>
      </c>
      <c r="E82" s="139" t="s">
        <v>657</v>
      </c>
      <c r="F82" s="139" t="s">
        <v>13</v>
      </c>
      <c r="G82" s="139" t="s">
        <v>53</v>
      </c>
      <c r="H82" s="141">
        <v>30</v>
      </c>
      <c r="I82" s="141">
        <v>3</v>
      </c>
      <c r="J82" s="137">
        <v>68300</v>
      </c>
      <c r="K82" s="137">
        <v>2922</v>
      </c>
      <c r="L82" s="137">
        <v>2922</v>
      </c>
    </row>
    <row r="83" spans="1:12" ht="25.5" customHeight="1" x14ac:dyDescent="0.25">
      <c r="A83" s="139" t="s">
        <v>124</v>
      </c>
      <c r="B83" s="141">
        <v>65</v>
      </c>
      <c r="C83" s="142" t="s">
        <v>163</v>
      </c>
      <c r="D83" s="142" t="s">
        <v>644</v>
      </c>
      <c r="E83" s="139" t="s">
        <v>657</v>
      </c>
      <c r="F83" s="139" t="s">
        <v>13</v>
      </c>
      <c r="G83" s="139" t="s">
        <v>53</v>
      </c>
      <c r="H83" s="141">
        <v>29</v>
      </c>
      <c r="I83" s="141">
        <v>3</v>
      </c>
      <c r="J83" s="137">
        <v>68300</v>
      </c>
      <c r="K83" s="137">
        <v>2842</v>
      </c>
      <c r="L83" s="137">
        <v>2842</v>
      </c>
    </row>
    <row r="84" spans="1:12" ht="25.5" customHeight="1" x14ac:dyDescent="0.25">
      <c r="A84" s="139" t="s">
        <v>124</v>
      </c>
      <c r="B84" s="141">
        <v>66</v>
      </c>
      <c r="C84" s="142" t="s">
        <v>162</v>
      </c>
      <c r="D84" s="142" t="s">
        <v>642</v>
      </c>
      <c r="E84" s="142" t="s">
        <v>658</v>
      </c>
      <c r="F84" s="139" t="s">
        <v>13</v>
      </c>
      <c r="G84" s="139" t="s">
        <v>53</v>
      </c>
      <c r="H84" s="141">
        <v>269</v>
      </c>
      <c r="I84" s="141">
        <v>248</v>
      </c>
      <c r="J84" s="137">
        <v>283975</v>
      </c>
      <c r="K84" s="137">
        <v>26637</v>
      </c>
      <c r="L84" s="137">
        <v>26637</v>
      </c>
    </row>
    <row r="85" spans="1:12" ht="25.5" customHeight="1" x14ac:dyDescent="0.25">
      <c r="A85" s="139" t="s">
        <v>124</v>
      </c>
      <c r="B85" s="141">
        <v>67</v>
      </c>
      <c r="C85" s="139" t="s">
        <v>161</v>
      </c>
      <c r="D85" s="139" t="s">
        <v>644</v>
      </c>
      <c r="E85" s="139" t="s">
        <v>650</v>
      </c>
      <c r="F85" s="139" t="s">
        <v>13</v>
      </c>
      <c r="G85" s="139" t="s">
        <v>52</v>
      </c>
      <c r="H85" s="141">
        <v>937</v>
      </c>
      <c r="I85" s="141">
        <v>193</v>
      </c>
      <c r="J85" s="137">
        <v>400000</v>
      </c>
      <c r="K85" s="137">
        <v>82481</v>
      </c>
      <c r="L85" s="137">
        <v>82481</v>
      </c>
    </row>
    <row r="86" spans="1:12" ht="25.5" customHeight="1" x14ac:dyDescent="0.25">
      <c r="A86" s="139" t="s">
        <v>124</v>
      </c>
      <c r="B86" s="141">
        <v>68</v>
      </c>
      <c r="C86" s="142" t="s">
        <v>160</v>
      </c>
      <c r="D86" s="142" t="s">
        <v>642</v>
      </c>
      <c r="E86" s="139" t="s">
        <v>159</v>
      </c>
      <c r="F86" s="139" t="s">
        <v>13</v>
      </c>
      <c r="G86" s="139" t="s">
        <v>52</v>
      </c>
      <c r="H86" s="138">
        <v>23113</v>
      </c>
      <c r="I86" s="138">
        <v>2719</v>
      </c>
      <c r="J86" s="137">
        <v>9186500</v>
      </c>
      <c r="K86" s="137">
        <v>2033944</v>
      </c>
      <c r="L86" s="137">
        <v>2033944</v>
      </c>
    </row>
    <row r="87" spans="1:12" ht="25.5" customHeight="1" x14ac:dyDescent="0.25">
      <c r="A87" s="139" t="s">
        <v>124</v>
      </c>
      <c r="B87" s="141">
        <v>69</v>
      </c>
      <c r="C87" s="139" t="s">
        <v>158</v>
      </c>
      <c r="D87" s="139" t="s">
        <v>644</v>
      </c>
      <c r="E87" s="139" t="s">
        <v>650</v>
      </c>
      <c r="F87" s="139" t="s">
        <v>13</v>
      </c>
      <c r="G87" s="139" t="s">
        <v>48</v>
      </c>
      <c r="H87" s="138">
        <v>3381</v>
      </c>
      <c r="I87" s="141">
        <v>479</v>
      </c>
      <c r="J87" s="137">
        <v>825000</v>
      </c>
      <c r="K87" s="137">
        <v>297522</v>
      </c>
      <c r="L87" s="137">
        <v>297522</v>
      </c>
    </row>
    <row r="88" spans="1:12" ht="25.5" customHeight="1" x14ac:dyDescent="0.25">
      <c r="A88" s="139" t="s">
        <v>124</v>
      </c>
      <c r="B88" s="139" t="s">
        <v>157</v>
      </c>
      <c r="C88" s="142" t="s">
        <v>156</v>
      </c>
      <c r="D88" s="142" t="s">
        <v>641</v>
      </c>
      <c r="E88" s="139" t="s">
        <v>657</v>
      </c>
      <c r="F88" s="139" t="s">
        <v>16</v>
      </c>
      <c r="G88" s="139" t="s">
        <v>53</v>
      </c>
      <c r="H88" s="138">
        <v>2435</v>
      </c>
      <c r="I88" s="141">
        <v>366</v>
      </c>
      <c r="J88" s="137">
        <v>2321446</v>
      </c>
      <c r="K88" s="137">
        <v>981305</v>
      </c>
      <c r="L88" s="137">
        <v>981305</v>
      </c>
    </row>
    <row r="89" spans="1:12" ht="25.5" customHeight="1" x14ac:dyDescent="0.25">
      <c r="A89" s="139" t="s">
        <v>124</v>
      </c>
      <c r="B89" s="139" t="s">
        <v>155</v>
      </c>
      <c r="C89" s="142" t="s">
        <v>154</v>
      </c>
      <c r="D89" s="142" t="s">
        <v>643</v>
      </c>
      <c r="E89" s="139" t="s">
        <v>657</v>
      </c>
      <c r="F89" s="139" t="s">
        <v>16</v>
      </c>
      <c r="G89" s="139" t="s">
        <v>53</v>
      </c>
      <c r="H89" s="138">
        <v>2942</v>
      </c>
      <c r="I89" s="139" t="s">
        <v>147</v>
      </c>
      <c r="J89" s="139" t="s">
        <v>126</v>
      </c>
      <c r="K89" s="137">
        <v>514809</v>
      </c>
      <c r="L89" s="137">
        <v>514809</v>
      </c>
    </row>
    <row r="90" spans="1:12" ht="25.5" customHeight="1" x14ac:dyDescent="0.25">
      <c r="A90" s="139" t="s">
        <v>124</v>
      </c>
      <c r="B90" s="141">
        <v>71</v>
      </c>
      <c r="C90" s="142" t="s">
        <v>153</v>
      </c>
      <c r="D90" s="142" t="s">
        <v>642</v>
      </c>
      <c r="E90" s="139" t="s">
        <v>15</v>
      </c>
      <c r="F90" s="139" t="s">
        <v>16</v>
      </c>
      <c r="G90" s="139" t="s">
        <v>53</v>
      </c>
      <c r="H90" s="138">
        <v>4805</v>
      </c>
      <c r="I90" s="141">
        <v>722</v>
      </c>
      <c r="J90" s="137">
        <v>4000000</v>
      </c>
      <c r="K90" s="137">
        <v>1936415</v>
      </c>
      <c r="L90" s="137">
        <v>1936415</v>
      </c>
    </row>
    <row r="91" spans="1:12" ht="25.5" customHeight="1" x14ac:dyDescent="0.25">
      <c r="A91" s="139" t="s">
        <v>124</v>
      </c>
      <c r="B91" s="139" t="s">
        <v>152</v>
      </c>
      <c r="C91" s="139" t="s">
        <v>151</v>
      </c>
      <c r="D91" s="139" t="s">
        <v>642</v>
      </c>
      <c r="E91" s="142" t="s">
        <v>658</v>
      </c>
      <c r="F91" s="139" t="s">
        <v>16</v>
      </c>
      <c r="G91" s="139" t="s">
        <v>53</v>
      </c>
      <c r="H91" s="138">
        <v>2257</v>
      </c>
      <c r="I91" s="141">
        <v>339</v>
      </c>
      <c r="J91" s="137">
        <v>9625000</v>
      </c>
      <c r="K91" s="137">
        <v>909571</v>
      </c>
      <c r="L91" s="137">
        <v>909571</v>
      </c>
    </row>
    <row r="92" spans="1:12" ht="25.5" customHeight="1" x14ac:dyDescent="0.25">
      <c r="A92" s="139" t="s">
        <v>124</v>
      </c>
      <c r="B92" s="139" t="s">
        <v>150</v>
      </c>
      <c r="C92" s="142" t="s">
        <v>149</v>
      </c>
      <c r="D92" s="142" t="s">
        <v>642</v>
      </c>
      <c r="E92" s="142" t="s">
        <v>658</v>
      </c>
      <c r="F92" s="139" t="s">
        <v>16</v>
      </c>
      <c r="G92" s="139" t="s">
        <v>53</v>
      </c>
      <c r="H92" s="138">
        <v>27418</v>
      </c>
      <c r="I92" s="139" t="s">
        <v>147</v>
      </c>
      <c r="J92" s="139" t="s">
        <v>126</v>
      </c>
      <c r="K92" s="137">
        <v>4798197</v>
      </c>
      <c r="L92" s="137">
        <v>4798197</v>
      </c>
    </row>
    <row r="93" spans="1:12" ht="25.5" customHeight="1" x14ac:dyDescent="0.25">
      <c r="A93" s="139" t="s">
        <v>124</v>
      </c>
      <c r="B93" s="141">
        <v>74</v>
      </c>
      <c r="C93" s="139" t="s">
        <v>146</v>
      </c>
      <c r="D93" s="139" t="s">
        <v>643</v>
      </c>
      <c r="E93" s="139" t="s">
        <v>122</v>
      </c>
      <c r="F93" s="139" t="s">
        <v>121</v>
      </c>
      <c r="G93" s="139" t="s">
        <v>53</v>
      </c>
      <c r="H93" s="141">
        <v>49</v>
      </c>
      <c r="I93" s="141">
        <v>17</v>
      </c>
      <c r="J93" s="140">
        <v>21805</v>
      </c>
      <c r="K93" s="140">
        <v>23177</v>
      </c>
      <c r="L93" s="140">
        <v>21805</v>
      </c>
    </row>
    <row r="94" spans="1:12" ht="25.5" customHeight="1" x14ac:dyDescent="0.25">
      <c r="A94" s="139" t="s">
        <v>124</v>
      </c>
      <c r="B94" s="141">
        <v>75</v>
      </c>
      <c r="C94" s="139" t="s">
        <v>145</v>
      </c>
      <c r="D94" s="139" t="s">
        <v>641</v>
      </c>
      <c r="E94" s="139" t="s">
        <v>122</v>
      </c>
      <c r="F94" s="139" t="s">
        <v>121</v>
      </c>
      <c r="G94" s="139" t="s">
        <v>53</v>
      </c>
      <c r="H94" s="141">
        <v>60</v>
      </c>
      <c r="I94" s="141">
        <v>20</v>
      </c>
      <c r="J94" s="140">
        <v>26700</v>
      </c>
      <c r="K94" s="140">
        <v>28380</v>
      </c>
      <c r="L94" s="140">
        <v>26700</v>
      </c>
    </row>
    <row r="95" spans="1:12" ht="25.5" customHeight="1" x14ac:dyDescent="0.25">
      <c r="A95" s="139" t="s">
        <v>124</v>
      </c>
      <c r="B95" s="141">
        <v>76</v>
      </c>
      <c r="C95" s="139" t="s">
        <v>144</v>
      </c>
      <c r="D95" s="139" t="s">
        <v>641</v>
      </c>
      <c r="E95" s="139" t="s">
        <v>122</v>
      </c>
      <c r="F95" s="139" t="s">
        <v>121</v>
      </c>
      <c r="G95" s="139" t="s">
        <v>53</v>
      </c>
      <c r="H95" s="141">
        <v>24</v>
      </c>
      <c r="I95" s="141">
        <v>8</v>
      </c>
      <c r="J95" s="140">
        <v>10680</v>
      </c>
      <c r="K95" s="140">
        <v>11352</v>
      </c>
      <c r="L95" s="140">
        <v>10680</v>
      </c>
    </row>
    <row r="96" spans="1:12" ht="25.5" customHeight="1" x14ac:dyDescent="0.25">
      <c r="A96" s="139" t="s">
        <v>124</v>
      </c>
      <c r="B96" s="139" t="s">
        <v>143</v>
      </c>
      <c r="C96" s="139" t="s">
        <v>142</v>
      </c>
      <c r="D96" s="139" t="s">
        <v>641</v>
      </c>
      <c r="E96" s="142" t="s">
        <v>139</v>
      </c>
      <c r="F96" s="139" t="s">
        <v>127</v>
      </c>
      <c r="G96" s="139" t="s">
        <v>53</v>
      </c>
      <c r="H96" s="141">
        <v>67</v>
      </c>
      <c r="I96" s="141">
        <v>23</v>
      </c>
      <c r="J96" s="140">
        <v>16014</v>
      </c>
      <c r="K96" s="140">
        <v>16080</v>
      </c>
      <c r="L96" s="140">
        <v>16014</v>
      </c>
    </row>
    <row r="97" spans="1:12" ht="25.5" customHeight="1" x14ac:dyDescent="0.25">
      <c r="A97" s="139" t="s">
        <v>124</v>
      </c>
      <c r="B97" s="139" t="s">
        <v>141</v>
      </c>
      <c r="C97" s="142" t="s">
        <v>140</v>
      </c>
      <c r="D97" s="142" t="s">
        <v>641</v>
      </c>
      <c r="E97" s="142" t="s">
        <v>139</v>
      </c>
      <c r="F97" s="139" t="s">
        <v>127</v>
      </c>
      <c r="G97" s="139" t="s">
        <v>52</v>
      </c>
      <c r="H97" s="141">
        <v>100</v>
      </c>
      <c r="I97" s="141">
        <v>34</v>
      </c>
      <c r="J97" s="140">
        <v>23961</v>
      </c>
      <c r="K97" s="140">
        <v>24000</v>
      </c>
      <c r="L97" s="140">
        <v>23961</v>
      </c>
    </row>
    <row r="98" spans="1:12" ht="25.5" customHeight="1" x14ac:dyDescent="0.25">
      <c r="A98" s="139" t="s">
        <v>124</v>
      </c>
      <c r="B98" s="139" t="s">
        <v>138</v>
      </c>
      <c r="C98" s="139" t="s">
        <v>137</v>
      </c>
      <c r="D98" s="139" t="s">
        <v>644</v>
      </c>
      <c r="E98" s="139" t="s">
        <v>657</v>
      </c>
      <c r="F98" s="139" t="s">
        <v>121</v>
      </c>
      <c r="G98" s="139" t="s">
        <v>53</v>
      </c>
      <c r="H98" s="141">
        <v>72</v>
      </c>
      <c r="I98" s="141">
        <v>24</v>
      </c>
      <c r="J98" s="140">
        <v>41000</v>
      </c>
      <c r="K98" s="140">
        <v>34056</v>
      </c>
      <c r="L98" s="140">
        <v>34056</v>
      </c>
    </row>
    <row r="99" spans="1:12" ht="25.5" customHeight="1" x14ac:dyDescent="0.25">
      <c r="A99" s="139" t="s">
        <v>124</v>
      </c>
      <c r="B99" s="139" t="s">
        <v>136</v>
      </c>
      <c r="C99" s="139" t="s">
        <v>135</v>
      </c>
      <c r="D99" s="139" t="s">
        <v>644</v>
      </c>
      <c r="E99" s="139" t="s">
        <v>657</v>
      </c>
      <c r="F99" s="139" t="s">
        <v>127</v>
      </c>
      <c r="G99" s="139" t="s">
        <v>53</v>
      </c>
      <c r="H99" s="141">
        <v>24</v>
      </c>
      <c r="I99" s="141">
        <v>8</v>
      </c>
      <c r="J99" s="139" t="s">
        <v>126</v>
      </c>
      <c r="K99" s="140">
        <v>5760</v>
      </c>
      <c r="L99" s="140">
        <v>5760</v>
      </c>
    </row>
    <row r="100" spans="1:12" ht="25.5" customHeight="1" x14ac:dyDescent="0.25">
      <c r="A100" s="139" t="s">
        <v>124</v>
      </c>
      <c r="B100" s="141">
        <v>79</v>
      </c>
      <c r="C100" s="139" t="s">
        <v>133</v>
      </c>
      <c r="D100" s="139" t="s">
        <v>641</v>
      </c>
      <c r="E100" s="139" t="s">
        <v>122</v>
      </c>
      <c r="F100" s="139" t="s">
        <v>121</v>
      </c>
      <c r="G100" s="139" t="s">
        <v>53</v>
      </c>
      <c r="H100" s="141">
        <v>36</v>
      </c>
      <c r="I100" s="141">
        <v>12</v>
      </c>
      <c r="J100" s="140">
        <v>16020</v>
      </c>
      <c r="K100" s="140">
        <v>17028</v>
      </c>
      <c r="L100" s="140">
        <v>16020</v>
      </c>
    </row>
    <row r="101" spans="1:12" ht="25.5" customHeight="1" x14ac:dyDescent="0.25">
      <c r="A101" s="139" t="s">
        <v>124</v>
      </c>
      <c r="B101" s="141">
        <v>80</v>
      </c>
      <c r="C101" s="139" t="s">
        <v>132</v>
      </c>
      <c r="D101" s="139" t="s">
        <v>644</v>
      </c>
      <c r="E101" s="139" t="s">
        <v>122</v>
      </c>
      <c r="F101" s="139" t="s">
        <v>121</v>
      </c>
      <c r="G101" s="139" t="s">
        <v>52</v>
      </c>
      <c r="H101" s="138">
        <v>1085</v>
      </c>
      <c r="I101" s="141">
        <v>369</v>
      </c>
      <c r="J101" s="140">
        <v>509950</v>
      </c>
      <c r="K101" s="140">
        <v>513205</v>
      </c>
      <c r="L101" s="140">
        <v>509950</v>
      </c>
    </row>
    <row r="102" spans="1:12" ht="25.5" customHeight="1" x14ac:dyDescent="0.25">
      <c r="A102" s="139" t="s">
        <v>124</v>
      </c>
      <c r="B102" s="141">
        <v>81</v>
      </c>
      <c r="C102" s="139" t="s">
        <v>131</v>
      </c>
      <c r="D102" s="139" t="s">
        <v>644</v>
      </c>
      <c r="E102" s="139" t="s">
        <v>122</v>
      </c>
      <c r="F102" s="139" t="s">
        <v>121</v>
      </c>
      <c r="G102" s="139" t="s">
        <v>52</v>
      </c>
      <c r="H102" s="141">
        <v>70</v>
      </c>
      <c r="I102" s="141">
        <v>24</v>
      </c>
      <c r="J102" s="140">
        <v>31150</v>
      </c>
      <c r="K102" s="140">
        <v>33110</v>
      </c>
      <c r="L102" s="140">
        <v>31150</v>
      </c>
    </row>
    <row r="103" spans="1:12" ht="25.5" customHeight="1" x14ac:dyDescent="0.25">
      <c r="A103" s="139" t="s">
        <v>124</v>
      </c>
      <c r="B103" s="139" t="s">
        <v>130</v>
      </c>
      <c r="C103" s="139" t="s">
        <v>128</v>
      </c>
      <c r="D103" s="139" t="s">
        <v>644</v>
      </c>
      <c r="E103" s="139" t="s">
        <v>650</v>
      </c>
      <c r="F103" s="139" t="s">
        <v>121</v>
      </c>
      <c r="G103" s="139" t="s">
        <v>52</v>
      </c>
      <c r="H103" s="141">
        <v>230</v>
      </c>
      <c r="I103" s="141">
        <v>78</v>
      </c>
      <c r="J103" s="140">
        <v>385000</v>
      </c>
      <c r="K103" s="140">
        <v>108790</v>
      </c>
      <c r="L103" s="140">
        <v>108790</v>
      </c>
    </row>
    <row r="104" spans="1:12" ht="25.5" customHeight="1" x14ac:dyDescent="0.25">
      <c r="A104" s="139" t="s">
        <v>124</v>
      </c>
      <c r="B104" s="139" t="s">
        <v>129</v>
      </c>
      <c r="C104" s="139" t="s">
        <v>128</v>
      </c>
      <c r="D104" s="139" t="s">
        <v>644</v>
      </c>
      <c r="E104" s="139" t="s">
        <v>650</v>
      </c>
      <c r="F104" s="139" t="s">
        <v>127</v>
      </c>
      <c r="G104" s="139" t="s">
        <v>52</v>
      </c>
      <c r="H104" s="141">
        <v>77</v>
      </c>
      <c r="I104" s="141">
        <v>26</v>
      </c>
      <c r="J104" s="139" t="s">
        <v>126</v>
      </c>
      <c r="K104" s="140">
        <v>18480</v>
      </c>
      <c r="L104" s="140">
        <v>18480</v>
      </c>
    </row>
    <row r="105" spans="1:12" ht="25.5" customHeight="1" x14ac:dyDescent="0.25">
      <c r="A105" s="139" t="s">
        <v>124</v>
      </c>
      <c r="B105" s="141">
        <v>83</v>
      </c>
      <c r="C105" s="139" t="s">
        <v>125</v>
      </c>
      <c r="D105" s="139" t="s">
        <v>641</v>
      </c>
      <c r="E105" s="139" t="s">
        <v>122</v>
      </c>
      <c r="F105" s="139" t="s">
        <v>121</v>
      </c>
      <c r="G105" s="139" t="s">
        <v>48</v>
      </c>
      <c r="H105" s="141">
        <v>20</v>
      </c>
      <c r="I105" s="141">
        <v>7</v>
      </c>
      <c r="J105" s="140">
        <v>8900</v>
      </c>
      <c r="K105" s="140">
        <v>9460</v>
      </c>
      <c r="L105" s="140">
        <v>8900</v>
      </c>
    </row>
    <row r="106" spans="1:12" ht="25.5" customHeight="1" x14ac:dyDescent="0.25">
      <c r="A106" s="139" t="s">
        <v>124</v>
      </c>
      <c r="B106" s="141">
        <v>84</v>
      </c>
      <c r="C106" s="139" t="s">
        <v>123</v>
      </c>
      <c r="D106" s="139" t="s">
        <v>643</v>
      </c>
      <c r="E106" s="139" t="s">
        <v>122</v>
      </c>
      <c r="F106" s="139" t="s">
        <v>121</v>
      </c>
      <c r="G106" s="139" t="s">
        <v>48</v>
      </c>
      <c r="H106" s="141">
        <v>116</v>
      </c>
      <c r="I106" s="141">
        <v>39</v>
      </c>
      <c r="J106" s="140">
        <v>51620</v>
      </c>
      <c r="K106" s="140">
        <v>54868</v>
      </c>
      <c r="L106" s="140">
        <v>51620</v>
      </c>
    </row>
    <row r="109" spans="1:12" ht="16.5" thickBot="1" x14ac:dyDescent="0.3"/>
    <row r="110" spans="1:12" ht="69" thickBot="1" x14ac:dyDescent="0.3">
      <c r="A110" s="16" t="s">
        <v>177</v>
      </c>
      <c r="B110" s="17" t="s">
        <v>0</v>
      </c>
      <c r="C110" s="17" t="s">
        <v>1</v>
      </c>
      <c r="D110" s="17"/>
      <c r="E110" s="17" t="s">
        <v>2</v>
      </c>
      <c r="F110" s="17" t="s">
        <v>3</v>
      </c>
      <c r="G110" s="18" t="s">
        <v>47</v>
      </c>
      <c r="H110" s="20" t="s">
        <v>62</v>
      </c>
      <c r="I110" s="20" t="s">
        <v>63</v>
      </c>
      <c r="J110" s="17" t="s">
        <v>84</v>
      </c>
      <c r="K110" s="17" t="s">
        <v>61</v>
      </c>
      <c r="L110" s="17" t="s">
        <v>90</v>
      </c>
    </row>
    <row r="111" spans="1:12" ht="47.25" x14ac:dyDescent="0.25">
      <c r="A111" s="161" t="s">
        <v>124</v>
      </c>
      <c r="B111" s="161" t="s">
        <v>210</v>
      </c>
      <c r="C111" s="161" t="s">
        <v>209</v>
      </c>
      <c r="D111" s="161" t="s">
        <v>642</v>
      </c>
      <c r="E111" s="161" t="s">
        <v>654</v>
      </c>
      <c r="F111" s="161" t="s">
        <v>13</v>
      </c>
      <c r="G111" s="161" t="s">
        <v>53</v>
      </c>
      <c r="H111" s="164">
        <v>167</v>
      </c>
      <c r="I111" s="160">
        <v>10</v>
      </c>
      <c r="J111" s="163">
        <v>283975</v>
      </c>
      <c r="K111" s="163">
        <v>25837</v>
      </c>
      <c r="L111" s="163">
        <v>25837</v>
      </c>
    </row>
    <row r="112" spans="1:12" ht="47.25" x14ac:dyDescent="0.25">
      <c r="A112" s="161" t="s">
        <v>124</v>
      </c>
      <c r="B112" s="160">
        <v>85</v>
      </c>
      <c r="C112" s="161" t="s">
        <v>208</v>
      </c>
      <c r="D112" s="161" t="s">
        <v>644</v>
      </c>
      <c r="E112" s="161" t="s">
        <v>15</v>
      </c>
      <c r="F112" s="161" t="s">
        <v>13</v>
      </c>
      <c r="G112" s="161" t="s">
        <v>53</v>
      </c>
      <c r="H112" s="160">
        <v>958</v>
      </c>
      <c r="I112" s="160">
        <v>127</v>
      </c>
      <c r="J112" s="163">
        <v>125000</v>
      </c>
      <c r="K112" s="163">
        <v>148490</v>
      </c>
      <c r="L112" s="163">
        <v>90000</v>
      </c>
    </row>
    <row r="113" spans="1:12" ht="47.25" x14ac:dyDescent="0.25">
      <c r="A113" s="161" t="s">
        <v>124</v>
      </c>
      <c r="B113" s="160">
        <v>86</v>
      </c>
      <c r="C113" s="161" t="s">
        <v>207</v>
      </c>
      <c r="D113" s="161" t="s">
        <v>643</v>
      </c>
      <c r="E113" s="161" t="s">
        <v>15</v>
      </c>
      <c r="F113" s="161" t="s">
        <v>13</v>
      </c>
      <c r="G113" s="161" t="s">
        <v>52</v>
      </c>
      <c r="H113" s="164">
        <v>1433</v>
      </c>
      <c r="I113" s="161">
        <v>191</v>
      </c>
      <c r="J113" s="163">
        <v>101300</v>
      </c>
      <c r="K113" s="163">
        <v>134702</v>
      </c>
      <c r="L113" s="163">
        <v>66300</v>
      </c>
    </row>
    <row r="114" spans="1:12" ht="47.25" x14ac:dyDescent="0.25">
      <c r="A114" s="161" t="s">
        <v>124</v>
      </c>
      <c r="B114" s="160">
        <v>87</v>
      </c>
      <c r="C114" s="161" t="s">
        <v>206</v>
      </c>
      <c r="D114" s="161" t="s">
        <v>642</v>
      </c>
      <c r="E114" s="161" t="s">
        <v>15</v>
      </c>
      <c r="F114" s="161" t="s">
        <v>13</v>
      </c>
      <c r="G114" s="161" t="s">
        <v>52</v>
      </c>
      <c r="H114" s="164">
        <v>602</v>
      </c>
      <c r="I114" s="160">
        <v>91</v>
      </c>
      <c r="J114" s="163">
        <v>51800</v>
      </c>
      <c r="K114" s="163">
        <v>56588</v>
      </c>
      <c r="L114" s="163">
        <v>16800</v>
      </c>
    </row>
    <row r="115" spans="1:12" ht="47.25" x14ac:dyDescent="0.25">
      <c r="A115" s="161" t="s">
        <v>124</v>
      </c>
      <c r="B115" s="160">
        <v>88</v>
      </c>
      <c r="C115" s="161" t="s">
        <v>205</v>
      </c>
      <c r="D115" s="161" t="s">
        <v>644</v>
      </c>
      <c r="E115" s="161" t="s">
        <v>650</v>
      </c>
      <c r="F115" s="161" t="s">
        <v>13</v>
      </c>
      <c r="G115" s="161" t="s">
        <v>52</v>
      </c>
      <c r="H115" s="160">
        <v>1119</v>
      </c>
      <c r="I115" s="161">
        <v>148</v>
      </c>
      <c r="J115" s="163">
        <v>550000</v>
      </c>
      <c r="K115" s="163">
        <v>105186</v>
      </c>
      <c r="L115" s="163">
        <v>105186</v>
      </c>
    </row>
    <row r="116" spans="1:12" ht="47.25" x14ac:dyDescent="0.25">
      <c r="A116" s="161" t="s">
        <v>124</v>
      </c>
      <c r="B116" s="160">
        <v>89</v>
      </c>
      <c r="C116" s="161" t="s">
        <v>204</v>
      </c>
      <c r="D116" s="161" t="s">
        <v>642</v>
      </c>
      <c r="E116" s="161" t="s">
        <v>15</v>
      </c>
      <c r="F116" s="161" t="s">
        <v>13</v>
      </c>
      <c r="G116" s="161" t="s">
        <v>48</v>
      </c>
      <c r="H116" s="160">
        <v>917</v>
      </c>
      <c r="I116" s="160">
        <v>116</v>
      </c>
      <c r="J116" s="163">
        <v>125000</v>
      </c>
      <c r="K116" s="163">
        <v>86198</v>
      </c>
      <c r="L116" s="163">
        <v>86198</v>
      </c>
    </row>
    <row r="117" spans="1:12" ht="47.25" x14ac:dyDescent="0.25">
      <c r="A117" s="161" t="s">
        <v>124</v>
      </c>
      <c r="B117" s="160">
        <v>90</v>
      </c>
      <c r="C117" s="161" t="s">
        <v>203</v>
      </c>
      <c r="D117" s="161" t="s">
        <v>642</v>
      </c>
      <c r="E117" s="161" t="s">
        <v>15</v>
      </c>
      <c r="F117" s="161" t="s">
        <v>13</v>
      </c>
      <c r="G117" s="161" t="s">
        <v>48</v>
      </c>
      <c r="H117" s="160">
        <v>245</v>
      </c>
      <c r="I117" s="160">
        <v>37</v>
      </c>
      <c r="J117" s="163">
        <v>116905</v>
      </c>
      <c r="K117" s="163">
        <v>23030</v>
      </c>
      <c r="L117" s="163">
        <v>23030</v>
      </c>
    </row>
    <row r="118" spans="1:12" ht="47.25" x14ac:dyDescent="0.25">
      <c r="A118" s="161" t="s">
        <v>124</v>
      </c>
      <c r="B118" s="160">
        <v>91</v>
      </c>
      <c r="C118" s="161" t="s">
        <v>202</v>
      </c>
      <c r="D118" s="161" t="s">
        <v>642</v>
      </c>
      <c r="E118" s="161" t="s">
        <v>15</v>
      </c>
      <c r="F118" s="161" t="s">
        <v>13</v>
      </c>
      <c r="G118" s="161" t="s">
        <v>48</v>
      </c>
      <c r="H118" s="160">
        <v>685</v>
      </c>
      <c r="I118" s="160">
        <v>104</v>
      </c>
      <c r="J118" s="163">
        <v>117735</v>
      </c>
      <c r="K118" s="163">
        <v>64390</v>
      </c>
      <c r="L118" s="163">
        <v>64390</v>
      </c>
    </row>
    <row r="119" spans="1:12" ht="47.25" x14ac:dyDescent="0.25">
      <c r="A119" s="161" t="s">
        <v>124</v>
      </c>
      <c r="B119" s="160">
        <v>92</v>
      </c>
      <c r="C119" s="161" t="s">
        <v>201</v>
      </c>
      <c r="D119" s="161" t="s">
        <v>642</v>
      </c>
      <c r="E119" s="161" t="s">
        <v>15</v>
      </c>
      <c r="F119" s="161" t="s">
        <v>13</v>
      </c>
      <c r="G119" s="161" t="s">
        <v>48</v>
      </c>
      <c r="H119" s="164">
        <v>665</v>
      </c>
      <c r="I119" s="164">
        <v>101</v>
      </c>
      <c r="J119" s="163">
        <v>120100</v>
      </c>
      <c r="K119" s="163">
        <v>62510</v>
      </c>
      <c r="L119" s="163">
        <v>62510</v>
      </c>
    </row>
    <row r="120" spans="1:12" ht="47.25" x14ac:dyDescent="0.25">
      <c r="A120" s="161" t="s">
        <v>124</v>
      </c>
      <c r="B120" s="160">
        <v>93</v>
      </c>
      <c r="C120" s="161" t="s">
        <v>200</v>
      </c>
      <c r="D120" s="161" t="s">
        <v>642</v>
      </c>
      <c r="E120" s="161" t="s">
        <v>15</v>
      </c>
      <c r="F120" s="161" t="s">
        <v>13</v>
      </c>
      <c r="G120" s="161" t="s">
        <v>48</v>
      </c>
      <c r="H120" s="164">
        <v>954</v>
      </c>
      <c r="I120" s="160">
        <v>144</v>
      </c>
      <c r="J120" s="163">
        <v>117735</v>
      </c>
      <c r="K120" s="163">
        <v>89676</v>
      </c>
      <c r="L120" s="163">
        <v>82735</v>
      </c>
    </row>
    <row r="121" spans="1:12" ht="47.25" x14ac:dyDescent="0.25">
      <c r="A121" s="161" t="s">
        <v>124</v>
      </c>
      <c r="B121" s="160">
        <v>94</v>
      </c>
      <c r="C121" s="161" t="s">
        <v>199</v>
      </c>
      <c r="D121" s="161" t="s">
        <v>642</v>
      </c>
      <c r="E121" s="161" t="s">
        <v>15</v>
      </c>
      <c r="F121" s="161" t="s">
        <v>13</v>
      </c>
      <c r="G121" s="161" t="s">
        <v>48</v>
      </c>
      <c r="H121" s="164">
        <v>456</v>
      </c>
      <c r="I121" s="160">
        <v>69</v>
      </c>
      <c r="J121" s="163">
        <v>178900</v>
      </c>
      <c r="K121" s="163">
        <v>42864</v>
      </c>
      <c r="L121" s="163">
        <v>42864</v>
      </c>
    </row>
    <row r="122" spans="1:12" ht="47.25" x14ac:dyDescent="0.25">
      <c r="A122" s="161" t="s">
        <v>124</v>
      </c>
      <c r="B122" s="160">
        <v>95</v>
      </c>
      <c r="C122" s="161" t="s">
        <v>198</v>
      </c>
      <c r="D122" s="161" t="s">
        <v>644</v>
      </c>
      <c r="E122" s="161" t="s">
        <v>650</v>
      </c>
      <c r="F122" s="161" t="s">
        <v>13</v>
      </c>
      <c r="G122" s="161" t="s">
        <v>48</v>
      </c>
      <c r="H122" s="160">
        <v>980</v>
      </c>
      <c r="I122" s="161">
        <v>174</v>
      </c>
      <c r="J122" s="163">
        <v>550000</v>
      </c>
      <c r="K122" s="163">
        <v>92120</v>
      </c>
      <c r="L122" s="163">
        <v>92120</v>
      </c>
    </row>
    <row r="123" spans="1:12" ht="47.25" x14ac:dyDescent="0.25">
      <c r="A123" s="161" t="s">
        <v>124</v>
      </c>
      <c r="B123" s="160">
        <v>96</v>
      </c>
      <c r="C123" s="161" t="s">
        <v>197</v>
      </c>
      <c r="D123" s="161" t="s">
        <v>644</v>
      </c>
      <c r="E123" s="161" t="s">
        <v>650</v>
      </c>
      <c r="F123" s="161" t="s">
        <v>13</v>
      </c>
      <c r="G123" s="161" t="s">
        <v>48</v>
      </c>
      <c r="H123" s="160">
        <v>1057</v>
      </c>
      <c r="I123" s="160">
        <v>232</v>
      </c>
      <c r="J123" s="163">
        <v>450000</v>
      </c>
      <c r="K123" s="163">
        <v>99358</v>
      </c>
      <c r="L123" s="163">
        <v>99358</v>
      </c>
    </row>
    <row r="124" spans="1:12" ht="47.25" x14ac:dyDescent="0.25">
      <c r="A124" s="161" t="s">
        <v>124</v>
      </c>
      <c r="B124" s="160">
        <v>97</v>
      </c>
      <c r="C124" s="161" t="s">
        <v>196</v>
      </c>
      <c r="D124" s="161" t="s">
        <v>642</v>
      </c>
      <c r="E124" s="161" t="s">
        <v>655</v>
      </c>
      <c r="F124" s="161" t="s">
        <v>13</v>
      </c>
      <c r="G124" s="161" t="s">
        <v>48</v>
      </c>
      <c r="H124" s="164">
        <v>1190</v>
      </c>
      <c r="I124" s="161">
        <v>166</v>
      </c>
      <c r="J124" s="163">
        <v>453100</v>
      </c>
      <c r="K124" s="163">
        <v>111813</v>
      </c>
      <c r="L124" s="163">
        <v>111813</v>
      </c>
    </row>
    <row r="125" spans="1:12" ht="47.25" x14ac:dyDescent="0.25">
      <c r="A125" s="161" t="s">
        <v>124</v>
      </c>
      <c r="B125" s="160">
        <v>98</v>
      </c>
      <c r="C125" s="161" t="s">
        <v>195</v>
      </c>
      <c r="D125" s="161" t="s">
        <v>645</v>
      </c>
      <c r="E125" s="161" t="s">
        <v>655</v>
      </c>
      <c r="F125" s="161" t="s">
        <v>13</v>
      </c>
      <c r="G125" s="161" t="s">
        <v>48</v>
      </c>
      <c r="H125" s="164">
        <v>1240</v>
      </c>
      <c r="I125" s="164">
        <v>198</v>
      </c>
      <c r="J125" s="163">
        <v>35000</v>
      </c>
      <c r="K125" s="163">
        <v>116560</v>
      </c>
      <c r="L125" s="163">
        <v>35000</v>
      </c>
    </row>
    <row r="126" spans="1:12" ht="31.5" x14ac:dyDescent="0.25">
      <c r="A126" s="161" t="s">
        <v>124</v>
      </c>
      <c r="B126" s="160">
        <v>99</v>
      </c>
      <c r="C126" s="161" t="s">
        <v>194</v>
      </c>
      <c r="D126" s="161" t="s">
        <v>642</v>
      </c>
      <c r="E126" s="161" t="s">
        <v>657</v>
      </c>
      <c r="F126" s="161" t="s">
        <v>95</v>
      </c>
      <c r="G126" s="161" t="s">
        <v>53</v>
      </c>
      <c r="H126" s="164">
        <v>3278</v>
      </c>
      <c r="I126" s="160">
        <v>1092</v>
      </c>
      <c r="J126" s="163">
        <v>5425320</v>
      </c>
      <c r="K126" s="163">
        <v>983400</v>
      </c>
      <c r="L126" s="163">
        <v>983400</v>
      </c>
    </row>
    <row r="127" spans="1:12" ht="47.25" x14ac:dyDescent="0.25">
      <c r="A127" s="161" t="s">
        <v>124</v>
      </c>
      <c r="B127" s="160">
        <v>100</v>
      </c>
      <c r="C127" s="161" t="s">
        <v>192</v>
      </c>
      <c r="D127" s="161" t="s">
        <v>642</v>
      </c>
      <c r="E127" s="161" t="s">
        <v>655</v>
      </c>
      <c r="F127" s="161" t="s">
        <v>191</v>
      </c>
      <c r="G127" s="161" t="s">
        <v>48</v>
      </c>
      <c r="H127" s="160">
        <v>640</v>
      </c>
      <c r="I127" s="160">
        <v>0</v>
      </c>
      <c r="J127" s="162">
        <v>200000</v>
      </c>
      <c r="K127" s="162">
        <v>288000</v>
      </c>
      <c r="L127" s="162">
        <v>200000</v>
      </c>
    </row>
    <row r="128" spans="1:12" ht="31.5" x14ac:dyDescent="0.25">
      <c r="A128" s="161" t="s">
        <v>124</v>
      </c>
      <c r="B128" s="160">
        <v>101</v>
      </c>
      <c r="C128" s="161" t="s">
        <v>190</v>
      </c>
      <c r="D128" s="161" t="s">
        <v>642</v>
      </c>
      <c r="E128" s="161" t="s">
        <v>657</v>
      </c>
      <c r="F128" s="161" t="s">
        <v>16</v>
      </c>
      <c r="G128" s="161" t="s">
        <v>53</v>
      </c>
      <c r="H128" s="164">
        <v>6300</v>
      </c>
      <c r="I128" s="161">
        <v>840</v>
      </c>
      <c r="J128" s="163">
        <v>5917650</v>
      </c>
      <c r="K128" s="163">
        <v>6029100</v>
      </c>
      <c r="L128" s="163">
        <v>5917650</v>
      </c>
    </row>
    <row r="129" spans="1:13" ht="47.25" x14ac:dyDescent="0.25">
      <c r="A129" s="161" t="s">
        <v>124</v>
      </c>
      <c r="B129" s="160">
        <v>102</v>
      </c>
      <c r="C129" s="161" t="s">
        <v>189</v>
      </c>
      <c r="D129" s="161" t="s">
        <v>642</v>
      </c>
      <c r="E129" s="161" t="s">
        <v>122</v>
      </c>
      <c r="F129" s="161" t="s">
        <v>127</v>
      </c>
      <c r="G129" s="161" t="s">
        <v>53</v>
      </c>
      <c r="H129" s="160">
        <v>13</v>
      </c>
      <c r="I129" s="160">
        <v>4</v>
      </c>
      <c r="J129" s="162">
        <v>3120</v>
      </c>
      <c r="K129" s="162">
        <v>3120</v>
      </c>
      <c r="L129" s="162">
        <v>3120</v>
      </c>
    </row>
    <row r="130" spans="1:13" ht="47.25" x14ac:dyDescent="0.25">
      <c r="A130" s="161" t="s">
        <v>124</v>
      </c>
      <c r="B130" s="160">
        <v>103</v>
      </c>
      <c r="C130" s="161" t="s">
        <v>188</v>
      </c>
      <c r="D130" s="161" t="s">
        <v>642</v>
      </c>
      <c r="E130" s="161" t="s">
        <v>122</v>
      </c>
      <c r="F130" s="161" t="s">
        <v>127</v>
      </c>
      <c r="G130" s="161" t="s">
        <v>48</v>
      </c>
      <c r="H130" s="160">
        <v>3</v>
      </c>
      <c r="I130" s="160">
        <v>1</v>
      </c>
      <c r="J130" s="162">
        <v>720</v>
      </c>
      <c r="K130" s="162">
        <v>720</v>
      </c>
      <c r="L130" s="162">
        <v>720</v>
      </c>
    </row>
    <row r="131" spans="1:13" ht="47.25" x14ac:dyDescent="0.25">
      <c r="A131" s="161" t="s">
        <v>124</v>
      </c>
      <c r="B131" s="160">
        <v>104</v>
      </c>
      <c r="C131" s="161" t="s">
        <v>186</v>
      </c>
      <c r="D131" s="161" t="s">
        <v>644</v>
      </c>
      <c r="E131" s="161" t="s">
        <v>122</v>
      </c>
      <c r="F131" s="161" t="s">
        <v>121</v>
      </c>
      <c r="G131" s="161" t="s">
        <v>53</v>
      </c>
      <c r="H131" s="160">
        <v>1476</v>
      </c>
      <c r="I131" s="160">
        <v>37</v>
      </c>
      <c r="J131" s="162">
        <v>583020</v>
      </c>
      <c r="K131" s="162">
        <v>583020</v>
      </c>
      <c r="L131" s="162">
        <v>583020</v>
      </c>
    </row>
    <row r="132" spans="1:13" ht="47.25" x14ac:dyDescent="0.25">
      <c r="A132" s="161" t="s">
        <v>124</v>
      </c>
      <c r="B132" s="160">
        <v>105</v>
      </c>
      <c r="C132" s="161" t="s">
        <v>185</v>
      </c>
      <c r="D132" s="161" t="s">
        <v>642</v>
      </c>
      <c r="E132" s="161" t="s">
        <v>122</v>
      </c>
      <c r="F132" s="161" t="s">
        <v>121</v>
      </c>
      <c r="G132" s="161" t="s">
        <v>52</v>
      </c>
      <c r="H132" s="160">
        <v>408</v>
      </c>
      <c r="I132" s="160">
        <v>10</v>
      </c>
      <c r="J132" s="162">
        <v>161160</v>
      </c>
      <c r="K132" s="162">
        <v>161160</v>
      </c>
      <c r="L132" s="162">
        <v>161160</v>
      </c>
    </row>
    <row r="133" spans="1:13" ht="47.25" x14ac:dyDescent="0.25">
      <c r="A133" s="157" t="s">
        <v>124</v>
      </c>
      <c r="B133" s="160">
        <v>106</v>
      </c>
      <c r="C133" s="157" t="s">
        <v>183</v>
      </c>
      <c r="D133" s="157" t="s">
        <v>642</v>
      </c>
      <c r="E133" s="157" t="s">
        <v>122</v>
      </c>
      <c r="F133" s="157" t="s">
        <v>121</v>
      </c>
      <c r="G133" s="157" t="s">
        <v>48</v>
      </c>
      <c r="H133" s="159">
        <v>864</v>
      </c>
      <c r="I133" s="159">
        <v>22</v>
      </c>
      <c r="J133" s="158">
        <v>341280</v>
      </c>
      <c r="K133" s="158">
        <v>341280</v>
      </c>
      <c r="L133" s="158">
        <v>341280</v>
      </c>
    </row>
    <row r="135" spans="1:13" ht="16.5" thickBot="1" x14ac:dyDescent="0.3"/>
    <row r="136" spans="1:13" ht="69" thickBot="1" x14ac:dyDescent="0.3">
      <c r="A136" s="16" t="s">
        <v>177</v>
      </c>
      <c r="B136" s="17" t="s">
        <v>0</v>
      </c>
      <c r="C136" s="17" t="s">
        <v>1</v>
      </c>
      <c r="D136" s="17"/>
      <c r="E136" s="17" t="s">
        <v>2</v>
      </c>
      <c r="F136" s="17" t="s">
        <v>3</v>
      </c>
      <c r="G136" s="18" t="s">
        <v>47</v>
      </c>
      <c r="H136" s="20" t="s">
        <v>62</v>
      </c>
      <c r="I136" s="20" t="s">
        <v>63</v>
      </c>
      <c r="J136" s="17" t="s">
        <v>84</v>
      </c>
      <c r="K136" s="17" t="s">
        <v>61</v>
      </c>
      <c r="L136" s="17" t="s">
        <v>90</v>
      </c>
    </row>
    <row r="137" spans="1:13" ht="60" x14ac:dyDescent="0.25">
      <c r="A137" s="221" t="s">
        <v>184</v>
      </c>
      <c r="B137" s="222" t="s">
        <v>639</v>
      </c>
      <c r="C137" s="220" t="s">
        <v>549</v>
      </c>
      <c r="D137" s="193" t="s">
        <v>642</v>
      </c>
      <c r="E137" s="220" t="s">
        <v>655</v>
      </c>
      <c r="F137" s="220" t="s">
        <v>382</v>
      </c>
      <c r="G137" s="220" t="s">
        <v>249</v>
      </c>
      <c r="H137" s="223">
        <v>3626</v>
      </c>
      <c r="I137" s="223">
        <v>0</v>
      </c>
      <c r="J137" s="224">
        <v>300000</v>
      </c>
      <c r="K137" s="225">
        <v>1359750</v>
      </c>
      <c r="L137" s="234">
        <v>300000</v>
      </c>
      <c r="M137" s="219"/>
    </row>
    <row r="138" spans="1:13" ht="60" x14ac:dyDescent="0.25">
      <c r="A138" s="221" t="s">
        <v>184</v>
      </c>
      <c r="B138" s="222">
        <v>111</v>
      </c>
      <c r="C138" s="220" t="s">
        <v>541</v>
      </c>
      <c r="D138" s="193" t="s">
        <v>647</v>
      </c>
      <c r="E138" s="220" t="s">
        <v>655</v>
      </c>
      <c r="F138" s="220" t="s">
        <v>529</v>
      </c>
      <c r="G138" s="220" t="s">
        <v>249</v>
      </c>
      <c r="H138" s="223">
        <v>574</v>
      </c>
      <c r="I138" s="223">
        <v>0</v>
      </c>
      <c r="J138" s="224">
        <v>50000</v>
      </c>
      <c r="K138" s="225">
        <v>57360</v>
      </c>
      <c r="L138" s="233">
        <v>50000</v>
      </c>
      <c r="M138" s="219"/>
    </row>
    <row r="139" spans="1:13" ht="60" x14ac:dyDescent="0.25">
      <c r="A139" s="221" t="s">
        <v>184</v>
      </c>
      <c r="B139" s="222">
        <v>110</v>
      </c>
      <c r="C139" s="220" t="s">
        <v>536</v>
      </c>
      <c r="D139" s="193" t="s">
        <v>647</v>
      </c>
      <c r="E139" s="220" t="s">
        <v>655</v>
      </c>
      <c r="F139" s="220" t="s">
        <v>432</v>
      </c>
      <c r="G139" s="220" t="s">
        <v>249</v>
      </c>
      <c r="H139" s="223">
        <v>606</v>
      </c>
      <c r="I139" s="223">
        <v>88.399999999999906</v>
      </c>
      <c r="J139" s="224">
        <v>60000</v>
      </c>
      <c r="K139" s="225">
        <v>73932</v>
      </c>
      <c r="L139" s="233">
        <v>60000</v>
      </c>
      <c r="M139" s="219"/>
    </row>
    <row r="140" spans="1:13" ht="60" x14ac:dyDescent="0.25">
      <c r="A140" s="221" t="s">
        <v>184</v>
      </c>
      <c r="B140" s="222">
        <v>112</v>
      </c>
      <c r="C140" s="220" t="s">
        <v>531</v>
      </c>
      <c r="D140" s="193" t="s">
        <v>647</v>
      </c>
      <c r="E140" s="220" t="s">
        <v>487</v>
      </c>
      <c r="F140" s="220" t="s">
        <v>529</v>
      </c>
      <c r="G140" s="220" t="s">
        <v>249</v>
      </c>
      <c r="H140" s="223">
        <v>140</v>
      </c>
      <c r="I140" s="223">
        <v>28</v>
      </c>
      <c r="J140" s="224">
        <v>125000</v>
      </c>
      <c r="K140" s="225">
        <v>14000</v>
      </c>
      <c r="L140" s="233">
        <v>14000</v>
      </c>
      <c r="M140" s="219"/>
    </row>
    <row r="141" spans="1:13" ht="45" x14ac:dyDescent="0.25">
      <c r="A141" s="221" t="s">
        <v>184</v>
      </c>
      <c r="B141" s="222">
        <v>113</v>
      </c>
      <c r="C141" s="220" t="s">
        <v>525</v>
      </c>
      <c r="D141" s="193" t="s">
        <v>647</v>
      </c>
      <c r="E141" s="220" t="s">
        <v>659</v>
      </c>
      <c r="F141" s="220" t="s">
        <v>523</v>
      </c>
      <c r="G141" s="220" t="s">
        <v>224</v>
      </c>
      <c r="H141" s="223">
        <v>29978</v>
      </c>
      <c r="I141" s="223">
        <v>3059</v>
      </c>
      <c r="J141" s="224">
        <v>4076940</v>
      </c>
      <c r="K141" s="225">
        <v>3057756</v>
      </c>
      <c r="L141" s="233">
        <v>3057756</v>
      </c>
      <c r="M141" s="219"/>
    </row>
    <row r="142" spans="1:13" ht="60" x14ac:dyDescent="0.25">
      <c r="A142" s="221" t="s">
        <v>184</v>
      </c>
      <c r="B142" s="222">
        <v>114</v>
      </c>
      <c r="C142" s="220" t="s">
        <v>520</v>
      </c>
      <c r="D142" s="193" t="s">
        <v>647</v>
      </c>
      <c r="E142" s="220" t="s">
        <v>661</v>
      </c>
      <c r="F142" s="220" t="s">
        <v>191</v>
      </c>
      <c r="G142" s="220" t="s">
        <v>317</v>
      </c>
      <c r="H142" s="223">
        <v>864</v>
      </c>
      <c r="I142" s="223">
        <v>0</v>
      </c>
      <c r="J142" s="224">
        <v>90000</v>
      </c>
      <c r="K142" s="225">
        <v>552096</v>
      </c>
      <c r="L142" s="233">
        <v>90000</v>
      </c>
      <c r="M142" s="219"/>
    </row>
    <row r="143" spans="1:13" ht="60" x14ac:dyDescent="0.25">
      <c r="A143" s="221" t="s">
        <v>184</v>
      </c>
      <c r="B143" s="222">
        <v>115</v>
      </c>
      <c r="C143" s="220" t="s">
        <v>516</v>
      </c>
      <c r="D143" s="193" t="s">
        <v>647</v>
      </c>
      <c r="E143" s="220" t="s">
        <v>662</v>
      </c>
      <c r="F143" s="220" t="s">
        <v>191</v>
      </c>
      <c r="G143" s="220" t="s">
        <v>317</v>
      </c>
      <c r="H143" s="223">
        <v>1662</v>
      </c>
      <c r="I143" s="223">
        <v>0</v>
      </c>
      <c r="J143" s="224">
        <v>200000</v>
      </c>
      <c r="K143" s="225">
        <v>1062018</v>
      </c>
      <c r="L143" s="233">
        <v>200000</v>
      </c>
      <c r="M143" s="219"/>
    </row>
    <row r="144" spans="1:13" ht="60" x14ac:dyDescent="0.25">
      <c r="A144" s="221" t="s">
        <v>184</v>
      </c>
      <c r="B144" s="222">
        <v>116</v>
      </c>
      <c r="C144" s="220" t="s">
        <v>512</v>
      </c>
      <c r="D144" s="193" t="s">
        <v>647</v>
      </c>
      <c r="E144" s="220" t="s">
        <v>662</v>
      </c>
      <c r="F144" s="220" t="s">
        <v>191</v>
      </c>
      <c r="G144" s="220" t="s">
        <v>249</v>
      </c>
      <c r="H144" s="223">
        <v>2042</v>
      </c>
      <c r="I144" s="223">
        <v>0</v>
      </c>
      <c r="J144" s="224">
        <v>250000</v>
      </c>
      <c r="K144" s="225">
        <v>1304838</v>
      </c>
      <c r="L144" s="233">
        <v>250000</v>
      </c>
      <c r="M144" s="219"/>
    </row>
    <row r="145" spans="1:13" ht="60" x14ac:dyDescent="0.25">
      <c r="A145" s="221" t="s">
        <v>184</v>
      </c>
      <c r="B145" s="222">
        <v>117</v>
      </c>
      <c r="C145" s="220" t="s">
        <v>508</v>
      </c>
      <c r="D145" s="193" t="s">
        <v>647</v>
      </c>
      <c r="E145" s="220" t="s">
        <v>487</v>
      </c>
      <c r="F145" s="220" t="s">
        <v>432</v>
      </c>
      <c r="G145" s="220" t="s">
        <v>249</v>
      </c>
      <c r="H145" s="223">
        <v>596.5</v>
      </c>
      <c r="I145" s="223">
        <v>90.2</v>
      </c>
      <c r="J145" s="224">
        <v>128224.5</v>
      </c>
      <c r="K145" s="225">
        <v>72773</v>
      </c>
      <c r="L145" s="233">
        <v>72773</v>
      </c>
      <c r="M145" s="219"/>
    </row>
    <row r="146" spans="1:13" ht="60" x14ac:dyDescent="0.25">
      <c r="A146" s="221" t="s">
        <v>184</v>
      </c>
      <c r="B146" s="222">
        <v>118</v>
      </c>
      <c r="C146" s="220" t="s">
        <v>506</v>
      </c>
      <c r="D146" s="193" t="s">
        <v>647</v>
      </c>
      <c r="E146" s="220" t="s">
        <v>487</v>
      </c>
      <c r="F146" s="220" t="s">
        <v>432</v>
      </c>
      <c r="G146" s="220" t="s">
        <v>249</v>
      </c>
      <c r="H146" s="223">
        <v>605</v>
      </c>
      <c r="I146" s="223">
        <v>91.85</v>
      </c>
      <c r="J146" s="224">
        <v>130061.5</v>
      </c>
      <c r="K146" s="225">
        <v>73810</v>
      </c>
      <c r="L146" s="233">
        <v>73810</v>
      </c>
      <c r="M146" s="219"/>
    </row>
    <row r="147" spans="1:13" ht="60" x14ac:dyDescent="0.25">
      <c r="A147" s="221" t="s">
        <v>184</v>
      </c>
      <c r="B147" s="222">
        <v>119</v>
      </c>
      <c r="C147" s="220" t="s">
        <v>504</v>
      </c>
      <c r="D147" s="193" t="s">
        <v>647</v>
      </c>
      <c r="E147" s="220" t="s">
        <v>487</v>
      </c>
      <c r="F147" s="220" t="s">
        <v>432</v>
      </c>
      <c r="G147" s="220" t="s">
        <v>249</v>
      </c>
      <c r="H147" s="223">
        <v>567</v>
      </c>
      <c r="I147" s="223">
        <v>85.8</v>
      </c>
      <c r="J147" s="224">
        <v>124625.5</v>
      </c>
      <c r="K147" s="225">
        <v>69174</v>
      </c>
      <c r="L147" s="233">
        <v>69174</v>
      </c>
      <c r="M147" s="219"/>
    </row>
    <row r="148" spans="1:13" ht="60" x14ac:dyDescent="0.25">
      <c r="A148" s="221" t="s">
        <v>184</v>
      </c>
      <c r="B148" s="222">
        <v>120</v>
      </c>
      <c r="C148" s="220" t="s">
        <v>502</v>
      </c>
      <c r="D148" s="193" t="s">
        <v>647</v>
      </c>
      <c r="E148" s="220" t="s">
        <v>655</v>
      </c>
      <c r="F148" s="220" t="s">
        <v>432</v>
      </c>
      <c r="G148" s="220" t="s">
        <v>249</v>
      </c>
      <c r="H148" s="223">
        <v>256.39999999999998</v>
      </c>
      <c r="I148" s="223">
        <v>38.4</v>
      </c>
      <c r="J148" s="224">
        <v>60000</v>
      </c>
      <c r="K148" s="225">
        <v>31281</v>
      </c>
      <c r="L148" s="233">
        <v>31281</v>
      </c>
      <c r="M148" s="219"/>
    </row>
    <row r="149" spans="1:13" ht="60" x14ac:dyDescent="0.25">
      <c r="A149" s="221" t="s">
        <v>184</v>
      </c>
      <c r="B149" s="222">
        <v>121</v>
      </c>
      <c r="C149" s="220" t="s">
        <v>491</v>
      </c>
      <c r="D149" s="193" t="s">
        <v>647</v>
      </c>
      <c r="E149" s="220" t="s">
        <v>487</v>
      </c>
      <c r="F149" s="220" t="s">
        <v>432</v>
      </c>
      <c r="G149" s="220" t="s">
        <v>317</v>
      </c>
      <c r="H149" s="223">
        <v>411.5</v>
      </c>
      <c r="I149" s="223">
        <v>62.15</v>
      </c>
      <c r="J149" s="224">
        <v>99980</v>
      </c>
      <c r="K149" s="225">
        <v>50203</v>
      </c>
      <c r="L149" s="233">
        <v>50203</v>
      </c>
      <c r="M149" s="219"/>
    </row>
    <row r="150" spans="1:13" ht="60" x14ac:dyDescent="0.25">
      <c r="A150" s="221" t="s">
        <v>184</v>
      </c>
      <c r="B150" s="222">
        <v>122</v>
      </c>
      <c r="C150" s="220" t="s">
        <v>489</v>
      </c>
      <c r="D150" s="193" t="s">
        <v>647</v>
      </c>
      <c r="E150" s="220" t="s">
        <v>487</v>
      </c>
      <c r="F150" s="220" t="s">
        <v>432</v>
      </c>
      <c r="G150" s="220" t="s">
        <v>249</v>
      </c>
      <c r="H150" s="223">
        <v>328.5</v>
      </c>
      <c r="I150" s="223">
        <v>49.5</v>
      </c>
      <c r="J150" s="224">
        <v>103851.5</v>
      </c>
      <c r="K150" s="225">
        <v>40077</v>
      </c>
      <c r="L150" s="233">
        <v>40077</v>
      </c>
      <c r="M150" s="219"/>
    </row>
    <row r="151" spans="1:13" ht="60" x14ac:dyDescent="0.25">
      <c r="A151" s="221" t="s">
        <v>184</v>
      </c>
      <c r="B151" s="222">
        <v>123</v>
      </c>
      <c r="C151" s="220" t="s">
        <v>480</v>
      </c>
      <c r="D151" s="193" t="s">
        <v>647</v>
      </c>
      <c r="E151" s="220" t="s">
        <v>656</v>
      </c>
      <c r="F151" s="220" t="s">
        <v>432</v>
      </c>
      <c r="G151" s="220" t="s">
        <v>317</v>
      </c>
      <c r="H151" s="223">
        <v>800</v>
      </c>
      <c r="I151" s="223">
        <v>366</v>
      </c>
      <c r="J151" s="224">
        <v>1704160</v>
      </c>
      <c r="K151" s="225">
        <v>97600</v>
      </c>
      <c r="L151" s="233">
        <v>97600</v>
      </c>
      <c r="M151" s="219"/>
    </row>
    <row r="152" spans="1:13" ht="60" x14ac:dyDescent="0.25">
      <c r="A152" s="221" t="s">
        <v>184</v>
      </c>
      <c r="B152" s="222">
        <v>124</v>
      </c>
      <c r="C152" s="220" t="s">
        <v>471</v>
      </c>
      <c r="D152" s="193" t="s">
        <v>647</v>
      </c>
      <c r="E152" s="220" t="s">
        <v>660</v>
      </c>
      <c r="F152" s="220" t="s">
        <v>432</v>
      </c>
      <c r="G152" s="220" t="s">
        <v>249</v>
      </c>
      <c r="H152" s="223">
        <v>12.27</v>
      </c>
      <c r="I152" s="223">
        <v>2.948</v>
      </c>
      <c r="J152" s="224">
        <v>50000</v>
      </c>
      <c r="K152" s="225">
        <v>1497</v>
      </c>
      <c r="L152" s="233">
        <v>1497</v>
      </c>
      <c r="M152" s="219"/>
    </row>
    <row r="153" spans="1:13" ht="60" x14ac:dyDescent="0.25">
      <c r="A153" s="221" t="s">
        <v>184</v>
      </c>
      <c r="B153" s="222">
        <v>125</v>
      </c>
      <c r="C153" s="220" t="s">
        <v>465</v>
      </c>
      <c r="D153" s="193" t="s">
        <v>647</v>
      </c>
      <c r="E153" s="220" t="s">
        <v>652</v>
      </c>
      <c r="F153" s="220" t="s">
        <v>432</v>
      </c>
      <c r="G153" s="220" t="s">
        <v>249</v>
      </c>
      <c r="H153" s="223">
        <v>85.11</v>
      </c>
      <c r="I153" s="223">
        <v>22.69</v>
      </c>
      <c r="J153" s="224">
        <v>549643</v>
      </c>
      <c r="K153" s="225">
        <v>10383</v>
      </c>
      <c r="L153" s="233">
        <v>10383</v>
      </c>
      <c r="M153" s="219"/>
    </row>
    <row r="154" spans="1:13" ht="60" x14ac:dyDescent="0.25">
      <c r="A154" s="221" t="s">
        <v>184</v>
      </c>
      <c r="B154" s="222">
        <v>126</v>
      </c>
      <c r="C154" s="220" t="s">
        <v>459</v>
      </c>
      <c r="D154" s="193" t="s">
        <v>646</v>
      </c>
      <c r="E154" s="220" t="s">
        <v>661</v>
      </c>
      <c r="F154" s="220" t="s">
        <v>191</v>
      </c>
      <c r="G154" s="220" t="s">
        <v>249</v>
      </c>
      <c r="H154" s="223">
        <v>4108</v>
      </c>
      <c r="I154" s="223">
        <v>0</v>
      </c>
      <c r="J154" s="224">
        <v>515000</v>
      </c>
      <c r="K154" s="225">
        <v>2625012</v>
      </c>
      <c r="L154" s="233">
        <v>515000</v>
      </c>
      <c r="M154" s="219"/>
    </row>
    <row r="155" spans="1:13" ht="60" x14ac:dyDescent="0.25">
      <c r="A155" s="221" t="s">
        <v>184</v>
      </c>
      <c r="B155" s="222">
        <v>127</v>
      </c>
      <c r="C155" s="220" t="s">
        <v>455</v>
      </c>
      <c r="D155" s="193" t="s">
        <v>647</v>
      </c>
      <c r="E155" s="220" t="s">
        <v>663</v>
      </c>
      <c r="F155" s="220" t="s">
        <v>432</v>
      </c>
      <c r="G155" s="220" t="s">
        <v>249</v>
      </c>
      <c r="H155" s="223">
        <v>112.7</v>
      </c>
      <c r="I155" s="223">
        <v>17.899999999999999</v>
      </c>
      <c r="J155" s="224">
        <v>67700</v>
      </c>
      <c r="K155" s="225">
        <v>16680</v>
      </c>
      <c r="L155" s="233">
        <v>16680</v>
      </c>
      <c r="M155" s="219"/>
    </row>
    <row r="156" spans="1:13" ht="45" x14ac:dyDescent="0.25">
      <c r="A156" s="221" t="s">
        <v>184</v>
      </c>
      <c r="B156" s="222">
        <v>128</v>
      </c>
      <c r="C156" s="220" t="s">
        <v>443</v>
      </c>
      <c r="D156" s="193" t="s">
        <v>647</v>
      </c>
      <c r="E156" s="220" t="s">
        <v>659</v>
      </c>
      <c r="F156" s="220" t="s">
        <v>432</v>
      </c>
      <c r="G156" s="220" t="s">
        <v>224</v>
      </c>
      <c r="H156" s="223">
        <v>55.85</v>
      </c>
      <c r="I156" s="223">
        <v>8.42</v>
      </c>
      <c r="J156" s="224">
        <v>394133</v>
      </c>
      <c r="K156" s="225">
        <v>8266</v>
      </c>
      <c r="L156" s="233">
        <v>8266</v>
      </c>
      <c r="M156" s="219"/>
    </row>
    <row r="157" spans="1:13" ht="60" x14ac:dyDescent="0.25">
      <c r="A157" s="221" t="s">
        <v>184</v>
      </c>
      <c r="B157" s="222">
        <v>129</v>
      </c>
      <c r="C157" s="220" t="s">
        <v>435</v>
      </c>
      <c r="D157" s="193" t="s">
        <v>647</v>
      </c>
      <c r="E157" s="220" t="s">
        <v>660</v>
      </c>
      <c r="F157" s="220" t="s">
        <v>432</v>
      </c>
      <c r="G157" s="220" t="s">
        <v>249</v>
      </c>
      <c r="H157" s="223">
        <v>94.3</v>
      </c>
      <c r="I157" s="223">
        <v>12.399999999999901</v>
      </c>
      <c r="J157" s="224">
        <v>1216663</v>
      </c>
      <c r="K157" s="225">
        <v>13956</v>
      </c>
      <c r="L157" s="233">
        <v>13956</v>
      </c>
      <c r="M157" s="219"/>
    </row>
    <row r="158" spans="1:13" ht="60" x14ac:dyDescent="0.25">
      <c r="A158" s="221" t="s">
        <v>184</v>
      </c>
      <c r="B158" s="222">
        <v>130</v>
      </c>
      <c r="C158" s="220" t="s">
        <v>420</v>
      </c>
      <c r="D158" s="193" t="s">
        <v>647</v>
      </c>
      <c r="E158" s="220" t="s">
        <v>122</v>
      </c>
      <c r="F158" s="220" t="s">
        <v>397</v>
      </c>
      <c r="G158" s="220" t="s">
        <v>249</v>
      </c>
      <c r="H158" s="223">
        <v>41</v>
      </c>
      <c r="I158" s="223">
        <v>14</v>
      </c>
      <c r="J158" s="224">
        <v>9840</v>
      </c>
      <c r="K158" s="225">
        <v>9840</v>
      </c>
      <c r="L158" s="233">
        <v>9840</v>
      </c>
      <c r="M158" s="219"/>
    </row>
    <row r="159" spans="1:13" ht="60" x14ac:dyDescent="0.25">
      <c r="A159" s="221" t="s">
        <v>184</v>
      </c>
      <c r="B159" s="222">
        <v>131</v>
      </c>
      <c r="C159" s="220" t="s">
        <v>416</v>
      </c>
      <c r="D159" s="193" t="s">
        <v>647</v>
      </c>
      <c r="E159" s="220" t="s">
        <v>122</v>
      </c>
      <c r="F159" s="220" t="s">
        <v>397</v>
      </c>
      <c r="G159" s="220" t="s">
        <v>317</v>
      </c>
      <c r="H159" s="223">
        <v>8</v>
      </c>
      <c r="I159" s="223">
        <v>3</v>
      </c>
      <c r="J159" s="224">
        <v>1920</v>
      </c>
      <c r="K159" s="225">
        <v>1920</v>
      </c>
      <c r="L159" s="233">
        <v>1920</v>
      </c>
      <c r="M159" s="219"/>
    </row>
    <row r="160" spans="1:13" ht="45" x14ac:dyDescent="0.25">
      <c r="A160" s="221" t="s">
        <v>184</v>
      </c>
      <c r="B160" s="222">
        <v>132</v>
      </c>
      <c r="C160" s="220" t="s">
        <v>412</v>
      </c>
      <c r="D160" s="193" t="s">
        <v>647</v>
      </c>
      <c r="E160" s="220" t="s">
        <v>122</v>
      </c>
      <c r="F160" s="220" t="s">
        <v>397</v>
      </c>
      <c r="G160" s="220" t="s">
        <v>224</v>
      </c>
      <c r="H160" s="223">
        <v>2</v>
      </c>
      <c r="I160" s="223">
        <v>1</v>
      </c>
      <c r="J160" s="224">
        <v>480</v>
      </c>
      <c r="K160" s="225">
        <v>480</v>
      </c>
      <c r="L160" s="233">
        <v>480</v>
      </c>
      <c r="M160" s="219"/>
    </row>
    <row r="161" spans="1:13" ht="60" x14ac:dyDescent="0.25">
      <c r="A161" s="221" t="s">
        <v>184</v>
      </c>
      <c r="B161" s="222">
        <v>133</v>
      </c>
      <c r="C161" s="220" t="s">
        <v>407</v>
      </c>
      <c r="D161" s="193" t="s">
        <v>647</v>
      </c>
      <c r="E161" s="220" t="s">
        <v>398</v>
      </c>
      <c r="F161" s="220" t="s">
        <v>397</v>
      </c>
      <c r="G161" s="220" t="s">
        <v>317</v>
      </c>
      <c r="H161" s="223">
        <v>20</v>
      </c>
      <c r="I161" s="223">
        <v>7</v>
      </c>
      <c r="J161" s="224">
        <v>5000</v>
      </c>
      <c r="K161" s="225">
        <v>4800</v>
      </c>
      <c r="L161" s="233">
        <v>4800</v>
      </c>
      <c r="M161" s="219"/>
    </row>
    <row r="162" spans="1:13" ht="60" x14ac:dyDescent="0.25">
      <c r="A162" s="221" t="s">
        <v>184</v>
      </c>
      <c r="B162" s="222">
        <v>134</v>
      </c>
      <c r="C162" s="220" t="s">
        <v>403</v>
      </c>
      <c r="D162" s="193" t="s">
        <v>643</v>
      </c>
      <c r="E162" s="220" t="s">
        <v>398</v>
      </c>
      <c r="F162" s="220" t="s">
        <v>397</v>
      </c>
      <c r="G162" s="220" t="s">
        <v>317</v>
      </c>
      <c r="H162" s="223">
        <v>20</v>
      </c>
      <c r="I162" s="223">
        <v>7</v>
      </c>
      <c r="J162" s="224">
        <v>5000</v>
      </c>
      <c r="K162" s="225">
        <v>4800</v>
      </c>
      <c r="L162" s="233">
        <v>4800</v>
      </c>
      <c r="M162" s="219"/>
    </row>
    <row r="163" spans="1:13" ht="60" x14ac:dyDescent="0.25">
      <c r="A163" s="221" t="s">
        <v>184</v>
      </c>
      <c r="B163" s="222">
        <v>135</v>
      </c>
      <c r="C163" s="220" t="s">
        <v>400</v>
      </c>
      <c r="D163" s="193" t="s">
        <v>647</v>
      </c>
      <c r="E163" s="220" t="s">
        <v>398</v>
      </c>
      <c r="F163" s="220" t="s">
        <v>397</v>
      </c>
      <c r="G163" s="220" t="s">
        <v>317</v>
      </c>
      <c r="H163" s="223">
        <v>20</v>
      </c>
      <c r="I163" s="223">
        <v>7</v>
      </c>
      <c r="J163" s="224">
        <v>5000</v>
      </c>
      <c r="K163" s="225">
        <v>4800</v>
      </c>
      <c r="L163" s="233">
        <v>4800</v>
      </c>
      <c r="M163" s="219"/>
    </row>
    <row r="164" spans="1:13" ht="60" x14ac:dyDescent="0.25">
      <c r="A164" s="221" t="s">
        <v>184</v>
      </c>
      <c r="B164" s="222">
        <v>137</v>
      </c>
      <c r="C164" s="220" t="s">
        <v>390</v>
      </c>
      <c r="D164" s="193" t="s">
        <v>646</v>
      </c>
      <c r="E164" s="220" t="s">
        <v>661</v>
      </c>
      <c r="F164" s="220" t="s">
        <v>191</v>
      </c>
      <c r="G164" s="220" t="s">
        <v>249</v>
      </c>
      <c r="H164" s="223">
        <v>194</v>
      </c>
      <c r="I164" s="223">
        <v>0</v>
      </c>
      <c r="J164" s="224">
        <v>55000</v>
      </c>
      <c r="K164" s="225">
        <v>123966</v>
      </c>
      <c r="L164" s="233">
        <v>55000</v>
      </c>
      <c r="M164" s="219"/>
    </row>
    <row r="165" spans="1:13" ht="60" x14ac:dyDescent="0.25">
      <c r="A165" s="221" t="s">
        <v>184</v>
      </c>
      <c r="B165" s="222">
        <v>138</v>
      </c>
      <c r="C165" s="220" t="s">
        <v>384</v>
      </c>
      <c r="D165" s="193" t="s">
        <v>647</v>
      </c>
      <c r="E165" s="220" t="s">
        <v>656</v>
      </c>
      <c r="F165" s="220" t="s">
        <v>382</v>
      </c>
      <c r="G165" s="220" t="s">
        <v>317</v>
      </c>
      <c r="H165" s="223">
        <v>11360</v>
      </c>
      <c r="I165" s="223">
        <v>3302</v>
      </c>
      <c r="J165" s="224">
        <v>6500000</v>
      </c>
      <c r="K165" s="225">
        <v>4260000</v>
      </c>
      <c r="L165" s="233">
        <v>4260000</v>
      </c>
      <c r="M165" s="219"/>
    </row>
    <row r="166" spans="1:13" ht="60" x14ac:dyDescent="0.25">
      <c r="A166" s="221" t="s">
        <v>184</v>
      </c>
      <c r="B166" s="222">
        <v>139</v>
      </c>
      <c r="C166" s="220" t="s">
        <v>374</v>
      </c>
      <c r="D166" s="193" t="s">
        <v>647</v>
      </c>
      <c r="E166" s="220" t="s">
        <v>122</v>
      </c>
      <c r="F166" s="220" t="s">
        <v>360</v>
      </c>
      <c r="G166" s="220" t="s">
        <v>249</v>
      </c>
      <c r="H166" s="223">
        <v>841</v>
      </c>
      <c r="I166" s="223">
        <v>21</v>
      </c>
      <c r="J166" s="224">
        <v>336400</v>
      </c>
      <c r="K166" s="225">
        <v>336400</v>
      </c>
      <c r="L166" s="233">
        <v>336400</v>
      </c>
      <c r="M166" s="219"/>
    </row>
    <row r="167" spans="1:13" ht="60" x14ac:dyDescent="0.25">
      <c r="A167" s="221" t="s">
        <v>184</v>
      </c>
      <c r="B167" s="222">
        <v>140</v>
      </c>
      <c r="C167" s="220" t="s">
        <v>371</v>
      </c>
      <c r="D167" s="193" t="s">
        <v>647</v>
      </c>
      <c r="E167" s="220" t="s">
        <v>122</v>
      </c>
      <c r="F167" s="220" t="s">
        <v>360</v>
      </c>
      <c r="G167" s="220" t="s">
        <v>317</v>
      </c>
      <c r="H167" s="223">
        <v>677</v>
      </c>
      <c r="I167" s="223">
        <v>17</v>
      </c>
      <c r="J167" s="224">
        <v>270800</v>
      </c>
      <c r="K167" s="225">
        <v>270800</v>
      </c>
      <c r="L167" s="233">
        <v>270800</v>
      </c>
      <c r="M167" s="219"/>
    </row>
    <row r="168" spans="1:13" ht="45" x14ac:dyDescent="0.25">
      <c r="A168" s="221" t="s">
        <v>184</v>
      </c>
      <c r="B168" s="222">
        <v>141</v>
      </c>
      <c r="C168" s="220" t="s">
        <v>368</v>
      </c>
      <c r="D168" s="193" t="s">
        <v>647</v>
      </c>
      <c r="E168" s="220" t="s">
        <v>122</v>
      </c>
      <c r="F168" s="220" t="s">
        <v>360</v>
      </c>
      <c r="G168" s="220" t="s">
        <v>224</v>
      </c>
      <c r="H168" s="223">
        <v>662</v>
      </c>
      <c r="I168" s="223">
        <v>17</v>
      </c>
      <c r="J168" s="224">
        <v>264800</v>
      </c>
      <c r="K168" s="225">
        <v>264800</v>
      </c>
      <c r="L168" s="233">
        <v>264800</v>
      </c>
      <c r="M168" s="219"/>
    </row>
    <row r="169" spans="1:13" ht="60" x14ac:dyDescent="0.25">
      <c r="A169" s="221" t="s">
        <v>184</v>
      </c>
      <c r="B169" s="222">
        <v>142</v>
      </c>
      <c r="C169" s="220" t="s">
        <v>365</v>
      </c>
      <c r="D169" s="193" t="s">
        <v>647</v>
      </c>
      <c r="E169" s="220" t="s">
        <v>122</v>
      </c>
      <c r="F169" s="220" t="s">
        <v>360</v>
      </c>
      <c r="G169" s="220" t="s">
        <v>249</v>
      </c>
      <c r="H169" s="223">
        <v>68</v>
      </c>
      <c r="I169" s="223">
        <v>2</v>
      </c>
      <c r="J169" s="224">
        <v>27200</v>
      </c>
      <c r="K169" s="225">
        <v>27200</v>
      </c>
      <c r="L169" s="233">
        <v>27200</v>
      </c>
      <c r="M169" s="219"/>
    </row>
    <row r="170" spans="1:13" ht="45" x14ac:dyDescent="0.25">
      <c r="A170" s="221" t="s">
        <v>184</v>
      </c>
      <c r="B170" s="222">
        <v>143</v>
      </c>
      <c r="C170" s="220" t="s">
        <v>362</v>
      </c>
      <c r="D170" s="193" t="s">
        <v>647</v>
      </c>
      <c r="E170" s="220" t="s">
        <v>122</v>
      </c>
      <c r="F170" s="220" t="s">
        <v>360</v>
      </c>
      <c r="G170" s="220" t="s">
        <v>224</v>
      </c>
      <c r="H170" s="223">
        <v>32</v>
      </c>
      <c r="I170" s="223">
        <v>1</v>
      </c>
      <c r="J170" s="224">
        <v>12800</v>
      </c>
      <c r="K170" s="225">
        <v>12800</v>
      </c>
      <c r="L170" s="233">
        <v>12800</v>
      </c>
      <c r="M170" s="219"/>
    </row>
    <row r="171" spans="1:13" ht="45" x14ac:dyDescent="0.25">
      <c r="A171" s="221" t="s">
        <v>184</v>
      </c>
      <c r="B171" s="222">
        <v>144</v>
      </c>
      <c r="C171" s="220" t="s">
        <v>353</v>
      </c>
      <c r="D171" s="193" t="s">
        <v>647</v>
      </c>
      <c r="E171" s="220" t="s">
        <v>659</v>
      </c>
      <c r="F171" s="220" t="s">
        <v>350</v>
      </c>
      <c r="G171" s="220" t="s">
        <v>224</v>
      </c>
      <c r="H171" s="223">
        <v>3885</v>
      </c>
      <c r="I171" s="223">
        <v>518</v>
      </c>
      <c r="J171" s="224">
        <v>4222500</v>
      </c>
      <c r="K171" s="225">
        <v>1884225</v>
      </c>
      <c r="L171" s="233">
        <v>1884225</v>
      </c>
      <c r="M171" s="219"/>
    </row>
    <row r="172" spans="1:13" ht="60" x14ac:dyDescent="0.25">
      <c r="A172" s="221" t="s">
        <v>184</v>
      </c>
      <c r="B172" s="222">
        <v>145</v>
      </c>
      <c r="C172" s="220" t="s">
        <v>342</v>
      </c>
      <c r="D172" s="193" t="s">
        <v>647</v>
      </c>
      <c r="E172" s="220" t="s">
        <v>662</v>
      </c>
      <c r="F172" s="220" t="s">
        <v>227</v>
      </c>
      <c r="G172" s="220" t="s">
        <v>224</v>
      </c>
      <c r="H172" s="223">
        <v>1292</v>
      </c>
      <c r="I172" s="223">
        <v>0</v>
      </c>
      <c r="J172" s="224">
        <v>1100000</v>
      </c>
      <c r="K172" s="225">
        <v>1100000</v>
      </c>
      <c r="L172" s="233">
        <v>1100000</v>
      </c>
      <c r="M172" s="219"/>
    </row>
    <row r="173" spans="1:13" ht="60" x14ac:dyDescent="0.25">
      <c r="A173" s="221" t="s">
        <v>184</v>
      </c>
      <c r="B173" s="222" t="s">
        <v>339</v>
      </c>
      <c r="C173" s="220" t="s">
        <v>338</v>
      </c>
      <c r="D173" s="193" t="s">
        <v>647</v>
      </c>
      <c r="E173" s="220" t="s">
        <v>662</v>
      </c>
      <c r="F173" s="220" t="s">
        <v>227</v>
      </c>
      <c r="G173" s="220" t="s">
        <v>249</v>
      </c>
      <c r="H173" s="223">
        <v>5146</v>
      </c>
      <c r="I173" s="223">
        <v>0</v>
      </c>
      <c r="J173" s="224">
        <v>4900000</v>
      </c>
      <c r="K173" s="225">
        <v>7720500</v>
      </c>
      <c r="L173" s="233">
        <v>4900000</v>
      </c>
      <c r="M173" s="219"/>
    </row>
    <row r="174" spans="1:13" ht="60" x14ac:dyDescent="0.25">
      <c r="A174" s="221" t="s">
        <v>184</v>
      </c>
      <c r="B174" s="222">
        <v>136</v>
      </c>
      <c r="C174" s="220" t="s">
        <v>334</v>
      </c>
      <c r="D174" s="193" t="s">
        <v>647</v>
      </c>
      <c r="E174" s="220" t="s">
        <v>662</v>
      </c>
      <c r="F174" s="220" t="s">
        <v>227</v>
      </c>
      <c r="G174" s="220" t="s">
        <v>317</v>
      </c>
      <c r="H174" s="223">
        <v>8687</v>
      </c>
      <c r="I174" s="223">
        <v>0</v>
      </c>
      <c r="J174" s="224">
        <v>9000000</v>
      </c>
      <c r="K174" s="225">
        <v>9000000</v>
      </c>
      <c r="L174" s="233">
        <v>9000000</v>
      </c>
      <c r="M174" s="219"/>
    </row>
    <row r="175" spans="1:13" ht="60" x14ac:dyDescent="0.25">
      <c r="A175" s="221" t="s">
        <v>184</v>
      </c>
      <c r="B175" s="222">
        <v>146</v>
      </c>
      <c r="C175" s="220" t="s">
        <v>326</v>
      </c>
      <c r="D175" s="193" t="s">
        <v>647</v>
      </c>
      <c r="E175" s="220" t="s">
        <v>662</v>
      </c>
      <c r="F175" s="220" t="s">
        <v>227</v>
      </c>
      <c r="G175" s="220" t="s">
        <v>224</v>
      </c>
      <c r="H175" s="223">
        <v>1419</v>
      </c>
      <c r="I175" s="223">
        <v>0</v>
      </c>
      <c r="J175" s="224">
        <v>1580000</v>
      </c>
      <c r="K175" s="225">
        <v>2130000</v>
      </c>
      <c r="L175" s="233">
        <v>1580000</v>
      </c>
      <c r="M175" s="219"/>
    </row>
    <row r="176" spans="1:13" ht="60" x14ac:dyDescent="0.25">
      <c r="A176" s="221" t="s">
        <v>184</v>
      </c>
      <c r="B176" s="222" t="s">
        <v>322</v>
      </c>
      <c r="C176" s="220" t="s">
        <v>321</v>
      </c>
      <c r="D176" s="193" t="s">
        <v>647</v>
      </c>
      <c r="E176" s="220" t="s">
        <v>15</v>
      </c>
      <c r="F176" s="220" t="s">
        <v>227</v>
      </c>
      <c r="G176" s="220" t="s">
        <v>317</v>
      </c>
      <c r="H176" s="223">
        <v>618</v>
      </c>
      <c r="I176" s="223">
        <v>0</v>
      </c>
      <c r="J176" s="224">
        <v>709745</v>
      </c>
      <c r="K176" s="225">
        <v>926250</v>
      </c>
      <c r="L176" s="233">
        <v>709745</v>
      </c>
      <c r="M176" s="219"/>
    </row>
    <row r="177" spans="1:13" ht="60" x14ac:dyDescent="0.25">
      <c r="A177" s="221" t="s">
        <v>184</v>
      </c>
      <c r="B177" s="222">
        <v>147</v>
      </c>
      <c r="C177" s="220" t="s">
        <v>312</v>
      </c>
      <c r="D177" s="193" t="s">
        <v>647</v>
      </c>
      <c r="E177" s="220" t="s">
        <v>662</v>
      </c>
      <c r="F177" s="220" t="s">
        <v>227</v>
      </c>
      <c r="G177" s="220" t="s">
        <v>224</v>
      </c>
      <c r="H177" s="223">
        <v>2925</v>
      </c>
      <c r="I177" s="223">
        <v>0</v>
      </c>
      <c r="J177" s="224">
        <v>3500000</v>
      </c>
      <c r="K177" s="225">
        <v>4387500</v>
      </c>
      <c r="L177" s="233">
        <v>3500000</v>
      </c>
      <c r="M177" s="219"/>
    </row>
    <row r="178" spans="1:13" ht="60" x14ac:dyDescent="0.25">
      <c r="A178" s="221" t="s">
        <v>184</v>
      </c>
      <c r="B178" s="222">
        <v>150</v>
      </c>
      <c r="C178" s="220" t="s">
        <v>308</v>
      </c>
      <c r="D178" s="193" t="s">
        <v>647</v>
      </c>
      <c r="E178" s="220" t="s">
        <v>662</v>
      </c>
      <c r="F178" s="220" t="s">
        <v>227</v>
      </c>
      <c r="G178" s="220" t="s">
        <v>249</v>
      </c>
      <c r="H178" s="223">
        <v>3387</v>
      </c>
      <c r="I178" s="223">
        <v>0</v>
      </c>
      <c r="J178" s="224">
        <v>4774500</v>
      </c>
      <c r="K178" s="225">
        <v>5151000</v>
      </c>
      <c r="L178" s="233">
        <v>4774500</v>
      </c>
      <c r="M178" s="219"/>
    </row>
    <row r="179" spans="1:13" ht="60" x14ac:dyDescent="0.25">
      <c r="A179" s="221" t="s">
        <v>184</v>
      </c>
      <c r="B179" s="222">
        <v>148</v>
      </c>
      <c r="C179" s="220" t="s">
        <v>302</v>
      </c>
      <c r="D179" s="193" t="s">
        <v>647</v>
      </c>
      <c r="E179" s="220" t="s">
        <v>662</v>
      </c>
      <c r="F179" s="220" t="s">
        <v>227</v>
      </c>
      <c r="G179" s="220" t="s">
        <v>224</v>
      </c>
      <c r="H179" s="223">
        <v>2541</v>
      </c>
      <c r="I179" s="223">
        <v>0</v>
      </c>
      <c r="J179" s="224">
        <v>3635000</v>
      </c>
      <c r="K179" s="225">
        <v>3811500</v>
      </c>
      <c r="L179" s="233">
        <v>3635000</v>
      </c>
      <c r="M179" s="219"/>
    </row>
    <row r="180" spans="1:13" ht="60" x14ac:dyDescent="0.25">
      <c r="A180" s="221" t="s">
        <v>184</v>
      </c>
      <c r="B180" s="222">
        <v>151</v>
      </c>
      <c r="C180" s="220" t="s">
        <v>297</v>
      </c>
      <c r="D180" s="193" t="s">
        <v>647</v>
      </c>
      <c r="E180" s="220" t="s">
        <v>662</v>
      </c>
      <c r="F180" s="220" t="s">
        <v>227</v>
      </c>
      <c r="G180" s="220" t="s">
        <v>224</v>
      </c>
      <c r="H180" s="223">
        <v>11078</v>
      </c>
      <c r="I180" s="223">
        <v>0</v>
      </c>
      <c r="J180" s="224">
        <v>18000000</v>
      </c>
      <c r="K180" s="225">
        <v>16617000</v>
      </c>
      <c r="L180" s="233">
        <v>16617000</v>
      </c>
      <c r="M180" s="219"/>
    </row>
    <row r="181" spans="1:13" ht="60" x14ac:dyDescent="0.25">
      <c r="A181" s="221" t="s">
        <v>184</v>
      </c>
      <c r="B181" s="222">
        <v>152</v>
      </c>
      <c r="C181" s="220" t="s">
        <v>293</v>
      </c>
      <c r="D181" s="193" t="s">
        <v>647</v>
      </c>
      <c r="E181" s="220" t="s">
        <v>662</v>
      </c>
      <c r="F181" s="220" t="s">
        <v>227</v>
      </c>
      <c r="G181" s="220" t="s">
        <v>249</v>
      </c>
      <c r="H181" s="223">
        <v>2692</v>
      </c>
      <c r="I181" s="223">
        <v>0</v>
      </c>
      <c r="J181" s="224">
        <v>4400000</v>
      </c>
      <c r="K181" s="225">
        <v>4038000</v>
      </c>
      <c r="L181" s="233">
        <v>4038000</v>
      </c>
      <c r="M181" s="219"/>
    </row>
    <row r="182" spans="1:13" ht="60" x14ac:dyDescent="0.25">
      <c r="A182" s="221" t="s">
        <v>184</v>
      </c>
      <c r="B182" s="222">
        <v>153</v>
      </c>
      <c r="C182" s="220" t="s">
        <v>290</v>
      </c>
      <c r="D182" s="193" t="s">
        <v>647</v>
      </c>
      <c r="E182" s="220" t="s">
        <v>662</v>
      </c>
      <c r="F182" s="220" t="s">
        <v>227</v>
      </c>
      <c r="G182" s="220" t="s">
        <v>249</v>
      </c>
      <c r="H182" s="223">
        <v>3499</v>
      </c>
      <c r="I182" s="223">
        <v>0</v>
      </c>
      <c r="J182" s="224">
        <v>6000000</v>
      </c>
      <c r="K182" s="225">
        <v>5248500</v>
      </c>
      <c r="L182" s="233">
        <v>5248500</v>
      </c>
      <c r="M182" s="219"/>
    </row>
    <row r="183" spans="1:13" ht="60" x14ac:dyDescent="0.25">
      <c r="A183" s="221" t="s">
        <v>184</v>
      </c>
      <c r="B183" s="222">
        <v>154</v>
      </c>
      <c r="C183" s="220" t="s">
        <v>287</v>
      </c>
      <c r="D183" s="193" t="s">
        <v>646</v>
      </c>
      <c r="E183" s="220" t="s">
        <v>662</v>
      </c>
      <c r="F183" s="220" t="s">
        <v>227</v>
      </c>
      <c r="G183" s="220" t="s">
        <v>249</v>
      </c>
      <c r="H183" s="223">
        <v>1028</v>
      </c>
      <c r="I183" s="223">
        <v>0</v>
      </c>
      <c r="J183" s="224">
        <v>1900000</v>
      </c>
      <c r="K183" s="225">
        <v>1542000</v>
      </c>
      <c r="L183" s="233">
        <v>1542000</v>
      </c>
      <c r="M183" s="219"/>
    </row>
    <row r="184" spans="1:13" ht="60" x14ac:dyDescent="0.25">
      <c r="A184" s="221" t="s">
        <v>184</v>
      </c>
      <c r="B184" s="222">
        <v>155</v>
      </c>
      <c r="C184" s="220" t="s">
        <v>283</v>
      </c>
      <c r="D184" s="193" t="s">
        <v>646</v>
      </c>
      <c r="E184" s="220" t="s">
        <v>662</v>
      </c>
      <c r="F184" s="220" t="s">
        <v>227</v>
      </c>
      <c r="G184" s="220" t="s">
        <v>224</v>
      </c>
      <c r="H184" s="223">
        <v>830</v>
      </c>
      <c r="I184" s="223">
        <v>0</v>
      </c>
      <c r="J184" s="224">
        <v>1550000</v>
      </c>
      <c r="K184" s="225">
        <v>1245000</v>
      </c>
      <c r="L184" s="233">
        <v>1245000</v>
      </c>
      <c r="M184" s="219"/>
    </row>
    <row r="185" spans="1:13" ht="60" x14ac:dyDescent="0.25">
      <c r="A185" s="221" t="s">
        <v>184</v>
      </c>
      <c r="B185" s="222">
        <v>156</v>
      </c>
      <c r="C185" s="220" t="s">
        <v>279</v>
      </c>
      <c r="D185" s="193" t="s">
        <v>646</v>
      </c>
      <c r="E185" s="220" t="s">
        <v>662</v>
      </c>
      <c r="F185" s="220" t="s">
        <v>227</v>
      </c>
      <c r="G185" s="220" t="s">
        <v>224</v>
      </c>
      <c r="H185" s="223">
        <v>685</v>
      </c>
      <c r="I185" s="223">
        <v>0</v>
      </c>
      <c r="J185" s="224">
        <v>1293000</v>
      </c>
      <c r="K185" s="225">
        <v>1027500</v>
      </c>
      <c r="L185" s="233">
        <v>1027500</v>
      </c>
      <c r="M185" s="219"/>
    </row>
    <row r="186" spans="1:13" ht="60" x14ac:dyDescent="0.25">
      <c r="A186" s="221" t="s">
        <v>184</v>
      </c>
      <c r="B186" s="222">
        <v>157</v>
      </c>
      <c r="C186" s="220" t="s">
        <v>275</v>
      </c>
      <c r="D186" s="193" t="s">
        <v>646</v>
      </c>
      <c r="E186" s="220" t="s">
        <v>662</v>
      </c>
      <c r="F186" s="220" t="s">
        <v>227</v>
      </c>
      <c r="G186" s="220" t="s">
        <v>249</v>
      </c>
      <c r="H186" s="223">
        <v>7308</v>
      </c>
      <c r="I186" s="223">
        <v>0</v>
      </c>
      <c r="J186" s="224">
        <v>13932000</v>
      </c>
      <c r="K186" s="225">
        <v>10962000</v>
      </c>
      <c r="L186" s="233">
        <v>10962000</v>
      </c>
      <c r="M186" s="219"/>
    </row>
    <row r="187" spans="1:13" ht="60" x14ac:dyDescent="0.25">
      <c r="A187" s="221" t="s">
        <v>184</v>
      </c>
      <c r="B187" s="222">
        <v>158</v>
      </c>
      <c r="C187" s="220" t="s">
        <v>271</v>
      </c>
      <c r="D187" s="193" t="s">
        <v>646</v>
      </c>
      <c r="E187" s="220" t="s">
        <v>662</v>
      </c>
      <c r="F187" s="220" t="s">
        <v>227</v>
      </c>
      <c r="G187" s="220" t="s">
        <v>249</v>
      </c>
      <c r="H187" s="223">
        <v>644</v>
      </c>
      <c r="I187" s="223">
        <v>0</v>
      </c>
      <c r="J187" s="224">
        <v>1257000</v>
      </c>
      <c r="K187" s="225">
        <v>966000</v>
      </c>
      <c r="L187" s="233">
        <v>966000</v>
      </c>
      <c r="M187" s="219"/>
    </row>
    <row r="188" spans="1:13" ht="60" x14ac:dyDescent="0.25">
      <c r="A188" s="221" t="s">
        <v>184</v>
      </c>
      <c r="B188" s="222">
        <v>159</v>
      </c>
      <c r="C188" s="220" t="s">
        <v>267</v>
      </c>
      <c r="D188" s="193" t="s">
        <v>646</v>
      </c>
      <c r="E188" s="220" t="s">
        <v>662</v>
      </c>
      <c r="F188" s="220" t="s">
        <v>227</v>
      </c>
      <c r="G188" s="220" t="s">
        <v>249</v>
      </c>
      <c r="H188" s="223">
        <v>582</v>
      </c>
      <c r="I188" s="223">
        <v>0</v>
      </c>
      <c r="J188" s="224">
        <v>1222000</v>
      </c>
      <c r="K188" s="225">
        <v>873000</v>
      </c>
      <c r="L188" s="233">
        <v>873000</v>
      </c>
      <c r="M188" s="219"/>
    </row>
    <row r="189" spans="1:13" ht="60" x14ac:dyDescent="0.25">
      <c r="A189" s="221" t="s">
        <v>184</v>
      </c>
      <c r="B189" s="222">
        <v>160</v>
      </c>
      <c r="C189" s="220" t="s">
        <v>263</v>
      </c>
      <c r="D189" s="193" t="s">
        <v>646</v>
      </c>
      <c r="E189" s="220" t="s">
        <v>662</v>
      </c>
      <c r="F189" s="220" t="s">
        <v>227</v>
      </c>
      <c r="G189" s="220" t="s">
        <v>224</v>
      </c>
      <c r="H189" s="223">
        <v>1418</v>
      </c>
      <c r="I189" s="223">
        <v>0</v>
      </c>
      <c r="J189" s="224">
        <v>3025000</v>
      </c>
      <c r="K189" s="225">
        <v>2127000</v>
      </c>
      <c r="L189" s="233">
        <v>2127000</v>
      </c>
      <c r="M189" s="219"/>
    </row>
    <row r="190" spans="1:13" ht="60" x14ac:dyDescent="0.25">
      <c r="A190" s="221" t="s">
        <v>184</v>
      </c>
      <c r="B190" s="222">
        <v>161</v>
      </c>
      <c r="C190" s="220" t="s">
        <v>259</v>
      </c>
      <c r="D190" s="193" t="s">
        <v>646</v>
      </c>
      <c r="E190" s="220" t="s">
        <v>662</v>
      </c>
      <c r="F190" s="220" t="s">
        <v>227</v>
      </c>
      <c r="G190" s="220" t="s">
        <v>224</v>
      </c>
      <c r="H190" s="223">
        <v>1821</v>
      </c>
      <c r="I190" s="223">
        <v>0</v>
      </c>
      <c r="J190" s="224">
        <v>4245000</v>
      </c>
      <c r="K190" s="225">
        <v>2731500</v>
      </c>
      <c r="L190" s="233">
        <v>2731500</v>
      </c>
      <c r="M190" s="219"/>
    </row>
    <row r="191" spans="1:13" ht="60" x14ac:dyDescent="0.25">
      <c r="A191" s="221" t="s">
        <v>184</v>
      </c>
      <c r="B191" s="222">
        <v>162</v>
      </c>
      <c r="C191" s="220" t="s">
        <v>255</v>
      </c>
      <c r="D191" s="193" t="s">
        <v>646</v>
      </c>
      <c r="E191" s="220" t="s">
        <v>662</v>
      </c>
      <c r="F191" s="220" t="s">
        <v>227</v>
      </c>
      <c r="G191" s="220" t="s">
        <v>249</v>
      </c>
      <c r="H191" s="223">
        <v>772</v>
      </c>
      <c r="I191" s="223">
        <v>0</v>
      </c>
      <c r="J191" s="224">
        <v>2170000</v>
      </c>
      <c r="K191" s="225">
        <v>1158000</v>
      </c>
      <c r="L191" s="233">
        <v>1158000</v>
      </c>
      <c r="M191" s="219"/>
    </row>
    <row r="192" spans="1:13" ht="60" x14ac:dyDescent="0.25">
      <c r="A192" s="221" t="s">
        <v>184</v>
      </c>
      <c r="B192" s="222">
        <v>163</v>
      </c>
      <c r="C192" s="220" t="s">
        <v>251</v>
      </c>
      <c r="D192" s="193" t="s">
        <v>646</v>
      </c>
      <c r="E192" s="220" t="s">
        <v>662</v>
      </c>
      <c r="F192" s="220" t="s">
        <v>227</v>
      </c>
      <c r="G192" s="220" t="s">
        <v>249</v>
      </c>
      <c r="H192" s="223">
        <v>5248</v>
      </c>
      <c r="I192" s="223">
        <v>0</v>
      </c>
      <c r="J192" s="224">
        <v>14900000</v>
      </c>
      <c r="K192" s="225">
        <v>7872000</v>
      </c>
      <c r="L192" s="233">
        <v>7872000</v>
      </c>
      <c r="M192" s="219"/>
    </row>
    <row r="193" spans="1:13" ht="60" x14ac:dyDescent="0.25">
      <c r="A193" s="221" t="s">
        <v>184</v>
      </c>
      <c r="B193" s="222">
        <v>164</v>
      </c>
      <c r="C193" s="220" t="s">
        <v>242</v>
      </c>
      <c r="D193" s="193" t="s">
        <v>646</v>
      </c>
      <c r="E193" s="220" t="s">
        <v>662</v>
      </c>
      <c r="F193" s="220" t="s">
        <v>227</v>
      </c>
      <c r="G193" s="220" t="s">
        <v>224</v>
      </c>
      <c r="H193" s="223">
        <v>5464</v>
      </c>
      <c r="I193" s="223">
        <v>0</v>
      </c>
      <c r="J193" s="224">
        <v>22500000</v>
      </c>
      <c r="K193" s="225">
        <v>8196000</v>
      </c>
      <c r="L193" s="233">
        <v>8196000</v>
      </c>
      <c r="M193" s="219"/>
    </row>
    <row r="194" spans="1:13" ht="60" x14ac:dyDescent="0.25">
      <c r="A194" s="221" t="s">
        <v>184</v>
      </c>
      <c r="B194" s="222">
        <v>165</v>
      </c>
      <c r="C194" s="220" t="s">
        <v>238</v>
      </c>
      <c r="D194" s="193" t="s">
        <v>646</v>
      </c>
      <c r="E194" s="220" t="s">
        <v>662</v>
      </c>
      <c r="F194" s="220" t="s">
        <v>227</v>
      </c>
      <c r="G194" s="220" t="s">
        <v>224</v>
      </c>
      <c r="H194" s="223">
        <v>1584</v>
      </c>
      <c r="I194" s="223">
        <v>0</v>
      </c>
      <c r="J194" s="224">
        <v>6600000</v>
      </c>
      <c r="K194" s="225">
        <v>2376000</v>
      </c>
      <c r="L194" s="233">
        <v>2376000</v>
      </c>
      <c r="M194" s="219"/>
    </row>
    <row r="195" spans="1:13" ht="60" x14ac:dyDescent="0.25">
      <c r="A195" s="221" t="s">
        <v>184</v>
      </c>
      <c r="B195" s="222">
        <v>166</v>
      </c>
      <c r="C195" s="220" t="s">
        <v>234</v>
      </c>
      <c r="D195" s="193" t="s">
        <v>646</v>
      </c>
      <c r="E195" s="220" t="s">
        <v>662</v>
      </c>
      <c r="F195" s="220" t="s">
        <v>227</v>
      </c>
      <c r="G195" s="220" t="s">
        <v>224</v>
      </c>
      <c r="H195" s="223">
        <v>1066</v>
      </c>
      <c r="I195" s="223">
        <v>0</v>
      </c>
      <c r="J195" s="224">
        <v>4690000</v>
      </c>
      <c r="K195" s="225">
        <v>1599000</v>
      </c>
      <c r="L195" s="233">
        <v>1599000</v>
      </c>
      <c r="M195" s="219"/>
    </row>
    <row r="196" spans="1:13" ht="60" x14ac:dyDescent="0.25">
      <c r="A196" s="221" t="s">
        <v>184</v>
      </c>
      <c r="B196" s="222">
        <v>167</v>
      </c>
      <c r="C196" s="220" t="s">
        <v>230</v>
      </c>
      <c r="D196" s="193" t="s">
        <v>646</v>
      </c>
      <c r="E196" s="220" t="s">
        <v>662</v>
      </c>
      <c r="F196" s="220" t="s">
        <v>227</v>
      </c>
      <c r="G196" s="220" t="s">
        <v>224</v>
      </c>
      <c r="H196" s="223">
        <v>3440</v>
      </c>
      <c r="I196" s="223">
        <v>0</v>
      </c>
      <c r="J196" s="224">
        <v>16700000</v>
      </c>
      <c r="K196" s="225">
        <v>5160000</v>
      </c>
      <c r="L196" s="233">
        <v>5160000</v>
      </c>
      <c r="M196" s="219"/>
    </row>
  </sheetData>
  <mergeCells count="6">
    <mergeCell ref="A73:G73"/>
    <mergeCell ref="A16:G16"/>
    <mergeCell ref="A36:G36"/>
    <mergeCell ref="A41:G41"/>
    <mergeCell ref="A50:G50"/>
    <mergeCell ref="A58:G5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
  <sheetViews>
    <sheetView zoomScaleNormal="100" zoomScalePageLayoutView="200" workbookViewId="0">
      <pane ySplit="1" topLeftCell="A2" activePane="bottomLeft" state="frozen"/>
      <selection pane="bottomLeft" activeCell="C15" sqref="A1:K73"/>
    </sheetView>
  </sheetViews>
  <sheetFormatPr defaultColWidth="10.875" defaultRowHeight="12.75" x14ac:dyDescent="0.2"/>
  <cols>
    <col min="1" max="1" width="5.375" style="5" customWidth="1"/>
    <col min="2" max="2" width="3.5" style="5" customWidth="1"/>
    <col min="3" max="3" width="23.75" style="2" customWidth="1"/>
    <col min="4" max="4" width="17" style="2" customWidth="1"/>
    <col min="5" max="5" width="20.25" style="2" customWidth="1"/>
    <col min="6" max="6" width="7.875" style="5" customWidth="1"/>
    <col min="7" max="8" width="7.875" style="24" customWidth="1"/>
    <col min="9" max="11" width="9" style="5" customWidth="1"/>
    <col min="12" max="12" width="9" style="5" hidden="1" customWidth="1"/>
    <col min="13" max="13" width="6.125" style="5" hidden="1" customWidth="1"/>
    <col min="14" max="14" width="5.375" style="2" hidden="1" customWidth="1"/>
    <col min="15" max="15" width="5.5" style="2" hidden="1" customWidth="1"/>
    <col min="16" max="16384" width="10.875" style="2"/>
  </cols>
  <sheetData>
    <row r="1" spans="1:15" s="1" customFormat="1" ht="124.5" thickBot="1" x14ac:dyDescent="0.3">
      <c r="A1" s="16" t="s">
        <v>7</v>
      </c>
      <c r="B1" s="17" t="s">
        <v>0</v>
      </c>
      <c r="C1" s="17" t="s">
        <v>1</v>
      </c>
      <c r="D1" s="17" t="s">
        <v>2</v>
      </c>
      <c r="E1" s="17" t="s">
        <v>3</v>
      </c>
      <c r="F1" s="18" t="s">
        <v>47</v>
      </c>
      <c r="G1" s="20" t="s">
        <v>62</v>
      </c>
      <c r="H1" s="20" t="s">
        <v>63</v>
      </c>
      <c r="I1" s="17" t="s">
        <v>84</v>
      </c>
      <c r="J1" s="17" t="s">
        <v>61</v>
      </c>
      <c r="K1" s="17" t="s">
        <v>90</v>
      </c>
      <c r="L1" s="17" t="s">
        <v>6</v>
      </c>
      <c r="M1" s="17" t="s">
        <v>85</v>
      </c>
      <c r="N1" s="17" t="s">
        <v>4</v>
      </c>
      <c r="O1" s="19" t="s">
        <v>5</v>
      </c>
    </row>
    <row r="2" spans="1:15" ht="25.5" x14ac:dyDescent="0.2">
      <c r="A2" s="95" t="s">
        <v>8</v>
      </c>
      <c r="B2" s="96">
        <v>1</v>
      </c>
      <c r="C2" s="97" t="s">
        <v>24</v>
      </c>
      <c r="D2" s="97" t="s">
        <v>80</v>
      </c>
      <c r="E2" s="97" t="s">
        <v>25</v>
      </c>
      <c r="F2" s="98" t="s">
        <v>48</v>
      </c>
      <c r="G2" s="99">
        <v>2002</v>
      </c>
      <c r="H2" s="100" t="s">
        <v>65</v>
      </c>
      <c r="I2" s="101">
        <v>880530</v>
      </c>
      <c r="J2" s="101">
        <v>880530</v>
      </c>
      <c r="K2" s="102">
        <v>880530</v>
      </c>
      <c r="L2" s="87" t="s">
        <v>60</v>
      </c>
      <c r="M2" s="3" t="s">
        <v>86</v>
      </c>
      <c r="N2" s="44"/>
      <c r="O2" s="45"/>
    </row>
    <row r="3" spans="1:15" s="35" customFormat="1" ht="25.5" x14ac:dyDescent="0.2">
      <c r="A3" s="103" t="s">
        <v>8</v>
      </c>
      <c r="B3" s="60">
        <v>2</v>
      </c>
      <c r="C3" s="46" t="s">
        <v>64</v>
      </c>
      <c r="D3" s="46" t="s">
        <v>46</v>
      </c>
      <c r="E3" s="46" t="s">
        <v>25</v>
      </c>
      <c r="F3" s="31" t="s">
        <v>48</v>
      </c>
      <c r="G3" s="32">
        <v>2501</v>
      </c>
      <c r="H3" s="32" t="s">
        <v>65</v>
      </c>
      <c r="I3" s="37">
        <v>3138098</v>
      </c>
      <c r="J3" s="37">
        <v>2130852</v>
      </c>
      <c r="K3" s="104">
        <v>320000</v>
      </c>
      <c r="L3" s="88" t="s">
        <v>30</v>
      </c>
      <c r="M3" s="34" t="s">
        <v>87</v>
      </c>
      <c r="N3" s="46"/>
      <c r="O3" s="47"/>
    </row>
    <row r="4" spans="1:15" s="5" customFormat="1" ht="25.5" x14ac:dyDescent="0.2">
      <c r="A4" s="105" t="s">
        <v>8</v>
      </c>
      <c r="B4" s="60">
        <v>4</v>
      </c>
      <c r="C4" s="54" t="s">
        <v>72</v>
      </c>
      <c r="D4" s="54" t="s">
        <v>71</v>
      </c>
      <c r="E4" s="54" t="s">
        <v>26</v>
      </c>
      <c r="F4" s="56" t="s">
        <v>52</v>
      </c>
      <c r="G4" s="38">
        <v>101</v>
      </c>
      <c r="H4" s="38" t="s">
        <v>65</v>
      </c>
      <c r="I4" s="57">
        <v>100000</v>
      </c>
      <c r="J4" s="57">
        <v>86031</v>
      </c>
      <c r="K4" s="104">
        <v>86031</v>
      </c>
      <c r="L4" s="89" t="s">
        <v>67</v>
      </c>
      <c r="M4" s="56"/>
      <c r="N4" s="9"/>
      <c r="O4" s="55"/>
    </row>
    <row r="5" spans="1:15" s="5" customFormat="1" ht="25.5" x14ac:dyDescent="0.2">
      <c r="A5" s="105" t="s">
        <v>8</v>
      </c>
      <c r="B5" s="26">
        <v>5</v>
      </c>
      <c r="C5" s="54" t="s">
        <v>73</v>
      </c>
      <c r="D5" s="54" t="s">
        <v>71</v>
      </c>
      <c r="E5" s="54" t="s">
        <v>26</v>
      </c>
      <c r="F5" s="56" t="s">
        <v>52</v>
      </c>
      <c r="G5" s="38">
        <v>48</v>
      </c>
      <c r="H5" s="38" t="s">
        <v>65</v>
      </c>
      <c r="I5" s="57">
        <v>60000</v>
      </c>
      <c r="J5" s="57">
        <v>40632</v>
      </c>
      <c r="K5" s="104">
        <v>40632</v>
      </c>
      <c r="L5" s="89" t="s">
        <v>67</v>
      </c>
      <c r="M5" s="56"/>
      <c r="N5" s="9"/>
      <c r="O5" s="55"/>
    </row>
    <row r="6" spans="1:15" ht="20.100000000000001" customHeight="1" x14ac:dyDescent="0.2">
      <c r="A6" s="106" t="s">
        <v>8</v>
      </c>
      <c r="B6" s="26">
        <v>7</v>
      </c>
      <c r="C6" s="44" t="s">
        <v>66</v>
      </c>
      <c r="D6" s="44" t="s">
        <v>10</v>
      </c>
      <c r="E6" s="48" t="s">
        <v>13</v>
      </c>
      <c r="F6" s="7" t="s">
        <v>53</v>
      </c>
      <c r="G6" s="22">
        <v>13</v>
      </c>
      <c r="H6" s="22">
        <v>10</v>
      </c>
      <c r="I6" s="25">
        <v>60500</v>
      </c>
      <c r="J6" s="8">
        <v>1144</v>
      </c>
      <c r="K6" s="107">
        <v>1144</v>
      </c>
      <c r="L6" s="90"/>
      <c r="M6" s="3" t="s">
        <v>86</v>
      </c>
      <c r="N6" s="44"/>
      <c r="O6" s="45"/>
    </row>
    <row r="7" spans="1:15" ht="20.100000000000001" customHeight="1" x14ac:dyDescent="0.2">
      <c r="A7" s="106" t="s">
        <v>8</v>
      </c>
      <c r="B7" s="60">
        <v>8</v>
      </c>
      <c r="C7" s="48" t="s">
        <v>9</v>
      </c>
      <c r="D7" s="48" t="s">
        <v>10</v>
      </c>
      <c r="E7" s="48" t="s">
        <v>13</v>
      </c>
      <c r="F7" s="7" t="s">
        <v>53</v>
      </c>
      <c r="G7" s="22">
        <v>32</v>
      </c>
      <c r="H7" s="22">
        <v>9</v>
      </c>
      <c r="I7" s="27">
        <v>24500</v>
      </c>
      <c r="J7" s="8">
        <v>2816</v>
      </c>
      <c r="K7" s="107">
        <v>2816</v>
      </c>
      <c r="L7" s="91"/>
      <c r="M7" s="4" t="s">
        <v>86</v>
      </c>
      <c r="N7" s="48"/>
      <c r="O7" s="49"/>
    </row>
    <row r="8" spans="1:15" ht="20.100000000000001" customHeight="1" x14ac:dyDescent="0.2">
      <c r="A8" s="106" t="s">
        <v>8</v>
      </c>
      <c r="B8" s="26">
        <v>9</v>
      </c>
      <c r="C8" s="44" t="s">
        <v>12</v>
      </c>
      <c r="D8" s="48" t="s">
        <v>10</v>
      </c>
      <c r="E8" s="48" t="s">
        <v>13</v>
      </c>
      <c r="F8" s="7" t="s">
        <v>53</v>
      </c>
      <c r="G8" s="22">
        <v>71</v>
      </c>
      <c r="H8" s="22">
        <v>2</v>
      </c>
      <c r="I8" s="25">
        <v>30300</v>
      </c>
      <c r="J8" s="8">
        <v>6248</v>
      </c>
      <c r="K8" s="107">
        <v>6248</v>
      </c>
      <c r="L8" s="90"/>
      <c r="M8" s="3" t="s">
        <v>86</v>
      </c>
      <c r="N8" s="44"/>
      <c r="O8" s="45"/>
    </row>
    <row r="9" spans="1:15" ht="20.100000000000001" customHeight="1" x14ac:dyDescent="0.2">
      <c r="A9" s="108" t="s">
        <v>8</v>
      </c>
      <c r="B9" s="60">
        <v>10</v>
      </c>
      <c r="C9" s="44" t="s">
        <v>28</v>
      </c>
      <c r="D9" s="44" t="s">
        <v>10</v>
      </c>
      <c r="E9" s="44" t="s">
        <v>13</v>
      </c>
      <c r="F9" s="7" t="s">
        <v>53</v>
      </c>
      <c r="G9" s="22">
        <v>297</v>
      </c>
      <c r="H9" s="22">
        <v>9</v>
      </c>
      <c r="I9" s="25">
        <v>37700</v>
      </c>
      <c r="J9" s="8">
        <v>26136</v>
      </c>
      <c r="K9" s="107">
        <v>26136</v>
      </c>
      <c r="L9" s="90"/>
      <c r="M9" s="3" t="s">
        <v>86</v>
      </c>
      <c r="N9" s="44"/>
      <c r="O9" s="45"/>
    </row>
    <row r="10" spans="1:15" ht="20.100000000000001" customHeight="1" x14ac:dyDescent="0.2">
      <c r="A10" s="108" t="s">
        <v>8</v>
      </c>
      <c r="B10" s="26">
        <v>11</v>
      </c>
      <c r="C10" s="44" t="s">
        <v>27</v>
      </c>
      <c r="D10" s="44" t="s">
        <v>10</v>
      </c>
      <c r="E10" s="44" t="s">
        <v>13</v>
      </c>
      <c r="F10" s="7" t="s">
        <v>53</v>
      </c>
      <c r="G10" s="22">
        <v>443</v>
      </c>
      <c r="H10" s="22">
        <v>4</v>
      </c>
      <c r="I10" s="28">
        <v>34700</v>
      </c>
      <c r="J10" s="12">
        <v>38984</v>
      </c>
      <c r="K10" s="109">
        <v>34700</v>
      </c>
      <c r="L10" s="90"/>
      <c r="M10" s="3" t="s">
        <v>86</v>
      </c>
      <c r="N10" s="44"/>
      <c r="O10" s="45"/>
    </row>
    <row r="11" spans="1:15" ht="20.100000000000001" customHeight="1" x14ac:dyDescent="0.2">
      <c r="A11" s="106" t="s">
        <v>8</v>
      </c>
      <c r="B11" s="60">
        <v>12</v>
      </c>
      <c r="C11" s="44" t="s">
        <v>11</v>
      </c>
      <c r="D11" s="48" t="s">
        <v>10</v>
      </c>
      <c r="E11" s="48" t="s">
        <v>13</v>
      </c>
      <c r="F11" s="7" t="s">
        <v>53</v>
      </c>
      <c r="G11" s="22">
        <v>131</v>
      </c>
      <c r="H11" s="22">
        <v>3</v>
      </c>
      <c r="I11" s="25">
        <v>37700</v>
      </c>
      <c r="J11" s="8">
        <v>11528</v>
      </c>
      <c r="K11" s="107">
        <v>11528</v>
      </c>
      <c r="L11" s="90"/>
      <c r="M11" s="3" t="s">
        <v>86</v>
      </c>
      <c r="N11" s="44"/>
      <c r="O11" s="45"/>
    </row>
    <row r="12" spans="1:15" ht="20.100000000000001" customHeight="1" x14ac:dyDescent="0.2">
      <c r="A12" s="106" t="s">
        <v>8</v>
      </c>
      <c r="B12" s="26">
        <v>13</v>
      </c>
      <c r="C12" s="44" t="s">
        <v>22</v>
      </c>
      <c r="D12" s="44" t="s">
        <v>10</v>
      </c>
      <c r="E12" s="48" t="s">
        <v>13</v>
      </c>
      <c r="F12" s="7" t="s">
        <v>53</v>
      </c>
      <c r="G12" s="22">
        <v>481</v>
      </c>
      <c r="H12" s="22">
        <v>14</v>
      </c>
      <c r="I12" s="28">
        <v>34700</v>
      </c>
      <c r="J12" s="12">
        <v>42328</v>
      </c>
      <c r="K12" s="109">
        <v>34700</v>
      </c>
      <c r="L12" s="90"/>
      <c r="M12" s="3" t="s">
        <v>86</v>
      </c>
      <c r="N12" s="44"/>
      <c r="O12" s="45"/>
    </row>
    <row r="13" spans="1:15" ht="20.100000000000001" customHeight="1" x14ac:dyDescent="0.2">
      <c r="A13" s="106" t="s">
        <v>8</v>
      </c>
      <c r="B13" s="60">
        <v>14</v>
      </c>
      <c r="C13" s="44" t="s">
        <v>21</v>
      </c>
      <c r="D13" s="44" t="s">
        <v>20</v>
      </c>
      <c r="E13" s="48" t="s">
        <v>13</v>
      </c>
      <c r="F13" s="7" t="s">
        <v>48</v>
      </c>
      <c r="G13" s="22">
        <v>237</v>
      </c>
      <c r="H13" s="22">
        <v>29</v>
      </c>
      <c r="I13" s="25">
        <v>233455</v>
      </c>
      <c r="J13" s="8">
        <v>20856</v>
      </c>
      <c r="K13" s="107">
        <v>20856</v>
      </c>
      <c r="L13" s="90" t="s">
        <v>17</v>
      </c>
      <c r="M13" s="3" t="s">
        <v>86</v>
      </c>
      <c r="N13" s="44"/>
      <c r="O13" s="45"/>
    </row>
    <row r="14" spans="1:15" ht="20.100000000000001" customHeight="1" x14ac:dyDescent="0.2">
      <c r="A14" s="106" t="s">
        <v>8</v>
      </c>
      <c r="B14" s="26">
        <v>15</v>
      </c>
      <c r="C14" s="44" t="s">
        <v>19</v>
      </c>
      <c r="D14" s="44" t="s">
        <v>18</v>
      </c>
      <c r="E14" s="48" t="s">
        <v>13</v>
      </c>
      <c r="F14" s="7" t="s">
        <v>52</v>
      </c>
      <c r="G14" s="22">
        <v>348</v>
      </c>
      <c r="H14" s="22">
        <v>83</v>
      </c>
      <c r="I14" s="25">
        <v>300000</v>
      </c>
      <c r="J14" s="8">
        <v>30624</v>
      </c>
      <c r="K14" s="107">
        <v>30624</v>
      </c>
      <c r="L14" s="90" t="s">
        <v>17</v>
      </c>
      <c r="M14" s="3" t="s">
        <v>86</v>
      </c>
      <c r="N14" s="44"/>
      <c r="O14" s="45"/>
    </row>
    <row r="15" spans="1:15" s="5" customFormat="1" ht="26.25" thickBot="1" x14ac:dyDescent="0.25">
      <c r="A15" s="110" t="s">
        <v>8</v>
      </c>
      <c r="B15" s="60">
        <v>16</v>
      </c>
      <c r="C15" s="54" t="s">
        <v>68</v>
      </c>
      <c r="D15" s="54" t="s">
        <v>69</v>
      </c>
      <c r="E15" s="54" t="s">
        <v>13</v>
      </c>
      <c r="F15" s="56" t="s">
        <v>53</v>
      </c>
      <c r="G15" s="38">
        <v>48</v>
      </c>
      <c r="H15" s="38">
        <v>9</v>
      </c>
      <c r="I15" s="39">
        <v>11000</v>
      </c>
      <c r="J15" s="39">
        <v>4224</v>
      </c>
      <c r="K15" s="111">
        <v>4224</v>
      </c>
      <c r="L15" s="89" t="s">
        <v>70</v>
      </c>
      <c r="M15" s="56"/>
      <c r="N15" s="56"/>
      <c r="O15" s="72"/>
    </row>
    <row r="16" spans="1:15" s="67" customFormat="1" ht="19.5" customHeight="1" thickTop="1" thickBot="1" x14ac:dyDescent="0.25">
      <c r="A16" s="313" t="s">
        <v>89</v>
      </c>
      <c r="B16" s="314"/>
      <c r="C16" s="314"/>
      <c r="D16" s="314"/>
      <c r="E16" s="314"/>
      <c r="F16" s="315"/>
      <c r="G16" s="68">
        <f>SUM(G2:G15)</f>
        <v>6753</v>
      </c>
      <c r="H16" s="68">
        <f t="shared" ref="H16:K16" si="0">SUM(H2:H15)</f>
        <v>172</v>
      </c>
      <c r="I16" s="68">
        <f t="shared" si="0"/>
        <v>4983183</v>
      </c>
      <c r="J16" s="68">
        <f t="shared" si="0"/>
        <v>3322933</v>
      </c>
      <c r="K16" s="112">
        <f t="shared" si="0"/>
        <v>1500169</v>
      </c>
      <c r="L16" s="66"/>
      <c r="M16" s="66"/>
    </row>
    <row r="17" spans="1:15" s="67" customFormat="1" ht="19.5" customHeight="1" thickTop="1" x14ac:dyDescent="0.2">
      <c r="A17" s="113"/>
      <c r="B17" s="74"/>
      <c r="C17" s="74"/>
      <c r="D17" s="74"/>
      <c r="E17" s="74"/>
      <c r="F17" s="74"/>
      <c r="G17" s="75"/>
      <c r="H17" s="75"/>
      <c r="I17" s="75"/>
      <c r="J17" s="75"/>
      <c r="K17" s="114"/>
      <c r="L17" s="66"/>
      <c r="M17" s="66"/>
    </row>
    <row r="18" spans="1:15" ht="20.100000000000001" customHeight="1" x14ac:dyDescent="0.2">
      <c r="A18" s="108" t="s">
        <v>29</v>
      </c>
      <c r="B18" s="76">
        <v>19</v>
      </c>
      <c r="C18" s="44" t="s">
        <v>37</v>
      </c>
      <c r="D18" s="44" t="s">
        <v>38</v>
      </c>
      <c r="E18" s="44" t="s">
        <v>13</v>
      </c>
      <c r="F18" s="78" t="s">
        <v>48</v>
      </c>
      <c r="G18" s="73">
        <v>3100</v>
      </c>
      <c r="H18" s="73">
        <v>459</v>
      </c>
      <c r="I18" s="25">
        <v>310000</v>
      </c>
      <c r="J18" s="77">
        <v>272800</v>
      </c>
      <c r="K18" s="115">
        <v>272800</v>
      </c>
      <c r="L18" s="90" t="s">
        <v>59</v>
      </c>
      <c r="M18" s="3" t="s">
        <v>86</v>
      </c>
      <c r="N18" s="44"/>
      <c r="O18" s="45"/>
    </row>
    <row r="19" spans="1:15" ht="20.100000000000001" customHeight="1" x14ac:dyDescent="0.2">
      <c r="A19" s="106" t="s">
        <v>29</v>
      </c>
      <c r="B19" s="60">
        <v>20</v>
      </c>
      <c r="C19" s="44" t="s">
        <v>39</v>
      </c>
      <c r="D19" s="44" t="s">
        <v>38</v>
      </c>
      <c r="E19" s="48" t="s">
        <v>13</v>
      </c>
      <c r="F19" s="78" t="s">
        <v>48</v>
      </c>
      <c r="G19" s="73">
        <v>987</v>
      </c>
      <c r="H19" s="73">
        <v>156</v>
      </c>
      <c r="I19" s="25">
        <v>360000</v>
      </c>
      <c r="J19" s="77">
        <v>86856</v>
      </c>
      <c r="K19" s="115">
        <v>86856</v>
      </c>
      <c r="L19" s="90" t="s">
        <v>59</v>
      </c>
      <c r="M19" s="3" t="s">
        <v>86</v>
      </c>
      <c r="N19" s="44"/>
      <c r="O19" s="45"/>
    </row>
    <row r="20" spans="1:15" ht="20.100000000000001" customHeight="1" x14ac:dyDescent="0.2">
      <c r="A20" s="106" t="s">
        <v>29</v>
      </c>
      <c r="B20" s="26">
        <v>21</v>
      </c>
      <c r="C20" s="44" t="s">
        <v>45</v>
      </c>
      <c r="D20" s="44" t="s">
        <v>38</v>
      </c>
      <c r="E20" s="48" t="s">
        <v>13</v>
      </c>
      <c r="F20" s="3" t="s">
        <v>48</v>
      </c>
      <c r="G20" s="38">
        <v>2367</v>
      </c>
      <c r="H20" s="38">
        <v>346</v>
      </c>
      <c r="I20" s="25">
        <v>310000</v>
      </c>
      <c r="J20" s="77">
        <v>208296</v>
      </c>
      <c r="K20" s="115">
        <v>208296</v>
      </c>
      <c r="L20" s="90" t="s">
        <v>59</v>
      </c>
      <c r="M20" s="3" t="s">
        <v>86</v>
      </c>
      <c r="N20" s="44"/>
      <c r="O20" s="45"/>
    </row>
    <row r="21" spans="1:15" ht="20.100000000000001" customHeight="1" x14ac:dyDescent="0.2">
      <c r="A21" s="108" t="s">
        <v>29</v>
      </c>
      <c r="B21" s="60">
        <v>26</v>
      </c>
      <c r="C21" s="44" t="s">
        <v>34</v>
      </c>
      <c r="D21" s="44" t="s">
        <v>18</v>
      </c>
      <c r="E21" s="48" t="s">
        <v>13</v>
      </c>
      <c r="F21" s="3" t="s">
        <v>52</v>
      </c>
      <c r="G21" s="38">
        <v>1631</v>
      </c>
      <c r="H21" s="38">
        <v>254</v>
      </c>
      <c r="I21" s="25">
        <v>300000</v>
      </c>
      <c r="J21" s="39">
        <v>143528</v>
      </c>
      <c r="K21" s="111">
        <v>143528</v>
      </c>
      <c r="L21" s="90"/>
      <c r="M21" s="3"/>
      <c r="N21" s="44"/>
      <c r="O21" s="45"/>
    </row>
    <row r="22" spans="1:15" ht="20.100000000000001" customHeight="1" x14ac:dyDescent="0.2">
      <c r="A22" s="108" t="s">
        <v>29</v>
      </c>
      <c r="B22" s="26">
        <v>27</v>
      </c>
      <c r="C22" s="44" t="s">
        <v>33</v>
      </c>
      <c r="D22" s="44" t="s">
        <v>18</v>
      </c>
      <c r="E22" s="44" t="s">
        <v>13</v>
      </c>
      <c r="F22" s="6" t="s">
        <v>52</v>
      </c>
      <c r="G22" s="21">
        <v>267</v>
      </c>
      <c r="H22" s="21">
        <v>42</v>
      </c>
      <c r="I22" s="29">
        <v>200000</v>
      </c>
      <c r="J22" s="39">
        <v>23486</v>
      </c>
      <c r="K22" s="111">
        <v>23486</v>
      </c>
      <c r="L22" s="90"/>
      <c r="M22" s="3"/>
      <c r="N22" s="44"/>
      <c r="O22" s="45"/>
    </row>
    <row r="23" spans="1:15" ht="20.100000000000001" customHeight="1" x14ac:dyDescent="0.2">
      <c r="A23" s="108" t="s">
        <v>29</v>
      </c>
      <c r="B23" s="60">
        <v>28</v>
      </c>
      <c r="C23" s="44" t="s">
        <v>35</v>
      </c>
      <c r="D23" s="44" t="s">
        <v>18</v>
      </c>
      <c r="E23" s="48" t="s">
        <v>13</v>
      </c>
      <c r="F23" s="6" t="s">
        <v>52</v>
      </c>
      <c r="G23" s="21">
        <v>794</v>
      </c>
      <c r="H23" s="21">
        <v>121</v>
      </c>
      <c r="I23" s="29">
        <v>200000</v>
      </c>
      <c r="J23" s="39">
        <v>69872</v>
      </c>
      <c r="K23" s="111">
        <v>69872</v>
      </c>
      <c r="L23" s="90"/>
      <c r="M23" s="3"/>
      <c r="N23" s="44"/>
      <c r="O23" s="45"/>
    </row>
    <row r="24" spans="1:15" ht="20.100000000000001" customHeight="1" x14ac:dyDescent="0.2">
      <c r="A24" s="108" t="s">
        <v>29</v>
      </c>
      <c r="B24" s="26">
        <v>29</v>
      </c>
      <c r="C24" s="44" t="s">
        <v>36</v>
      </c>
      <c r="D24" s="44" t="s">
        <v>18</v>
      </c>
      <c r="E24" s="44" t="s">
        <v>13</v>
      </c>
      <c r="F24" s="6" t="s">
        <v>52</v>
      </c>
      <c r="G24" s="21">
        <v>75</v>
      </c>
      <c r="H24" s="21">
        <v>11</v>
      </c>
      <c r="I24" s="29">
        <v>150000</v>
      </c>
      <c r="J24" s="39">
        <v>6600</v>
      </c>
      <c r="K24" s="111">
        <v>6600</v>
      </c>
      <c r="L24" s="90"/>
      <c r="M24" s="3"/>
      <c r="N24" s="44"/>
      <c r="O24" s="45"/>
    </row>
    <row r="25" spans="1:15" ht="25.5" x14ac:dyDescent="0.2">
      <c r="A25" s="106" t="s">
        <v>29</v>
      </c>
      <c r="B25" s="60">
        <v>30</v>
      </c>
      <c r="C25" s="70" t="s">
        <v>54</v>
      </c>
      <c r="D25" s="51" t="s">
        <v>10</v>
      </c>
      <c r="E25" s="48" t="s">
        <v>13</v>
      </c>
      <c r="F25" s="7" t="s">
        <v>53</v>
      </c>
      <c r="G25" s="21">
        <v>27</v>
      </c>
      <c r="H25" s="21">
        <v>9</v>
      </c>
      <c r="I25" s="41">
        <v>60000</v>
      </c>
      <c r="J25" s="42">
        <v>2376</v>
      </c>
      <c r="K25" s="116">
        <v>2376</v>
      </c>
      <c r="L25" s="92" t="s">
        <v>67</v>
      </c>
      <c r="M25" s="13"/>
      <c r="N25" s="14"/>
      <c r="O25" s="15"/>
    </row>
    <row r="26" spans="1:15" ht="25.5" x14ac:dyDescent="0.2">
      <c r="A26" s="108" t="s">
        <v>29</v>
      </c>
      <c r="B26" s="26">
        <v>31</v>
      </c>
      <c r="C26" s="71" t="s">
        <v>55</v>
      </c>
      <c r="D26" s="52" t="s">
        <v>10</v>
      </c>
      <c r="E26" s="48" t="s">
        <v>13</v>
      </c>
      <c r="F26" s="7" t="s">
        <v>53</v>
      </c>
      <c r="G26" s="21">
        <v>31</v>
      </c>
      <c r="H26" s="21">
        <v>15</v>
      </c>
      <c r="I26" s="39">
        <v>105000</v>
      </c>
      <c r="J26" s="43">
        <v>2746</v>
      </c>
      <c r="K26" s="117">
        <v>2746</v>
      </c>
      <c r="L26" s="93" t="s">
        <v>67</v>
      </c>
      <c r="M26" s="9"/>
      <c r="N26" s="10"/>
      <c r="O26" s="11"/>
    </row>
    <row r="27" spans="1:15" ht="25.5" x14ac:dyDescent="0.2">
      <c r="A27" s="108" t="s">
        <v>29</v>
      </c>
      <c r="B27" s="60">
        <v>32</v>
      </c>
      <c r="C27" s="71" t="s">
        <v>56</v>
      </c>
      <c r="D27" s="52" t="s">
        <v>10</v>
      </c>
      <c r="E27" s="48" t="s">
        <v>13</v>
      </c>
      <c r="F27" s="7" t="s">
        <v>53</v>
      </c>
      <c r="G27" s="21">
        <v>6</v>
      </c>
      <c r="H27" s="21">
        <v>3</v>
      </c>
      <c r="I27" s="39">
        <v>9500</v>
      </c>
      <c r="J27" s="43">
        <v>528</v>
      </c>
      <c r="K27" s="117">
        <v>528</v>
      </c>
      <c r="L27" s="93" t="s">
        <v>67</v>
      </c>
      <c r="M27" s="9"/>
      <c r="N27" s="10"/>
      <c r="O27" s="11"/>
    </row>
    <row r="28" spans="1:15" ht="25.5" x14ac:dyDescent="0.2">
      <c r="A28" s="108" t="s">
        <v>29</v>
      </c>
      <c r="B28" s="26">
        <v>33</v>
      </c>
      <c r="C28" s="71" t="s">
        <v>57</v>
      </c>
      <c r="D28" s="52" t="s">
        <v>10</v>
      </c>
      <c r="E28" s="44" t="s">
        <v>13</v>
      </c>
      <c r="F28" s="6" t="s">
        <v>53</v>
      </c>
      <c r="G28" s="21">
        <v>29</v>
      </c>
      <c r="H28" s="21">
        <v>22</v>
      </c>
      <c r="I28" s="39">
        <v>34000</v>
      </c>
      <c r="J28" s="43">
        <v>2552</v>
      </c>
      <c r="K28" s="117">
        <v>2552</v>
      </c>
      <c r="L28" s="93" t="s">
        <v>67</v>
      </c>
      <c r="M28" s="9"/>
      <c r="N28" s="10"/>
      <c r="O28" s="11"/>
    </row>
    <row r="29" spans="1:15" s="5" customFormat="1" ht="25.5" x14ac:dyDescent="0.2">
      <c r="A29" s="105" t="s">
        <v>29</v>
      </c>
      <c r="B29" s="60">
        <v>34</v>
      </c>
      <c r="C29" s="54" t="s">
        <v>74</v>
      </c>
      <c r="D29" s="54" t="s">
        <v>71</v>
      </c>
      <c r="E29" s="54" t="s">
        <v>13</v>
      </c>
      <c r="F29" s="56" t="s">
        <v>48</v>
      </c>
      <c r="G29" s="38">
        <v>3952</v>
      </c>
      <c r="H29" s="38">
        <v>797</v>
      </c>
      <c r="I29" s="57">
        <v>350000</v>
      </c>
      <c r="J29" s="57">
        <v>347781</v>
      </c>
      <c r="K29" s="104">
        <v>347781</v>
      </c>
      <c r="L29" s="89" t="s">
        <v>67</v>
      </c>
      <c r="M29" s="56"/>
      <c r="N29" s="9"/>
      <c r="O29" s="55"/>
    </row>
    <row r="30" spans="1:15" s="5" customFormat="1" ht="25.5" x14ac:dyDescent="0.2">
      <c r="A30" s="105" t="s">
        <v>29</v>
      </c>
      <c r="B30" s="26">
        <v>35</v>
      </c>
      <c r="C30" s="54" t="s">
        <v>75</v>
      </c>
      <c r="D30" s="54" t="s">
        <v>71</v>
      </c>
      <c r="E30" s="54" t="s">
        <v>13</v>
      </c>
      <c r="F30" s="56" t="s">
        <v>48</v>
      </c>
      <c r="G30" s="38">
        <v>3661</v>
      </c>
      <c r="H30" s="38">
        <v>773</v>
      </c>
      <c r="I30" s="57">
        <v>350000</v>
      </c>
      <c r="J30" s="57">
        <v>322200</v>
      </c>
      <c r="K30" s="104">
        <v>322200</v>
      </c>
      <c r="L30" s="89" t="s">
        <v>67</v>
      </c>
      <c r="M30" s="56"/>
      <c r="N30" s="9"/>
      <c r="O30" s="55"/>
    </row>
    <row r="31" spans="1:15" s="5" customFormat="1" ht="25.5" x14ac:dyDescent="0.2">
      <c r="A31" s="105" t="s">
        <v>29</v>
      </c>
      <c r="B31" s="60">
        <v>36</v>
      </c>
      <c r="C31" s="54" t="s">
        <v>76</v>
      </c>
      <c r="D31" s="54" t="s">
        <v>71</v>
      </c>
      <c r="E31" s="54" t="s">
        <v>13</v>
      </c>
      <c r="F31" s="56" t="s">
        <v>48</v>
      </c>
      <c r="G31" s="38">
        <v>99</v>
      </c>
      <c r="H31" s="38">
        <v>23</v>
      </c>
      <c r="I31" s="57">
        <v>450000</v>
      </c>
      <c r="J31" s="57">
        <v>8718</v>
      </c>
      <c r="K31" s="104">
        <v>8718</v>
      </c>
      <c r="L31" s="89" t="s">
        <v>67</v>
      </c>
      <c r="M31" s="56"/>
      <c r="N31" s="9"/>
      <c r="O31" s="55"/>
    </row>
    <row r="32" spans="1:15" s="5" customFormat="1" ht="25.5" x14ac:dyDescent="0.2">
      <c r="A32" s="105" t="s">
        <v>29</v>
      </c>
      <c r="B32" s="26">
        <v>37</v>
      </c>
      <c r="C32" s="54" t="s">
        <v>77</v>
      </c>
      <c r="D32" s="54" t="s">
        <v>71</v>
      </c>
      <c r="E32" s="54" t="s">
        <v>13</v>
      </c>
      <c r="F32" s="56" t="s">
        <v>52</v>
      </c>
      <c r="G32" s="38">
        <v>1097</v>
      </c>
      <c r="H32" s="38">
        <v>157</v>
      </c>
      <c r="I32" s="57">
        <v>425000</v>
      </c>
      <c r="J32" s="57">
        <v>96532</v>
      </c>
      <c r="K32" s="104">
        <v>96532</v>
      </c>
      <c r="L32" s="89" t="s">
        <v>67</v>
      </c>
      <c r="M32" s="56"/>
      <c r="N32" s="9"/>
      <c r="O32" s="55"/>
    </row>
    <row r="33" spans="1:15" ht="25.5" x14ac:dyDescent="0.2">
      <c r="A33" s="105" t="s">
        <v>29</v>
      </c>
      <c r="B33" s="60">
        <v>38</v>
      </c>
      <c r="C33" s="54" t="s">
        <v>78</v>
      </c>
      <c r="D33" s="54" t="s">
        <v>71</v>
      </c>
      <c r="E33" s="54" t="s">
        <v>13</v>
      </c>
      <c r="F33" s="56" t="s">
        <v>52</v>
      </c>
      <c r="G33" s="38">
        <v>158</v>
      </c>
      <c r="H33" s="38">
        <v>10</v>
      </c>
      <c r="I33" s="57">
        <v>500000</v>
      </c>
      <c r="J33" s="57">
        <v>13937</v>
      </c>
      <c r="K33" s="104">
        <v>13937</v>
      </c>
      <c r="L33" s="89" t="s">
        <v>67</v>
      </c>
      <c r="M33" s="56"/>
      <c r="N33" s="10"/>
      <c r="O33" s="11"/>
    </row>
    <row r="34" spans="1:15" ht="25.5" x14ac:dyDescent="0.2">
      <c r="A34" s="105" t="s">
        <v>29</v>
      </c>
      <c r="B34" s="26">
        <v>39</v>
      </c>
      <c r="C34" s="54" t="s">
        <v>79</v>
      </c>
      <c r="D34" s="54" t="s">
        <v>71</v>
      </c>
      <c r="E34" s="54" t="s">
        <v>13</v>
      </c>
      <c r="F34" s="56" t="s">
        <v>52</v>
      </c>
      <c r="G34" s="38">
        <v>208</v>
      </c>
      <c r="H34" s="38">
        <v>47</v>
      </c>
      <c r="I34" s="57">
        <v>400000</v>
      </c>
      <c r="J34" s="57">
        <v>18344</v>
      </c>
      <c r="K34" s="104">
        <v>18344</v>
      </c>
      <c r="L34" s="89" t="s">
        <v>67</v>
      </c>
      <c r="M34" s="56"/>
      <c r="N34" s="10"/>
      <c r="O34" s="11"/>
    </row>
    <row r="35" spans="1:15" ht="20.100000000000001" customHeight="1" thickBot="1" x14ac:dyDescent="0.25">
      <c r="A35" s="118" t="s">
        <v>29</v>
      </c>
      <c r="B35" s="61">
        <v>43</v>
      </c>
      <c r="C35" s="53" t="s">
        <v>81</v>
      </c>
      <c r="D35" s="53" t="s">
        <v>18</v>
      </c>
      <c r="E35" s="53" t="s">
        <v>82</v>
      </c>
      <c r="F35" s="64" t="s">
        <v>52</v>
      </c>
      <c r="G35" s="23">
        <v>240</v>
      </c>
      <c r="H35" s="23">
        <v>82</v>
      </c>
      <c r="I35" s="65">
        <v>433200</v>
      </c>
      <c r="J35" s="58">
        <v>113500</v>
      </c>
      <c r="K35" s="119">
        <v>113500</v>
      </c>
      <c r="L35" s="94" t="s">
        <v>83</v>
      </c>
      <c r="M35" s="64"/>
      <c r="N35" s="53"/>
      <c r="O35" s="59"/>
    </row>
    <row r="36" spans="1:15" s="67" customFormat="1" ht="19.5" customHeight="1" thickTop="1" thickBot="1" x14ac:dyDescent="0.25">
      <c r="A36" s="313" t="s">
        <v>91</v>
      </c>
      <c r="B36" s="314"/>
      <c r="C36" s="314"/>
      <c r="D36" s="314"/>
      <c r="E36" s="314"/>
      <c r="F36" s="315"/>
      <c r="G36" s="68">
        <f t="shared" ref="G36:J36" si="1">SUM(G18:G35)</f>
        <v>18729</v>
      </c>
      <c r="H36" s="68">
        <f t="shared" si="1"/>
        <v>3327</v>
      </c>
      <c r="I36" s="68">
        <f t="shared" si="1"/>
        <v>4946700</v>
      </c>
      <c r="J36" s="68">
        <f t="shared" si="1"/>
        <v>1740652</v>
      </c>
      <c r="K36" s="112">
        <f>SUM(K18:K35)</f>
        <v>1740652</v>
      </c>
      <c r="L36" s="66"/>
      <c r="M36" s="66"/>
    </row>
    <row r="37" spans="1:15" s="67" customFormat="1" ht="19.5" customHeight="1" thickTop="1" x14ac:dyDescent="0.2">
      <c r="A37" s="113"/>
      <c r="B37" s="74"/>
      <c r="C37" s="74"/>
      <c r="D37" s="74"/>
      <c r="E37" s="74"/>
      <c r="F37" s="74"/>
      <c r="G37" s="75"/>
      <c r="H37" s="75"/>
      <c r="I37" s="75"/>
      <c r="J37" s="75"/>
      <c r="K37" s="114"/>
      <c r="L37" s="66"/>
      <c r="M37" s="66"/>
    </row>
    <row r="38" spans="1:15" s="35" customFormat="1" ht="26.25" customHeight="1" x14ac:dyDescent="0.2">
      <c r="A38" s="120" t="s">
        <v>8</v>
      </c>
      <c r="B38" s="76">
        <v>3</v>
      </c>
      <c r="C38" s="79" t="s">
        <v>23</v>
      </c>
      <c r="D38" s="46" t="s">
        <v>88</v>
      </c>
      <c r="E38" s="46" t="s">
        <v>26</v>
      </c>
      <c r="F38" s="31" t="s">
        <v>52</v>
      </c>
      <c r="G38" s="36">
        <v>1633</v>
      </c>
      <c r="H38" s="32" t="s">
        <v>65</v>
      </c>
      <c r="I38" s="37">
        <v>1397332</v>
      </c>
      <c r="J38" s="33">
        <v>1391316</v>
      </c>
      <c r="K38" s="104">
        <v>1391316</v>
      </c>
      <c r="L38" s="88" t="s">
        <v>17</v>
      </c>
      <c r="M38" s="34" t="s">
        <v>87</v>
      </c>
      <c r="N38" s="46"/>
      <c r="O38" s="47"/>
    </row>
    <row r="39" spans="1:15" ht="25.5" x14ac:dyDescent="0.2">
      <c r="A39" s="121" t="s">
        <v>8</v>
      </c>
      <c r="B39" s="60">
        <v>6</v>
      </c>
      <c r="C39" s="50" t="s">
        <v>49</v>
      </c>
      <c r="D39" s="50" t="s">
        <v>50</v>
      </c>
      <c r="E39" s="50" t="s">
        <v>51</v>
      </c>
      <c r="F39" s="6" t="s">
        <v>52</v>
      </c>
      <c r="G39" s="21">
        <v>127</v>
      </c>
      <c r="H39" s="38" t="s">
        <v>65</v>
      </c>
      <c r="I39" s="39">
        <v>102000</v>
      </c>
      <c r="J39" s="40">
        <v>101854</v>
      </c>
      <c r="K39" s="122">
        <v>101854</v>
      </c>
      <c r="L39" s="90" t="s">
        <v>60</v>
      </c>
      <c r="M39" s="3"/>
      <c r="N39" s="44"/>
      <c r="O39" s="45"/>
    </row>
    <row r="40" spans="1:15" ht="26.25" thickBot="1" x14ac:dyDescent="0.25">
      <c r="A40" s="108" t="s">
        <v>8</v>
      </c>
      <c r="B40" s="60">
        <v>40</v>
      </c>
      <c r="C40" s="44" t="s">
        <v>14</v>
      </c>
      <c r="D40" s="44" t="s">
        <v>15</v>
      </c>
      <c r="E40" s="44" t="s">
        <v>16</v>
      </c>
      <c r="F40" s="6" t="s">
        <v>48</v>
      </c>
      <c r="G40" s="21">
        <v>2803</v>
      </c>
      <c r="H40" s="21">
        <v>244</v>
      </c>
      <c r="I40" s="25">
        <v>3500000</v>
      </c>
      <c r="J40" s="25">
        <v>400000</v>
      </c>
      <c r="K40" s="109">
        <v>400000</v>
      </c>
      <c r="L40" s="87" t="s">
        <v>60</v>
      </c>
      <c r="M40" s="3" t="s">
        <v>86</v>
      </c>
      <c r="N40" s="44"/>
      <c r="O40" s="45"/>
    </row>
    <row r="41" spans="1:15" s="67" customFormat="1" ht="19.5" customHeight="1" thickTop="1" thickBot="1" x14ac:dyDescent="0.25">
      <c r="A41" s="313" t="s">
        <v>92</v>
      </c>
      <c r="B41" s="314"/>
      <c r="C41" s="314"/>
      <c r="D41" s="314"/>
      <c r="E41" s="314"/>
      <c r="F41" s="315"/>
      <c r="G41" s="68">
        <f>SUM(G38:G40)</f>
        <v>4563</v>
      </c>
      <c r="H41" s="68">
        <f t="shared" ref="H41" si="2">SUM(H38:H40)</f>
        <v>244</v>
      </c>
      <c r="I41" s="68">
        <f t="shared" ref="I41" si="3">SUM(I38:I40)</f>
        <v>4999332</v>
      </c>
      <c r="J41" s="68">
        <f t="shared" ref="J41" si="4">SUM(J38:J40)</f>
        <v>1893170</v>
      </c>
      <c r="K41" s="112">
        <f t="shared" ref="K41" si="5">SUM(K38:K40)</f>
        <v>1893170</v>
      </c>
      <c r="L41" s="66"/>
      <c r="M41" s="66"/>
    </row>
    <row r="42" spans="1:15" s="67" customFormat="1" ht="19.5" customHeight="1" thickTop="1" x14ac:dyDescent="0.2">
      <c r="A42" s="113"/>
      <c r="B42" s="74"/>
      <c r="C42" s="74"/>
      <c r="D42" s="74"/>
      <c r="E42" s="74"/>
      <c r="F42" s="74"/>
      <c r="G42" s="75"/>
      <c r="H42" s="75"/>
      <c r="I42" s="75"/>
      <c r="J42" s="75"/>
      <c r="K42" s="114"/>
      <c r="L42" s="66"/>
      <c r="M42" s="66"/>
    </row>
    <row r="43" spans="1:15" ht="25.5" x14ac:dyDescent="0.2">
      <c r="A43" s="108" t="s">
        <v>29</v>
      </c>
      <c r="B43" s="63">
        <v>18</v>
      </c>
      <c r="C43" s="44" t="s">
        <v>42</v>
      </c>
      <c r="D43" s="44" t="s">
        <v>15</v>
      </c>
      <c r="E43" s="44" t="s">
        <v>13</v>
      </c>
      <c r="F43" s="3" t="s">
        <v>53</v>
      </c>
      <c r="G43" s="38">
        <v>1199</v>
      </c>
      <c r="H43" s="38" t="s">
        <v>65</v>
      </c>
      <c r="I43" s="25">
        <v>157500</v>
      </c>
      <c r="J43" s="77">
        <v>105512</v>
      </c>
      <c r="K43" s="115">
        <v>105512</v>
      </c>
      <c r="L43" s="90" t="s">
        <v>59</v>
      </c>
      <c r="M43" s="3" t="s">
        <v>86</v>
      </c>
      <c r="N43" s="44"/>
      <c r="O43" s="45"/>
    </row>
    <row r="44" spans="1:15" ht="20.100000000000001" customHeight="1" x14ac:dyDescent="0.2">
      <c r="A44" s="108" t="s">
        <v>29</v>
      </c>
      <c r="B44" s="63">
        <v>22</v>
      </c>
      <c r="C44" s="44" t="s">
        <v>41</v>
      </c>
      <c r="D44" s="44" t="s">
        <v>15</v>
      </c>
      <c r="E44" s="44" t="s">
        <v>13</v>
      </c>
      <c r="F44" s="6" t="s">
        <v>48</v>
      </c>
      <c r="G44" s="21">
        <v>4176</v>
      </c>
      <c r="H44" s="21">
        <v>814</v>
      </c>
      <c r="I44" s="25">
        <v>990000</v>
      </c>
      <c r="J44" s="8">
        <v>367488</v>
      </c>
      <c r="K44" s="107">
        <v>367488</v>
      </c>
      <c r="L44" s="87" t="s">
        <v>59</v>
      </c>
      <c r="M44" s="3" t="s">
        <v>86</v>
      </c>
      <c r="N44" s="44"/>
      <c r="O44" s="45"/>
    </row>
    <row r="45" spans="1:15" ht="25.5" x14ac:dyDescent="0.2">
      <c r="A45" s="108" t="s">
        <v>29</v>
      </c>
      <c r="B45" s="26">
        <v>23</v>
      </c>
      <c r="C45" s="44" t="s">
        <v>43</v>
      </c>
      <c r="D45" s="44" t="s">
        <v>15</v>
      </c>
      <c r="E45" s="44" t="s">
        <v>13</v>
      </c>
      <c r="F45" s="6" t="s">
        <v>48</v>
      </c>
      <c r="G45" s="21">
        <v>1190</v>
      </c>
      <c r="H45" s="38" t="s">
        <v>65</v>
      </c>
      <c r="I45" s="25">
        <v>157500</v>
      </c>
      <c r="J45" s="8">
        <v>104720</v>
      </c>
      <c r="K45" s="107">
        <v>104720</v>
      </c>
      <c r="L45" s="87" t="s">
        <v>59</v>
      </c>
      <c r="M45" s="3" t="s">
        <v>86</v>
      </c>
      <c r="N45" s="44"/>
      <c r="O45" s="45"/>
    </row>
    <row r="46" spans="1:15" ht="25.5" x14ac:dyDescent="0.2">
      <c r="A46" s="108" t="s">
        <v>29</v>
      </c>
      <c r="B46" s="60">
        <v>24</v>
      </c>
      <c r="C46" s="44" t="s">
        <v>44</v>
      </c>
      <c r="D46" s="44" t="s">
        <v>15</v>
      </c>
      <c r="E46" s="44" t="s">
        <v>13</v>
      </c>
      <c r="F46" s="6" t="s">
        <v>48</v>
      </c>
      <c r="G46" s="21">
        <v>856</v>
      </c>
      <c r="H46" s="38" t="s">
        <v>65</v>
      </c>
      <c r="I46" s="25">
        <v>157500</v>
      </c>
      <c r="J46" s="8">
        <v>75328</v>
      </c>
      <c r="K46" s="107">
        <v>75328</v>
      </c>
      <c r="L46" s="87" t="s">
        <v>59</v>
      </c>
      <c r="M46" s="3" t="s">
        <v>86</v>
      </c>
      <c r="N46" s="44"/>
      <c r="O46" s="45"/>
    </row>
    <row r="47" spans="1:15" ht="20.100000000000001" customHeight="1" x14ac:dyDescent="0.2">
      <c r="A47" s="108" t="s">
        <v>29</v>
      </c>
      <c r="B47" s="26">
        <v>25</v>
      </c>
      <c r="C47" s="44" t="s">
        <v>40</v>
      </c>
      <c r="D47" s="44" t="s">
        <v>15</v>
      </c>
      <c r="E47" s="48" t="s">
        <v>13</v>
      </c>
      <c r="F47" s="6" t="s">
        <v>48</v>
      </c>
      <c r="G47" s="21">
        <v>995</v>
      </c>
      <c r="H47" s="21">
        <v>383</v>
      </c>
      <c r="I47" s="25">
        <v>379500</v>
      </c>
      <c r="J47" s="8">
        <v>87560</v>
      </c>
      <c r="K47" s="107">
        <v>87560</v>
      </c>
      <c r="L47" s="87" t="s">
        <v>59</v>
      </c>
      <c r="M47" s="3" t="s">
        <v>86</v>
      </c>
      <c r="N47" s="44"/>
      <c r="O47" s="45"/>
    </row>
    <row r="48" spans="1:15" ht="25.5" x14ac:dyDescent="0.2">
      <c r="A48" s="123" t="s">
        <v>58</v>
      </c>
      <c r="B48" s="26">
        <v>41</v>
      </c>
      <c r="C48" s="44" t="s">
        <v>32</v>
      </c>
      <c r="D48" s="44" t="s">
        <v>15</v>
      </c>
      <c r="E48" s="44" t="s">
        <v>16</v>
      </c>
      <c r="F48" s="6" t="s">
        <v>48</v>
      </c>
      <c r="G48" s="21">
        <v>27802</v>
      </c>
      <c r="H48" s="21">
        <v>2447</v>
      </c>
      <c r="I48" s="30">
        <v>26000000</v>
      </c>
      <c r="J48" s="30">
        <v>10000000</v>
      </c>
      <c r="K48" s="124">
        <v>10000000</v>
      </c>
      <c r="L48" s="87" t="s">
        <v>60</v>
      </c>
      <c r="M48" s="3" t="s">
        <v>86</v>
      </c>
      <c r="N48" s="44"/>
      <c r="O48" s="45"/>
    </row>
    <row r="49" spans="1:15" ht="26.25" thickBot="1" x14ac:dyDescent="0.25">
      <c r="A49" s="123" t="s">
        <v>58</v>
      </c>
      <c r="B49" s="63">
        <v>42</v>
      </c>
      <c r="C49" s="44" t="s">
        <v>31</v>
      </c>
      <c r="D49" s="44" t="s">
        <v>15</v>
      </c>
      <c r="E49" s="44" t="s">
        <v>16</v>
      </c>
      <c r="F49" s="6" t="s">
        <v>53</v>
      </c>
      <c r="G49" s="21">
        <v>30693</v>
      </c>
      <c r="H49" s="21">
        <v>2722</v>
      </c>
      <c r="I49" s="30">
        <v>26000000</v>
      </c>
      <c r="J49" s="30">
        <v>10000000</v>
      </c>
      <c r="K49" s="124">
        <v>10000000</v>
      </c>
      <c r="L49" s="87" t="s">
        <v>60</v>
      </c>
      <c r="M49" s="3" t="s">
        <v>86</v>
      </c>
      <c r="N49" s="44"/>
      <c r="O49" s="62"/>
    </row>
    <row r="50" spans="1:15" s="67" customFormat="1" ht="19.5" customHeight="1" thickTop="1" thickBot="1" x14ac:dyDescent="0.25">
      <c r="A50" s="313" t="s">
        <v>93</v>
      </c>
      <c r="B50" s="314"/>
      <c r="C50" s="314"/>
      <c r="D50" s="314"/>
      <c r="E50" s="314"/>
      <c r="F50" s="315"/>
      <c r="G50" s="68">
        <f>SUM(G43:G49)</f>
        <v>66911</v>
      </c>
      <c r="H50" s="68">
        <f>SUM(H43:H49)</f>
        <v>6366</v>
      </c>
      <c r="I50" s="68">
        <f>SUM(I43:I49)</f>
        <v>53842000</v>
      </c>
      <c r="J50" s="68">
        <f>SUM(J43:J49)</f>
        <v>20740608</v>
      </c>
      <c r="K50" s="112">
        <f>SUM(K43:K49)</f>
        <v>20740608</v>
      </c>
      <c r="L50" s="66"/>
      <c r="M50" s="66"/>
    </row>
    <row r="51" spans="1:15" ht="13.5" thickTop="1" x14ac:dyDescent="0.2">
      <c r="A51" s="125"/>
      <c r="B51" s="126"/>
      <c r="C51" s="127"/>
      <c r="D51" s="127"/>
      <c r="E51" s="127"/>
      <c r="F51" s="126"/>
      <c r="G51" s="128"/>
      <c r="H51" s="128"/>
      <c r="I51" s="126"/>
      <c r="J51" s="126"/>
      <c r="K51" s="129"/>
    </row>
    <row r="52" spans="1:15" ht="25.5" x14ac:dyDescent="0.2">
      <c r="A52" s="108" t="s">
        <v>96</v>
      </c>
      <c r="B52" s="80" t="s">
        <v>101</v>
      </c>
      <c r="C52" s="44" t="s">
        <v>94</v>
      </c>
      <c r="D52" s="44" t="s">
        <v>38</v>
      </c>
      <c r="E52" s="44" t="s">
        <v>95</v>
      </c>
      <c r="F52" s="6" t="s">
        <v>48</v>
      </c>
      <c r="G52" s="21">
        <v>22988</v>
      </c>
      <c r="H52" s="38" t="s">
        <v>65</v>
      </c>
      <c r="I52" s="25">
        <v>8000000</v>
      </c>
      <c r="J52" s="25">
        <v>8000000</v>
      </c>
      <c r="K52" s="109">
        <v>8000000</v>
      </c>
      <c r="L52" s="87" t="s">
        <v>60</v>
      </c>
      <c r="M52" s="3" t="s">
        <v>86</v>
      </c>
      <c r="N52" s="44"/>
      <c r="O52" s="45"/>
    </row>
    <row r="53" spans="1:15" ht="25.5" x14ac:dyDescent="0.2">
      <c r="A53" s="108" t="s">
        <v>29</v>
      </c>
      <c r="B53" s="80" t="s">
        <v>101</v>
      </c>
      <c r="C53" s="44" t="s">
        <v>97</v>
      </c>
      <c r="D53" s="44" t="s">
        <v>18</v>
      </c>
      <c r="E53" s="44" t="s">
        <v>95</v>
      </c>
      <c r="F53" s="3" t="s">
        <v>52</v>
      </c>
      <c r="G53" s="21">
        <v>17790</v>
      </c>
      <c r="H53" s="38" t="s">
        <v>65</v>
      </c>
      <c r="I53" s="25">
        <v>1400000</v>
      </c>
      <c r="J53" s="25">
        <v>1400000</v>
      </c>
      <c r="K53" s="109">
        <v>1400000</v>
      </c>
      <c r="L53" s="87" t="s">
        <v>60</v>
      </c>
      <c r="M53" s="3" t="s">
        <v>86</v>
      </c>
      <c r="N53" s="44"/>
      <c r="O53" s="45"/>
    </row>
    <row r="54" spans="1:15" ht="25.5" x14ac:dyDescent="0.2">
      <c r="A54" s="108" t="s">
        <v>29</v>
      </c>
      <c r="B54" s="80" t="s">
        <v>101</v>
      </c>
      <c r="C54" s="44" t="s">
        <v>99</v>
      </c>
      <c r="D54" s="44" t="s">
        <v>18</v>
      </c>
      <c r="E54" s="44" t="s">
        <v>26</v>
      </c>
      <c r="F54" s="3" t="s">
        <v>52</v>
      </c>
      <c r="G54" s="21">
        <v>17530</v>
      </c>
      <c r="H54" s="38" t="s">
        <v>65</v>
      </c>
      <c r="I54" s="25">
        <v>7764000</v>
      </c>
      <c r="J54" s="25">
        <v>7764000</v>
      </c>
      <c r="K54" s="109">
        <v>7764000</v>
      </c>
      <c r="L54" s="87" t="s">
        <v>60</v>
      </c>
      <c r="M54" s="3" t="s">
        <v>86</v>
      </c>
      <c r="N54" s="44"/>
      <c r="O54" s="45"/>
    </row>
    <row r="55" spans="1:15" ht="25.5" x14ac:dyDescent="0.2">
      <c r="A55" s="108" t="s">
        <v>29</v>
      </c>
      <c r="B55" s="80" t="s">
        <v>101</v>
      </c>
      <c r="C55" s="44" t="s">
        <v>98</v>
      </c>
      <c r="D55" s="44" t="s">
        <v>18</v>
      </c>
      <c r="E55" s="44" t="s">
        <v>26</v>
      </c>
      <c r="F55" s="3" t="s">
        <v>52</v>
      </c>
      <c r="G55" s="21">
        <v>6347</v>
      </c>
      <c r="H55" s="38" t="s">
        <v>65</v>
      </c>
      <c r="I55" s="25">
        <v>4700000</v>
      </c>
      <c r="J55" s="25">
        <v>4700000</v>
      </c>
      <c r="K55" s="109">
        <v>4700000</v>
      </c>
      <c r="L55" s="87" t="s">
        <v>60</v>
      </c>
      <c r="M55" s="3" t="s">
        <v>86</v>
      </c>
      <c r="N55" s="44"/>
      <c r="O55" s="45"/>
    </row>
    <row r="56" spans="1:15" s="35" customFormat="1" ht="25.5" x14ac:dyDescent="0.2">
      <c r="A56" s="103" t="s">
        <v>8</v>
      </c>
      <c r="B56" s="80" t="s">
        <v>101</v>
      </c>
      <c r="C56" s="46" t="s">
        <v>64</v>
      </c>
      <c r="D56" s="46" t="s">
        <v>46</v>
      </c>
      <c r="E56" s="46" t="s">
        <v>25</v>
      </c>
      <c r="F56" s="31" t="s">
        <v>48</v>
      </c>
      <c r="G56" s="32">
        <v>2501</v>
      </c>
      <c r="H56" s="38" t="s">
        <v>65</v>
      </c>
      <c r="I56" s="37">
        <v>3138098</v>
      </c>
      <c r="J56" s="37">
        <v>2130852</v>
      </c>
      <c r="K56" s="104">
        <v>320000</v>
      </c>
      <c r="L56" s="88" t="s">
        <v>30</v>
      </c>
      <c r="M56" s="34" t="s">
        <v>87</v>
      </c>
      <c r="N56" s="46"/>
      <c r="O56" s="47"/>
    </row>
    <row r="57" spans="1:15" s="5" customFormat="1" ht="26.25" thickBot="1" x14ac:dyDescent="0.25">
      <c r="A57" s="105" t="s">
        <v>8</v>
      </c>
      <c r="B57" s="80" t="s">
        <v>101</v>
      </c>
      <c r="C57" s="54" t="s">
        <v>72</v>
      </c>
      <c r="D57" s="54" t="s">
        <v>71</v>
      </c>
      <c r="E57" s="54" t="s">
        <v>26</v>
      </c>
      <c r="F57" s="56" t="s">
        <v>52</v>
      </c>
      <c r="G57" s="38">
        <v>101</v>
      </c>
      <c r="H57" s="38" t="s">
        <v>65</v>
      </c>
      <c r="I57" s="57">
        <v>100000</v>
      </c>
      <c r="J57" s="57">
        <v>86031</v>
      </c>
      <c r="K57" s="104">
        <v>86031</v>
      </c>
      <c r="L57" s="89" t="s">
        <v>67</v>
      </c>
      <c r="M57" s="56"/>
      <c r="N57" s="9"/>
      <c r="O57" s="55"/>
    </row>
    <row r="58" spans="1:15" s="67" customFormat="1" ht="19.5" customHeight="1" thickTop="1" thickBot="1" x14ac:dyDescent="0.25">
      <c r="A58" s="313" t="s">
        <v>117</v>
      </c>
      <c r="B58" s="314"/>
      <c r="C58" s="314"/>
      <c r="D58" s="314"/>
      <c r="E58" s="314"/>
      <c r="F58" s="315"/>
      <c r="G58" s="68">
        <f>SUM(G52:G57)</f>
        <v>67257</v>
      </c>
      <c r="H58" s="69" t="s">
        <v>65</v>
      </c>
      <c r="I58" s="68">
        <f t="shared" ref="I58:K58" si="6">SUM(I52:I57)</f>
        <v>25102098</v>
      </c>
      <c r="J58" s="68">
        <f t="shared" si="6"/>
        <v>24080883</v>
      </c>
      <c r="K58" s="130">
        <f t="shared" si="6"/>
        <v>22270031</v>
      </c>
      <c r="L58" s="66"/>
      <c r="M58" s="66"/>
    </row>
    <row r="59" spans="1:15" ht="13.5" thickTop="1" x14ac:dyDescent="0.2">
      <c r="A59" s="125"/>
      <c r="B59" s="126"/>
      <c r="C59" s="127"/>
      <c r="D59" s="127"/>
      <c r="E59" s="127"/>
      <c r="F59" s="126"/>
      <c r="G59" s="128"/>
      <c r="H59" s="128"/>
      <c r="I59" s="126"/>
      <c r="J59" s="126"/>
      <c r="K59" s="129"/>
    </row>
    <row r="60" spans="1:15" ht="25.5" x14ac:dyDescent="0.2">
      <c r="A60" s="108" t="s">
        <v>105</v>
      </c>
      <c r="B60" s="80" t="s">
        <v>101</v>
      </c>
      <c r="C60" s="44" t="s">
        <v>102</v>
      </c>
      <c r="D60" s="44" t="s">
        <v>15</v>
      </c>
      <c r="E60" s="44" t="s">
        <v>26</v>
      </c>
      <c r="F60" s="6" t="s">
        <v>53</v>
      </c>
      <c r="G60" s="21">
        <v>2330</v>
      </c>
      <c r="H60" s="38" t="s">
        <v>65</v>
      </c>
      <c r="I60" s="25">
        <v>1720000</v>
      </c>
      <c r="J60" s="25">
        <v>1720000</v>
      </c>
      <c r="K60" s="109">
        <v>1720000</v>
      </c>
      <c r="L60" s="87" t="s">
        <v>60</v>
      </c>
      <c r="M60" s="3" t="s">
        <v>86</v>
      </c>
      <c r="N60" s="44"/>
      <c r="O60" s="45"/>
    </row>
    <row r="61" spans="1:15" ht="25.5" x14ac:dyDescent="0.2">
      <c r="A61" s="108" t="s">
        <v>96</v>
      </c>
      <c r="B61" s="80" t="s">
        <v>101</v>
      </c>
      <c r="C61" s="44" t="s">
        <v>100</v>
      </c>
      <c r="D61" s="44" t="s">
        <v>15</v>
      </c>
      <c r="E61" s="44" t="s">
        <v>26</v>
      </c>
      <c r="F61" s="6" t="s">
        <v>53</v>
      </c>
      <c r="G61" s="21">
        <v>1572</v>
      </c>
      <c r="H61" s="38" t="s">
        <v>65</v>
      </c>
      <c r="I61" s="25">
        <v>1160000</v>
      </c>
      <c r="J61" s="25">
        <v>1160000</v>
      </c>
      <c r="K61" s="109">
        <v>1160000</v>
      </c>
      <c r="L61" s="87" t="s">
        <v>60</v>
      </c>
      <c r="M61" s="3" t="s">
        <v>86</v>
      </c>
      <c r="N61" s="44"/>
      <c r="O61" s="45"/>
    </row>
    <row r="62" spans="1:15" ht="25.5" x14ac:dyDescent="0.2">
      <c r="A62" s="108" t="s">
        <v>104</v>
      </c>
      <c r="B62" s="80" t="s">
        <v>101</v>
      </c>
      <c r="C62" s="44" t="s">
        <v>103</v>
      </c>
      <c r="D62" s="44" t="s">
        <v>15</v>
      </c>
      <c r="E62" s="44" t="s">
        <v>26</v>
      </c>
      <c r="F62" s="6" t="s">
        <v>53</v>
      </c>
      <c r="G62" s="21">
        <v>3685</v>
      </c>
      <c r="H62" s="38" t="s">
        <v>65</v>
      </c>
      <c r="I62" s="25">
        <v>2780000</v>
      </c>
      <c r="J62" s="25">
        <v>2780000</v>
      </c>
      <c r="K62" s="109">
        <v>2780000</v>
      </c>
      <c r="L62" s="87" t="s">
        <v>60</v>
      </c>
      <c r="M62" s="3" t="s">
        <v>86</v>
      </c>
      <c r="N62" s="44"/>
      <c r="O62" s="45"/>
    </row>
    <row r="63" spans="1:15" ht="25.5" x14ac:dyDescent="0.2">
      <c r="A63" s="108" t="s">
        <v>105</v>
      </c>
      <c r="B63" s="80" t="s">
        <v>101</v>
      </c>
      <c r="C63" s="44" t="s">
        <v>106</v>
      </c>
      <c r="D63" s="44" t="s">
        <v>15</v>
      </c>
      <c r="E63" s="44" t="s">
        <v>26</v>
      </c>
      <c r="F63" s="31" t="s">
        <v>48</v>
      </c>
      <c r="G63" s="21">
        <v>3132</v>
      </c>
      <c r="H63" s="38" t="s">
        <v>65</v>
      </c>
      <c r="I63" s="25">
        <v>2640000</v>
      </c>
      <c r="J63" s="25">
        <v>2640000</v>
      </c>
      <c r="K63" s="109">
        <v>2640000</v>
      </c>
      <c r="L63" s="87" t="s">
        <v>60</v>
      </c>
      <c r="M63" s="3" t="s">
        <v>86</v>
      </c>
      <c r="N63" s="44"/>
      <c r="O63" s="45"/>
    </row>
    <row r="64" spans="1:15" ht="25.5" x14ac:dyDescent="0.2">
      <c r="A64" s="108" t="s">
        <v>29</v>
      </c>
      <c r="B64" s="80" t="s">
        <v>101</v>
      </c>
      <c r="C64" s="44" t="s">
        <v>108</v>
      </c>
      <c r="D64" s="44" t="s">
        <v>15</v>
      </c>
      <c r="E64" s="44" t="s">
        <v>107</v>
      </c>
      <c r="F64" s="6" t="s">
        <v>53</v>
      </c>
      <c r="G64" s="21">
        <v>479</v>
      </c>
      <c r="H64" s="38" t="s">
        <v>65</v>
      </c>
      <c r="I64" s="25">
        <v>384000</v>
      </c>
      <c r="J64" s="25">
        <v>384000</v>
      </c>
      <c r="K64" s="109">
        <v>384000</v>
      </c>
      <c r="L64" s="87" t="s">
        <v>60</v>
      </c>
      <c r="M64" s="3" t="s">
        <v>86</v>
      </c>
      <c r="N64" s="44"/>
      <c r="O64" s="45"/>
    </row>
    <row r="65" spans="1:15" ht="25.5" x14ac:dyDescent="0.2">
      <c r="A65" s="108" t="s">
        <v>29</v>
      </c>
      <c r="B65" s="80" t="s">
        <v>101</v>
      </c>
      <c r="C65" s="44" t="s">
        <v>109</v>
      </c>
      <c r="D65" s="44" t="s">
        <v>15</v>
      </c>
      <c r="E65" s="44" t="s">
        <v>107</v>
      </c>
      <c r="F65" s="31" t="s">
        <v>48</v>
      </c>
      <c r="G65" s="21">
        <v>698</v>
      </c>
      <c r="H65" s="38" t="s">
        <v>65</v>
      </c>
      <c r="I65" s="25">
        <v>560000</v>
      </c>
      <c r="J65" s="25">
        <v>560000</v>
      </c>
      <c r="K65" s="109">
        <v>560000</v>
      </c>
      <c r="L65" s="87" t="s">
        <v>60</v>
      </c>
      <c r="M65" s="3" t="s">
        <v>86</v>
      </c>
      <c r="N65" s="44"/>
      <c r="O65" s="45"/>
    </row>
    <row r="66" spans="1:15" ht="25.5" x14ac:dyDescent="0.2">
      <c r="A66" s="108" t="s">
        <v>29</v>
      </c>
      <c r="B66" s="80" t="s">
        <v>101</v>
      </c>
      <c r="C66" s="44" t="s">
        <v>110</v>
      </c>
      <c r="D66" s="44" t="s">
        <v>15</v>
      </c>
      <c r="E66" s="44" t="s">
        <v>107</v>
      </c>
      <c r="F66" s="56" t="s">
        <v>52</v>
      </c>
      <c r="G66" s="21">
        <v>738</v>
      </c>
      <c r="H66" s="38" t="s">
        <v>65</v>
      </c>
      <c r="I66" s="25">
        <v>694000</v>
      </c>
      <c r="J66" s="25">
        <v>694000</v>
      </c>
      <c r="K66" s="109">
        <v>694000</v>
      </c>
      <c r="L66" s="87" t="s">
        <v>60</v>
      </c>
      <c r="M66" s="3" t="s">
        <v>86</v>
      </c>
      <c r="N66" s="44"/>
      <c r="O66" s="45"/>
    </row>
    <row r="67" spans="1:15" ht="25.5" x14ac:dyDescent="0.2">
      <c r="A67" s="108" t="s">
        <v>29</v>
      </c>
      <c r="B67" s="80" t="s">
        <v>101</v>
      </c>
      <c r="C67" s="44" t="s">
        <v>113</v>
      </c>
      <c r="D67" s="44" t="s">
        <v>15</v>
      </c>
      <c r="E67" s="44" t="s">
        <v>111</v>
      </c>
      <c r="F67" s="6" t="s">
        <v>53</v>
      </c>
      <c r="G67" s="21">
        <f>3730+2290+2403+1974+1893+2427</f>
        <v>14717</v>
      </c>
      <c r="H67" s="38">
        <f>644+244+319+380+274+410</f>
        <v>2271</v>
      </c>
      <c r="I67" s="25">
        <v>625000</v>
      </c>
      <c r="J67" s="25">
        <v>625000</v>
      </c>
      <c r="K67" s="109">
        <v>625000</v>
      </c>
      <c r="L67" s="87" t="s">
        <v>60</v>
      </c>
      <c r="M67" s="3" t="s">
        <v>86</v>
      </c>
      <c r="N67" s="44"/>
      <c r="O67" s="45"/>
    </row>
    <row r="68" spans="1:15" ht="25.5" x14ac:dyDescent="0.2">
      <c r="A68" s="108" t="s">
        <v>29</v>
      </c>
      <c r="B68" s="80" t="s">
        <v>101</v>
      </c>
      <c r="C68" s="44" t="s">
        <v>112</v>
      </c>
      <c r="D68" s="44" t="s">
        <v>15</v>
      </c>
      <c r="E68" s="44" t="s">
        <v>111</v>
      </c>
      <c r="F68" s="31" t="s">
        <v>48</v>
      </c>
      <c r="G68" s="21">
        <v>2497</v>
      </c>
      <c r="H68" s="38">
        <v>328</v>
      </c>
      <c r="I68" s="25">
        <v>100000</v>
      </c>
      <c r="J68" s="25">
        <v>100000</v>
      </c>
      <c r="K68" s="109">
        <v>100000</v>
      </c>
      <c r="L68" s="87" t="s">
        <v>60</v>
      </c>
      <c r="M68" s="3" t="s">
        <v>86</v>
      </c>
      <c r="N68" s="44"/>
      <c r="O68" s="45"/>
    </row>
    <row r="69" spans="1:15" ht="25.5" x14ac:dyDescent="0.2">
      <c r="A69" s="108" t="s">
        <v>114</v>
      </c>
      <c r="B69" s="26" t="s">
        <v>101</v>
      </c>
      <c r="C69" s="44" t="s">
        <v>115</v>
      </c>
      <c r="D69" s="44" t="s">
        <v>15</v>
      </c>
      <c r="E69" s="44" t="s">
        <v>16</v>
      </c>
      <c r="F69" s="6" t="s">
        <v>48</v>
      </c>
      <c r="G69" s="21">
        <v>27802</v>
      </c>
      <c r="H69" s="21">
        <v>2447</v>
      </c>
      <c r="I69" s="30">
        <v>29000000</v>
      </c>
      <c r="J69" s="30">
        <v>26250000</v>
      </c>
      <c r="K69" s="124">
        <f>5000000+8000000+3250000</f>
        <v>16250000</v>
      </c>
      <c r="L69" s="87" t="s">
        <v>60</v>
      </c>
      <c r="M69" s="3" t="s">
        <v>86</v>
      </c>
      <c r="N69" s="44"/>
      <c r="O69" s="45"/>
    </row>
    <row r="70" spans="1:15" ht="20.100000000000001" customHeight="1" thickBot="1" x14ac:dyDescent="0.25">
      <c r="A70" s="108" t="s">
        <v>29</v>
      </c>
      <c r="B70" s="63" t="s">
        <v>101</v>
      </c>
      <c r="C70" s="44" t="s">
        <v>116</v>
      </c>
      <c r="D70" s="44" t="s">
        <v>15</v>
      </c>
      <c r="E70" s="44" t="s">
        <v>82</v>
      </c>
      <c r="F70" s="6" t="s">
        <v>53</v>
      </c>
      <c r="G70" s="21">
        <v>240</v>
      </c>
      <c r="H70" s="21">
        <v>82</v>
      </c>
      <c r="I70" s="86">
        <v>423000</v>
      </c>
      <c r="J70" s="86">
        <v>423000</v>
      </c>
      <c r="K70" s="124">
        <v>423000</v>
      </c>
      <c r="L70" s="94" t="s">
        <v>83</v>
      </c>
      <c r="M70" s="64"/>
      <c r="N70" s="53"/>
      <c r="O70" s="59"/>
    </row>
    <row r="71" spans="1:15" ht="20.100000000000001" customHeight="1" thickTop="1" thickBot="1" x14ac:dyDescent="0.25">
      <c r="A71" s="108" t="s">
        <v>29</v>
      </c>
      <c r="B71" s="63" t="s">
        <v>101</v>
      </c>
      <c r="C71" s="44" t="s">
        <v>116</v>
      </c>
      <c r="D71" s="44" t="s">
        <v>15</v>
      </c>
      <c r="E71" s="44" t="s">
        <v>82</v>
      </c>
      <c r="F71" s="31" t="s">
        <v>48</v>
      </c>
      <c r="G71" s="21">
        <v>240</v>
      </c>
      <c r="H71" s="21">
        <v>82</v>
      </c>
      <c r="I71" s="86">
        <v>432000</v>
      </c>
      <c r="J71" s="86">
        <v>432000</v>
      </c>
      <c r="K71" s="124">
        <v>432000</v>
      </c>
      <c r="L71" s="94" t="s">
        <v>83</v>
      </c>
      <c r="M71" s="64"/>
      <c r="N71" s="53"/>
      <c r="O71" s="59"/>
    </row>
    <row r="72" spans="1:15" ht="20.100000000000001" customHeight="1" thickTop="1" thickBot="1" x14ac:dyDescent="0.25">
      <c r="A72" s="108" t="s">
        <v>29</v>
      </c>
      <c r="B72" s="81" t="s">
        <v>101</v>
      </c>
      <c r="C72" s="82" t="s">
        <v>116</v>
      </c>
      <c r="D72" s="82" t="s">
        <v>15</v>
      </c>
      <c r="E72" s="82" t="s">
        <v>82</v>
      </c>
      <c r="F72" s="83" t="s">
        <v>52</v>
      </c>
      <c r="G72" s="84">
        <v>240</v>
      </c>
      <c r="H72" s="84">
        <v>82</v>
      </c>
      <c r="I72" s="85">
        <v>31500</v>
      </c>
      <c r="J72" s="85">
        <v>31500</v>
      </c>
      <c r="K72" s="131">
        <v>31500</v>
      </c>
      <c r="L72" s="94" t="s">
        <v>83</v>
      </c>
      <c r="M72" s="64"/>
      <c r="N72" s="53"/>
      <c r="O72" s="59"/>
    </row>
    <row r="73" spans="1:15" s="67" customFormat="1" ht="19.5" customHeight="1" thickTop="1" thickBot="1" x14ac:dyDescent="0.25">
      <c r="A73" s="310" t="s">
        <v>118</v>
      </c>
      <c r="B73" s="311"/>
      <c r="C73" s="311"/>
      <c r="D73" s="311"/>
      <c r="E73" s="311"/>
      <c r="F73" s="312"/>
      <c r="G73" s="132">
        <f>SUM(G60:G72)</f>
        <v>58370</v>
      </c>
      <c r="H73" s="132">
        <f t="shared" ref="H73:K73" si="7">SUM(H60:H72)</f>
        <v>5292</v>
      </c>
      <c r="I73" s="132">
        <f t="shared" si="7"/>
        <v>40549500</v>
      </c>
      <c r="J73" s="132">
        <f t="shared" si="7"/>
        <v>37799500</v>
      </c>
      <c r="K73" s="133">
        <f t="shared" si="7"/>
        <v>27799500</v>
      </c>
      <c r="L73" s="66"/>
      <c r="M73" s="66"/>
    </row>
    <row r="74" spans="1:15" x14ac:dyDescent="0.2">
      <c r="G74" s="24">
        <f>G73+G58+G50+G41+G36+G16</f>
        <v>222583</v>
      </c>
      <c r="H74" s="24">
        <f>H73+H50+H41+H36+H16</f>
        <v>15401</v>
      </c>
    </row>
  </sheetData>
  <sortState ref="A26:I33">
    <sortCondition ref="D26:D33"/>
  </sortState>
  <mergeCells count="6">
    <mergeCell ref="A58:F58"/>
    <mergeCell ref="A73:F73"/>
    <mergeCell ref="A36:F36"/>
    <mergeCell ref="A16:F16"/>
    <mergeCell ref="A50:F50"/>
    <mergeCell ref="A41:F41"/>
  </mergeCells>
  <phoneticPr fontId="2" type="noConversion"/>
  <printOptions horizontalCentered="1" verticalCentered="1"/>
  <pageMargins left="0.45" right="0.45" top="0.5" bottom="0.5" header="0" footer="0"/>
  <pageSetup scale="79" orientation="landscape" r:id="rId1"/>
  <headerFooter>
    <oddHeader>&amp;C&amp;"Arial,Bold"&amp;14SOIRLPP Project List - Year 0 and Year 1</oddHeader>
    <oddFooter>&amp;C&amp;"Arial,Regular"&amp;10Page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FE84-DBCC-40AC-9641-B171A0DC9604}">
  <dimension ref="A1:L35"/>
  <sheetViews>
    <sheetView workbookViewId="0">
      <selection activeCell="C12" sqref="C12"/>
    </sheetView>
  </sheetViews>
  <sheetFormatPr defaultColWidth="9" defaultRowHeight="12.75" x14ac:dyDescent="0.25"/>
  <cols>
    <col min="1" max="1" width="8.625" style="134" customWidth="1"/>
    <col min="2" max="2" width="7" style="134" customWidth="1"/>
    <col min="3" max="3" width="23.25" style="134" customWidth="1"/>
    <col min="4" max="4" width="18.625" style="134" customWidth="1"/>
    <col min="5" max="5" width="16.5" style="134" customWidth="1"/>
    <col min="6" max="6" width="8.625" style="134" customWidth="1"/>
    <col min="7" max="8" width="10.5" style="134" customWidth="1"/>
    <col min="9" max="9" width="9.5" style="134" customWidth="1"/>
    <col min="10" max="11" width="10.5" style="134" customWidth="1"/>
    <col min="12" max="12" width="8.625" style="134" customWidth="1"/>
    <col min="13" max="16384" width="9" style="134"/>
  </cols>
  <sheetData>
    <row r="1" spans="1:12" ht="12.2" customHeight="1" x14ac:dyDescent="0.25">
      <c r="A1" s="144" t="s">
        <v>178</v>
      </c>
    </row>
    <row r="2" spans="1:12" ht="93" customHeight="1" x14ac:dyDescent="0.25">
      <c r="A2" s="143" t="s">
        <v>177</v>
      </c>
      <c r="B2" s="143" t="s">
        <v>0</v>
      </c>
      <c r="C2" s="143" t="s">
        <v>1</v>
      </c>
      <c r="D2" s="143" t="s">
        <v>2</v>
      </c>
      <c r="E2" s="143" t="s">
        <v>3</v>
      </c>
      <c r="F2" s="143" t="s">
        <v>176</v>
      </c>
      <c r="G2" s="143" t="s">
        <v>62</v>
      </c>
      <c r="H2" s="143" t="s">
        <v>63</v>
      </c>
      <c r="I2" s="143" t="s">
        <v>84</v>
      </c>
      <c r="J2" s="143" t="s">
        <v>61</v>
      </c>
      <c r="K2" s="143" t="s">
        <v>175</v>
      </c>
      <c r="L2" s="143" t="s">
        <v>174</v>
      </c>
    </row>
    <row r="3" spans="1:12" ht="30" customHeight="1" x14ac:dyDescent="0.25">
      <c r="A3" s="139" t="s">
        <v>124</v>
      </c>
      <c r="B3" s="141">
        <v>58</v>
      </c>
      <c r="C3" s="139" t="s">
        <v>173</v>
      </c>
      <c r="D3" s="139" t="s">
        <v>15</v>
      </c>
      <c r="E3" s="139" t="s">
        <v>172</v>
      </c>
      <c r="F3" s="142"/>
      <c r="G3" s="138">
        <v>105165</v>
      </c>
      <c r="H3" s="139" t="s">
        <v>147</v>
      </c>
      <c r="I3" s="137">
        <v>1100000</v>
      </c>
      <c r="J3" s="137">
        <v>1100000</v>
      </c>
      <c r="K3" s="137">
        <v>1100000</v>
      </c>
      <c r="L3" s="139" t="s">
        <v>120</v>
      </c>
    </row>
    <row r="4" spans="1:12" ht="30" customHeight="1" x14ac:dyDescent="0.25">
      <c r="A4" s="139" t="s">
        <v>124</v>
      </c>
      <c r="B4" s="141">
        <v>59</v>
      </c>
      <c r="C4" s="142" t="s">
        <v>171</v>
      </c>
      <c r="D4" s="139" t="s">
        <v>71</v>
      </c>
      <c r="E4" s="139" t="s">
        <v>95</v>
      </c>
      <c r="F4" s="139" t="s">
        <v>52</v>
      </c>
      <c r="G4" s="138">
        <v>25627</v>
      </c>
      <c r="H4" s="138">
        <v>9671</v>
      </c>
      <c r="I4" s="137">
        <v>9298500</v>
      </c>
      <c r="J4" s="137">
        <v>5919837</v>
      </c>
      <c r="K4" s="137">
        <v>5919837</v>
      </c>
      <c r="L4" s="139" t="s">
        <v>120</v>
      </c>
    </row>
    <row r="5" spans="1:12" ht="30" customHeight="1" x14ac:dyDescent="0.25">
      <c r="A5" s="139" t="s">
        <v>124</v>
      </c>
      <c r="B5" s="141">
        <v>60</v>
      </c>
      <c r="C5" s="142" t="s">
        <v>170</v>
      </c>
      <c r="D5" s="139" t="s">
        <v>169</v>
      </c>
      <c r="E5" s="139" t="s">
        <v>26</v>
      </c>
      <c r="F5" s="139" t="s">
        <v>52</v>
      </c>
      <c r="G5" s="138">
        <v>1073</v>
      </c>
      <c r="H5" s="139" t="s">
        <v>65</v>
      </c>
      <c r="I5" s="140">
        <v>1655000</v>
      </c>
      <c r="J5" s="140">
        <v>935656</v>
      </c>
      <c r="K5" s="140">
        <v>935656</v>
      </c>
      <c r="L5" s="139" t="s">
        <v>120</v>
      </c>
    </row>
    <row r="6" spans="1:12" ht="30" customHeight="1" x14ac:dyDescent="0.25">
      <c r="A6" s="139" t="s">
        <v>124</v>
      </c>
      <c r="B6" s="141">
        <v>61</v>
      </c>
      <c r="C6" s="142" t="s">
        <v>168</v>
      </c>
      <c r="D6" s="139" t="s">
        <v>71</v>
      </c>
      <c r="E6" s="139" t="s">
        <v>26</v>
      </c>
      <c r="F6" s="139" t="s">
        <v>48</v>
      </c>
      <c r="G6" s="141">
        <v>305</v>
      </c>
      <c r="H6" s="139" t="s">
        <v>65</v>
      </c>
      <c r="I6" s="137">
        <v>300000</v>
      </c>
      <c r="J6" s="137">
        <v>265960</v>
      </c>
      <c r="K6" s="137">
        <v>265960</v>
      </c>
      <c r="L6" s="139" t="s">
        <v>120</v>
      </c>
    </row>
    <row r="7" spans="1:12" ht="30" customHeight="1" x14ac:dyDescent="0.25">
      <c r="A7" s="139" t="s">
        <v>124</v>
      </c>
      <c r="B7" s="141">
        <v>62</v>
      </c>
      <c r="C7" s="142" t="s">
        <v>167</v>
      </c>
      <c r="D7" s="139" t="s">
        <v>71</v>
      </c>
      <c r="E7" s="139" t="s">
        <v>26</v>
      </c>
      <c r="F7" s="139" t="s">
        <v>48</v>
      </c>
      <c r="G7" s="141">
        <v>102</v>
      </c>
      <c r="H7" s="139" t="s">
        <v>65</v>
      </c>
      <c r="I7" s="137">
        <v>265000</v>
      </c>
      <c r="J7" s="137">
        <v>88944</v>
      </c>
      <c r="K7" s="137">
        <v>88944</v>
      </c>
      <c r="L7" s="139" t="s">
        <v>120</v>
      </c>
    </row>
    <row r="8" spans="1:12" ht="30" customHeight="1" x14ac:dyDescent="0.25">
      <c r="A8" s="139" t="s">
        <v>124</v>
      </c>
      <c r="B8" s="141">
        <v>63</v>
      </c>
      <c r="C8" s="142" t="s">
        <v>166</v>
      </c>
      <c r="D8" s="139" t="s">
        <v>15</v>
      </c>
      <c r="E8" s="139" t="s">
        <v>165</v>
      </c>
      <c r="F8" s="142"/>
      <c r="G8" s="142"/>
      <c r="H8" s="142"/>
      <c r="I8" s="142"/>
      <c r="J8" s="137">
        <v>840000</v>
      </c>
      <c r="K8" s="137">
        <v>840000</v>
      </c>
      <c r="L8" s="139" t="s">
        <v>120</v>
      </c>
    </row>
    <row r="9" spans="1:12" ht="30" customHeight="1" x14ac:dyDescent="0.25">
      <c r="A9" s="139" t="s">
        <v>124</v>
      </c>
      <c r="B9" s="141">
        <v>64</v>
      </c>
      <c r="C9" s="142" t="s">
        <v>164</v>
      </c>
      <c r="D9" s="139" t="s">
        <v>134</v>
      </c>
      <c r="E9" s="139" t="s">
        <v>13</v>
      </c>
      <c r="F9" s="139" t="s">
        <v>53</v>
      </c>
      <c r="G9" s="141">
        <v>30</v>
      </c>
      <c r="H9" s="141">
        <v>3</v>
      </c>
      <c r="I9" s="137">
        <v>68300</v>
      </c>
      <c r="J9" s="137">
        <v>2922</v>
      </c>
      <c r="K9" s="137">
        <v>2922</v>
      </c>
      <c r="L9" s="139" t="s">
        <v>120</v>
      </c>
    </row>
    <row r="10" spans="1:12" ht="30" customHeight="1" x14ac:dyDescent="0.25">
      <c r="A10" s="139" t="s">
        <v>124</v>
      </c>
      <c r="B10" s="141">
        <v>65</v>
      </c>
      <c r="C10" s="142" t="s">
        <v>163</v>
      </c>
      <c r="D10" s="139" t="s">
        <v>134</v>
      </c>
      <c r="E10" s="139" t="s">
        <v>13</v>
      </c>
      <c r="F10" s="139" t="s">
        <v>53</v>
      </c>
      <c r="G10" s="141">
        <v>29</v>
      </c>
      <c r="H10" s="141">
        <v>3</v>
      </c>
      <c r="I10" s="137">
        <v>68300</v>
      </c>
      <c r="J10" s="137">
        <v>2842</v>
      </c>
      <c r="K10" s="137">
        <v>2842</v>
      </c>
      <c r="L10" s="139" t="s">
        <v>120</v>
      </c>
    </row>
    <row r="11" spans="1:12" ht="30" customHeight="1" x14ac:dyDescent="0.25">
      <c r="A11" s="139" t="s">
        <v>124</v>
      </c>
      <c r="B11" s="141">
        <v>66</v>
      </c>
      <c r="C11" s="142" t="s">
        <v>162</v>
      </c>
      <c r="D11" s="142" t="s">
        <v>148</v>
      </c>
      <c r="E11" s="139" t="s">
        <v>13</v>
      </c>
      <c r="F11" s="139" t="s">
        <v>53</v>
      </c>
      <c r="G11" s="141">
        <v>269</v>
      </c>
      <c r="H11" s="141">
        <v>248</v>
      </c>
      <c r="I11" s="137">
        <v>283975</v>
      </c>
      <c r="J11" s="137">
        <v>26637</v>
      </c>
      <c r="K11" s="137">
        <v>26637</v>
      </c>
      <c r="L11" s="139" t="s">
        <v>120</v>
      </c>
    </row>
    <row r="12" spans="1:12" ht="30" customHeight="1" x14ac:dyDescent="0.25">
      <c r="A12" s="139" t="s">
        <v>124</v>
      </c>
      <c r="B12" s="141">
        <v>67</v>
      </c>
      <c r="C12" s="139" t="s">
        <v>161</v>
      </c>
      <c r="D12" s="139" t="s">
        <v>71</v>
      </c>
      <c r="E12" s="139" t="s">
        <v>13</v>
      </c>
      <c r="F12" s="139" t="s">
        <v>52</v>
      </c>
      <c r="G12" s="141">
        <v>937</v>
      </c>
      <c r="H12" s="141">
        <v>193</v>
      </c>
      <c r="I12" s="137">
        <v>400000</v>
      </c>
      <c r="J12" s="137">
        <v>82481</v>
      </c>
      <c r="K12" s="137">
        <v>82481</v>
      </c>
      <c r="L12" s="139" t="s">
        <v>120</v>
      </c>
    </row>
    <row r="13" spans="1:12" ht="30" customHeight="1" x14ac:dyDescent="0.25">
      <c r="A13" s="139" t="s">
        <v>124</v>
      </c>
      <c r="B13" s="141">
        <v>68</v>
      </c>
      <c r="C13" s="142" t="s">
        <v>160</v>
      </c>
      <c r="D13" s="139" t="s">
        <v>159</v>
      </c>
      <c r="E13" s="139" t="s">
        <v>13</v>
      </c>
      <c r="F13" s="139" t="s">
        <v>52</v>
      </c>
      <c r="G13" s="138">
        <v>23113</v>
      </c>
      <c r="H13" s="138">
        <v>2719</v>
      </c>
      <c r="I13" s="137">
        <v>9186500</v>
      </c>
      <c r="J13" s="137">
        <v>2033944</v>
      </c>
      <c r="K13" s="137">
        <v>2033944</v>
      </c>
      <c r="L13" s="139" t="s">
        <v>120</v>
      </c>
    </row>
    <row r="14" spans="1:12" ht="30" customHeight="1" x14ac:dyDescent="0.25">
      <c r="A14" s="139" t="s">
        <v>124</v>
      </c>
      <c r="B14" s="141">
        <v>69</v>
      </c>
      <c r="C14" s="139" t="s">
        <v>158</v>
      </c>
      <c r="D14" s="139" t="s">
        <v>71</v>
      </c>
      <c r="E14" s="139" t="s">
        <v>13</v>
      </c>
      <c r="F14" s="139" t="s">
        <v>48</v>
      </c>
      <c r="G14" s="138">
        <v>3381</v>
      </c>
      <c r="H14" s="141">
        <v>479</v>
      </c>
      <c r="I14" s="137">
        <v>825000</v>
      </c>
      <c r="J14" s="137">
        <v>297522</v>
      </c>
      <c r="K14" s="137">
        <v>297522</v>
      </c>
      <c r="L14" s="139" t="s">
        <v>120</v>
      </c>
    </row>
    <row r="15" spans="1:12" ht="30" customHeight="1" x14ac:dyDescent="0.25">
      <c r="A15" s="139" t="s">
        <v>124</v>
      </c>
      <c r="B15" s="139" t="s">
        <v>157</v>
      </c>
      <c r="C15" s="142" t="s">
        <v>156</v>
      </c>
      <c r="D15" s="139" t="s">
        <v>134</v>
      </c>
      <c r="E15" s="139" t="s">
        <v>16</v>
      </c>
      <c r="F15" s="139" t="s">
        <v>53</v>
      </c>
      <c r="G15" s="138">
        <v>2435</v>
      </c>
      <c r="H15" s="141">
        <v>366</v>
      </c>
      <c r="I15" s="137">
        <v>2321446</v>
      </c>
      <c r="J15" s="137">
        <v>981305</v>
      </c>
      <c r="K15" s="137">
        <v>981305</v>
      </c>
      <c r="L15" s="139" t="s">
        <v>120</v>
      </c>
    </row>
    <row r="16" spans="1:12" ht="30" customHeight="1" x14ac:dyDescent="0.25">
      <c r="A16" s="139" t="s">
        <v>124</v>
      </c>
      <c r="B16" s="139" t="s">
        <v>155</v>
      </c>
      <c r="C16" s="142" t="s">
        <v>154</v>
      </c>
      <c r="D16" s="139" t="s">
        <v>134</v>
      </c>
      <c r="E16" s="139" t="s">
        <v>16</v>
      </c>
      <c r="F16" s="139" t="s">
        <v>53</v>
      </c>
      <c r="G16" s="138">
        <v>2942</v>
      </c>
      <c r="H16" s="139" t="s">
        <v>147</v>
      </c>
      <c r="I16" s="139" t="s">
        <v>126</v>
      </c>
      <c r="J16" s="137">
        <v>514809</v>
      </c>
      <c r="K16" s="137">
        <v>514809</v>
      </c>
      <c r="L16" s="139" t="s">
        <v>120</v>
      </c>
    </row>
    <row r="17" spans="1:12" ht="30" customHeight="1" x14ac:dyDescent="0.25">
      <c r="A17" s="139" t="s">
        <v>124</v>
      </c>
      <c r="B17" s="141">
        <v>71</v>
      </c>
      <c r="C17" s="142" t="s">
        <v>153</v>
      </c>
      <c r="D17" s="139" t="s">
        <v>15</v>
      </c>
      <c r="E17" s="139" t="s">
        <v>16</v>
      </c>
      <c r="F17" s="139" t="s">
        <v>53</v>
      </c>
      <c r="G17" s="138">
        <v>4805</v>
      </c>
      <c r="H17" s="141">
        <v>722</v>
      </c>
      <c r="I17" s="137">
        <v>4000000</v>
      </c>
      <c r="J17" s="137">
        <v>1936415</v>
      </c>
      <c r="K17" s="137">
        <v>1936415</v>
      </c>
      <c r="L17" s="139" t="s">
        <v>120</v>
      </c>
    </row>
    <row r="18" spans="1:12" ht="30" customHeight="1" x14ac:dyDescent="0.25">
      <c r="A18" s="139" t="s">
        <v>124</v>
      </c>
      <c r="B18" s="139" t="s">
        <v>152</v>
      </c>
      <c r="C18" s="139" t="s">
        <v>151</v>
      </c>
      <c r="D18" s="142" t="s">
        <v>148</v>
      </c>
      <c r="E18" s="139" t="s">
        <v>16</v>
      </c>
      <c r="F18" s="139" t="s">
        <v>53</v>
      </c>
      <c r="G18" s="138">
        <v>2257</v>
      </c>
      <c r="H18" s="141">
        <v>339</v>
      </c>
      <c r="I18" s="137">
        <v>9625000</v>
      </c>
      <c r="J18" s="137">
        <v>909571</v>
      </c>
      <c r="K18" s="137">
        <v>909571</v>
      </c>
      <c r="L18" s="139" t="s">
        <v>120</v>
      </c>
    </row>
    <row r="19" spans="1:12" ht="30" customHeight="1" x14ac:dyDescent="0.25">
      <c r="A19" s="139" t="s">
        <v>124</v>
      </c>
      <c r="B19" s="139" t="s">
        <v>150</v>
      </c>
      <c r="C19" s="142" t="s">
        <v>149</v>
      </c>
      <c r="D19" s="142" t="s">
        <v>148</v>
      </c>
      <c r="E19" s="139" t="s">
        <v>16</v>
      </c>
      <c r="F19" s="139" t="s">
        <v>53</v>
      </c>
      <c r="G19" s="138">
        <v>27418</v>
      </c>
      <c r="H19" s="139" t="s">
        <v>147</v>
      </c>
      <c r="I19" s="139" t="s">
        <v>126</v>
      </c>
      <c r="J19" s="137">
        <v>4798197</v>
      </c>
      <c r="K19" s="137">
        <v>4798197</v>
      </c>
      <c r="L19" s="139" t="s">
        <v>120</v>
      </c>
    </row>
    <row r="20" spans="1:12" ht="30" customHeight="1" x14ac:dyDescent="0.25">
      <c r="A20" s="139" t="s">
        <v>124</v>
      </c>
      <c r="B20" s="141">
        <v>74</v>
      </c>
      <c r="C20" s="139" t="s">
        <v>146</v>
      </c>
      <c r="D20" s="139" t="s">
        <v>122</v>
      </c>
      <c r="E20" s="139" t="s">
        <v>121</v>
      </c>
      <c r="F20" s="139" t="s">
        <v>53</v>
      </c>
      <c r="G20" s="141">
        <v>49</v>
      </c>
      <c r="H20" s="141">
        <v>17</v>
      </c>
      <c r="I20" s="140">
        <v>21805</v>
      </c>
      <c r="J20" s="140">
        <v>23177</v>
      </c>
      <c r="K20" s="140">
        <v>21805</v>
      </c>
      <c r="L20" s="139" t="s">
        <v>120</v>
      </c>
    </row>
    <row r="21" spans="1:12" ht="30" customHeight="1" x14ac:dyDescent="0.25">
      <c r="A21" s="139" t="s">
        <v>124</v>
      </c>
      <c r="B21" s="141">
        <v>75</v>
      </c>
      <c r="C21" s="139" t="s">
        <v>145</v>
      </c>
      <c r="D21" s="139" t="s">
        <v>122</v>
      </c>
      <c r="E21" s="139" t="s">
        <v>121</v>
      </c>
      <c r="F21" s="139" t="s">
        <v>53</v>
      </c>
      <c r="G21" s="141">
        <v>60</v>
      </c>
      <c r="H21" s="141">
        <v>20</v>
      </c>
      <c r="I21" s="140">
        <v>26700</v>
      </c>
      <c r="J21" s="140">
        <v>28380</v>
      </c>
      <c r="K21" s="140">
        <v>26700</v>
      </c>
      <c r="L21" s="139" t="s">
        <v>120</v>
      </c>
    </row>
    <row r="22" spans="1:12" ht="30" customHeight="1" x14ac:dyDescent="0.25">
      <c r="A22" s="139" t="s">
        <v>124</v>
      </c>
      <c r="B22" s="141">
        <v>76</v>
      </c>
      <c r="C22" s="139" t="s">
        <v>144</v>
      </c>
      <c r="D22" s="139" t="s">
        <v>122</v>
      </c>
      <c r="E22" s="139" t="s">
        <v>121</v>
      </c>
      <c r="F22" s="139" t="s">
        <v>53</v>
      </c>
      <c r="G22" s="141">
        <v>24</v>
      </c>
      <c r="H22" s="141">
        <v>8</v>
      </c>
      <c r="I22" s="140">
        <v>10680</v>
      </c>
      <c r="J22" s="140">
        <v>11352</v>
      </c>
      <c r="K22" s="140">
        <v>10680</v>
      </c>
      <c r="L22" s="139" t="s">
        <v>120</v>
      </c>
    </row>
    <row r="23" spans="1:12" ht="30" customHeight="1" x14ac:dyDescent="0.25">
      <c r="A23" s="139" t="s">
        <v>124</v>
      </c>
      <c r="B23" s="139" t="s">
        <v>143</v>
      </c>
      <c r="C23" s="139" t="s">
        <v>142</v>
      </c>
      <c r="D23" s="142" t="s">
        <v>139</v>
      </c>
      <c r="E23" s="139" t="s">
        <v>127</v>
      </c>
      <c r="F23" s="139" t="s">
        <v>53</v>
      </c>
      <c r="G23" s="141">
        <v>67</v>
      </c>
      <c r="H23" s="141">
        <v>23</v>
      </c>
      <c r="I23" s="140">
        <v>16014</v>
      </c>
      <c r="J23" s="140">
        <v>16080</v>
      </c>
      <c r="K23" s="140">
        <v>16014</v>
      </c>
      <c r="L23" s="139" t="s">
        <v>120</v>
      </c>
    </row>
    <row r="24" spans="1:12" ht="30" customHeight="1" x14ac:dyDescent="0.25">
      <c r="A24" s="139" t="s">
        <v>124</v>
      </c>
      <c r="B24" s="139" t="s">
        <v>141</v>
      </c>
      <c r="C24" s="142" t="s">
        <v>140</v>
      </c>
      <c r="D24" s="142" t="s">
        <v>139</v>
      </c>
      <c r="E24" s="139" t="s">
        <v>127</v>
      </c>
      <c r="F24" s="139" t="s">
        <v>52</v>
      </c>
      <c r="G24" s="141">
        <v>100</v>
      </c>
      <c r="H24" s="141">
        <v>34</v>
      </c>
      <c r="I24" s="140">
        <v>23961</v>
      </c>
      <c r="J24" s="140">
        <v>24000</v>
      </c>
      <c r="K24" s="140">
        <v>23961</v>
      </c>
      <c r="L24" s="139" t="s">
        <v>120</v>
      </c>
    </row>
    <row r="25" spans="1:12" ht="30" customHeight="1" x14ac:dyDescent="0.25">
      <c r="A25" s="139" t="s">
        <v>124</v>
      </c>
      <c r="B25" s="139" t="s">
        <v>138</v>
      </c>
      <c r="C25" s="139" t="s">
        <v>137</v>
      </c>
      <c r="D25" s="139" t="s">
        <v>134</v>
      </c>
      <c r="E25" s="139" t="s">
        <v>121</v>
      </c>
      <c r="F25" s="139" t="s">
        <v>53</v>
      </c>
      <c r="G25" s="141">
        <v>72</v>
      </c>
      <c r="H25" s="141">
        <v>24</v>
      </c>
      <c r="I25" s="140">
        <v>41000</v>
      </c>
      <c r="J25" s="140">
        <v>34056</v>
      </c>
      <c r="K25" s="140">
        <v>34056</v>
      </c>
      <c r="L25" s="139" t="s">
        <v>120</v>
      </c>
    </row>
    <row r="26" spans="1:12" ht="30" customHeight="1" x14ac:dyDescent="0.25">
      <c r="A26" s="139" t="s">
        <v>124</v>
      </c>
      <c r="B26" s="139" t="s">
        <v>136</v>
      </c>
      <c r="C26" s="139" t="s">
        <v>135</v>
      </c>
      <c r="D26" s="139" t="s">
        <v>134</v>
      </c>
      <c r="E26" s="139" t="s">
        <v>127</v>
      </c>
      <c r="F26" s="139" t="s">
        <v>53</v>
      </c>
      <c r="G26" s="141">
        <v>24</v>
      </c>
      <c r="H26" s="141">
        <v>8</v>
      </c>
      <c r="I26" s="139" t="s">
        <v>126</v>
      </c>
      <c r="J26" s="140">
        <v>5760</v>
      </c>
      <c r="K26" s="140">
        <v>5760</v>
      </c>
      <c r="L26" s="139" t="s">
        <v>120</v>
      </c>
    </row>
    <row r="27" spans="1:12" ht="30" customHeight="1" x14ac:dyDescent="0.25">
      <c r="A27" s="139" t="s">
        <v>124</v>
      </c>
      <c r="B27" s="141">
        <v>79</v>
      </c>
      <c r="C27" s="139" t="s">
        <v>133</v>
      </c>
      <c r="D27" s="139" t="s">
        <v>122</v>
      </c>
      <c r="E27" s="139" t="s">
        <v>121</v>
      </c>
      <c r="F27" s="139" t="s">
        <v>53</v>
      </c>
      <c r="G27" s="141">
        <v>36</v>
      </c>
      <c r="H27" s="141">
        <v>12</v>
      </c>
      <c r="I27" s="140">
        <v>16020</v>
      </c>
      <c r="J27" s="140">
        <v>17028</v>
      </c>
      <c r="K27" s="140">
        <v>16020</v>
      </c>
      <c r="L27" s="139" t="s">
        <v>120</v>
      </c>
    </row>
    <row r="28" spans="1:12" ht="30" customHeight="1" x14ac:dyDescent="0.25">
      <c r="A28" s="139" t="s">
        <v>124</v>
      </c>
      <c r="B28" s="141">
        <v>80</v>
      </c>
      <c r="C28" s="139" t="s">
        <v>132</v>
      </c>
      <c r="D28" s="139" t="s">
        <v>122</v>
      </c>
      <c r="E28" s="139" t="s">
        <v>121</v>
      </c>
      <c r="F28" s="139" t="s">
        <v>52</v>
      </c>
      <c r="G28" s="138">
        <v>1085</v>
      </c>
      <c r="H28" s="141">
        <v>369</v>
      </c>
      <c r="I28" s="140">
        <v>509950</v>
      </c>
      <c r="J28" s="140">
        <v>513205</v>
      </c>
      <c r="K28" s="140">
        <v>509950</v>
      </c>
      <c r="L28" s="139" t="s">
        <v>120</v>
      </c>
    </row>
    <row r="29" spans="1:12" ht="30" customHeight="1" x14ac:dyDescent="0.25">
      <c r="A29" s="139" t="s">
        <v>124</v>
      </c>
      <c r="B29" s="141">
        <v>81</v>
      </c>
      <c r="C29" s="139" t="s">
        <v>131</v>
      </c>
      <c r="D29" s="139" t="s">
        <v>122</v>
      </c>
      <c r="E29" s="139" t="s">
        <v>121</v>
      </c>
      <c r="F29" s="139" t="s">
        <v>52</v>
      </c>
      <c r="G29" s="141">
        <v>70</v>
      </c>
      <c r="H29" s="141">
        <v>24</v>
      </c>
      <c r="I29" s="140">
        <v>31150</v>
      </c>
      <c r="J29" s="140">
        <v>33110</v>
      </c>
      <c r="K29" s="140">
        <v>31150</v>
      </c>
      <c r="L29" s="139" t="s">
        <v>120</v>
      </c>
    </row>
    <row r="30" spans="1:12" ht="30" customHeight="1" x14ac:dyDescent="0.25">
      <c r="A30" s="139" t="s">
        <v>124</v>
      </c>
      <c r="B30" s="139" t="s">
        <v>130</v>
      </c>
      <c r="C30" s="139" t="s">
        <v>128</v>
      </c>
      <c r="D30" s="139" t="s">
        <v>71</v>
      </c>
      <c r="E30" s="139" t="s">
        <v>121</v>
      </c>
      <c r="F30" s="139" t="s">
        <v>52</v>
      </c>
      <c r="G30" s="141">
        <v>230</v>
      </c>
      <c r="H30" s="141">
        <v>78</v>
      </c>
      <c r="I30" s="140">
        <v>385000</v>
      </c>
      <c r="J30" s="140">
        <v>108790</v>
      </c>
      <c r="K30" s="140">
        <v>108790</v>
      </c>
      <c r="L30" s="139" t="s">
        <v>120</v>
      </c>
    </row>
    <row r="31" spans="1:12" ht="30" customHeight="1" x14ac:dyDescent="0.25">
      <c r="A31" s="139" t="s">
        <v>124</v>
      </c>
      <c r="B31" s="139" t="s">
        <v>129</v>
      </c>
      <c r="C31" s="139" t="s">
        <v>128</v>
      </c>
      <c r="D31" s="139" t="s">
        <v>71</v>
      </c>
      <c r="E31" s="139" t="s">
        <v>127</v>
      </c>
      <c r="F31" s="139" t="s">
        <v>52</v>
      </c>
      <c r="G31" s="141">
        <v>77</v>
      </c>
      <c r="H31" s="141">
        <v>26</v>
      </c>
      <c r="I31" s="139" t="s">
        <v>126</v>
      </c>
      <c r="J31" s="140">
        <v>18480</v>
      </c>
      <c r="K31" s="140">
        <v>18480</v>
      </c>
      <c r="L31" s="139" t="s">
        <v>120</v>
      </c>
    </row>
    <row r="32" spans="1:12" ht="30" customHeight="1" x14ac:dyDescent="0.25">
      <c r="A32" s="139" t="s">
        <v>124</v>
      </c>
      <c r="B32" s="141">
        <v>83</v>
      </c>
      <c r="C32" s="139" t="s">
        <v>125</v>
      </c>
      <c r="D32" s="139" t="s">
        <v>122</v>
      </c>
      <c r="E32" s="139" t="s">
        <v>121</v>
      </c>
      <c r="F32" s="139" t="s">
        <v>48</v>
      </c>
      <c r="G32" s="141">
        <v>20</v>
      </c>
      <c r="H32" s="141">
        <v>7</v>
      </c>
      <c r="I32" s="140">
        <v>8900</v>
      </c>
      <c r="J32" s="140">
        <v>9460</v>
      </c>
      <c r="K32" s="140">
        <v>8900</v>
      </c>
      <c r="L32" s="139" t="s">
        <v>120</v>
      </c>
    </row>
    <row r="33" spans="1:12" ht="30" customHeight="1" x14ac:dyDescent="0.25">
      <c r="A33" s="139" t="s">
        <v>124</v>
      </c>
      <c r="B33" s="141">
        <v>84</v>
      </c>
      <c r="C33" s="139" t="s">
        <v>123</v>
      </c>
      <c r="D33" s="139" t="s">
        <v>122</v>
      </c>
      <c r="E33" s="139" t="s">
        <v>121</v>
      </c>
      <c r="F33" s="139" t="s">
        <v>48</v>
      </c>
      <c r="G33" s="141">
        <v>116</v>
      </c>
      <c r="H33" s="141">
        <v>39</v>
      </c>
      <c r="I33" s="140">
        <v>51620</v>
      </c>
      <c r="J33" s="140">
        <v>54868</v>
      </c>
      <c r="K33" s="140">
        <v>51620</v>
      </c>
      <c r="L33" s="139" t="s">
        <v>120</v>
      </c>
    </row>
    <row r="34" spans="1:12" ht="30" customHeight="1" x14ac:dyDescent="0.25">
      <c r="A34" s="316" t="s">
        <v>119</v>
      </c>
      <c r="B34" s="317"/>
      <c r="C34" s="317"/>
      <c r="D34" s="317"/>
      <c r="E34" s="317"/>
      <c r="F34" s="318"/>
      <c r="G34" s="138">
        <v>201918</v>
      </c>
      <c r="H34" s="138">
        <v>15431</v>
      </c>
      <c r="I34" s="137">
        <v>40539821</v>
      </c>
      <c r="J34" s="137">
        <v>21634788</v>
      </c>
      <c r="K34" s="137">
        <v>21620928</v>
      </c>
      <c r="L34" s="136"/>
    </row>
    <row r="35" spans="1:12" ht="30" customHeight="1" x14ac:dyDescent="0.25">
      <c r="A35" s="135"/>
      <c r="B35" s="135"/>
      <c r="C35" s="135"/>
      <c r="D35" s="135"/>
      <c r="E35" s="135"/>
      <c r="F35" s="135"/>
      <c r="G35" s="135"/>
      <c r="H35" s="135"/>
      <c r="I35" s="135"/>
      <c r="J35" s="135"/>
      <c r="K35" s="135"/>
      <c r="L35" s="135"/>
    </row>
  </sheetData>
  <mergeCells count="1">
    <mergeCell ref="A34:F34"/>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FC546-8F82-41D2-BF16-3BC46A0F1F71}">
  <sheetPr>
    <pageSetUpPr fitToPage="1"/>
  </sheetPr>
  <dimension ref="A1:O29"/>
  <sheetViews>
    <sheetView zoomScaleNormal="100" workbookViewId="0">
      <pane ySplit="2" topLeftCell="A3" activePane="bottomLeft" state="frozen"/>
      <selection pane="bottomLeft" activeCell="D6" sqref="A2:L25"/>
    </sheetView>
  </sheetViews>
  <sheetFormatPr defaultColWidth="9" defaultRowHeight="12.75" x14ac:dyDescent="0.25"/>
  <cols>
    <col min="1" max="2" width="8.625" style="134" customWidth="1"/>
    <col min="3" max="3" width="7" style="134" customWidth="1"/>
    <col min="4" max="4" width="23.25" style="134" customWidth="1"/>
    <col min="5" max="5" width="18.625" style="134" customWidth="1"/>
    <col min="6" max="6" width="16.5" style="134" customWidth="1"/>
    <col min="7" max="7" width="8.625" style="134" customWidth="1"/>
    <col min="8" max="9" width="10.5" style="134" customWidth="1"/>
    <col min="10" max="10" width="9.5" style="134" customWidth="1"/>
    <col min="11" max="12" width="10.5" style="134" customWidth="1"/>
    <col min="13" max="13" width="8.625" style="134" customWidth="1"/>
    <col min="14" max="14" width="7.25" style="134" bestFit="1" customWidth="1"/>
    <col min="15" max="16384" width="9" style="134"/>
  </cols>
  <sheetData>
    <row r="1" spans="1:15" ht="17.25" customHeight="1" x14ac:dyDescent="0.25">
      <c r="A1" s="167" t="s">
        <v>213</v>
      </c>
      <c r="B1" s="166"/>
    </row>
    <row r="2" spans="1:15" ht="99" customHeight="1" x14ac:dyDescent="0.25">
      <c r="A2" s="165" t="s">
        <v>212</v>
      </c>
      <c r="B2" s="165" t="s">
        <v>211</v>
      </c>
      <c r="C2" s="165" t="s">
        <v>0</v>
      </c>
      <c r="D2" s="165" t="s">
        <v>1</v>
      </c>
      <c r="E2" s="165" t="s">
        <v>2</v>
      </c>
      <c r="F2" s="165" t="s">
        <v>3</v>
      </c>
      <c r="G2" s="165" t="s">
        <v>176</v>
      </c>
      <c r="H2" s="165" t="s">
        <v>62</v>
      </c>
      <c r="I2" s="165" t="s">
        <v>63</v>
      </c>
      <c r="J2" s="165" t="s">
        <v>84</v>
      </c>
      <c r="K2" s="165" t="s">
        <v>61</v>
      </c>
      <c r="L2" s="165" t="s">
        <v>175</v>
      </c>
      <c r="M2" s="165" t="s">
        <v>174</v>
      </c>
    </row>
    <row r="3" spans="1:15" ht="30" customHeight="1" x14ac:dyDescent="0.25">
      <c r="A3" s="161" t="s">
        <v>124</v>
      </c>
      <c r="B3" s="161" t="s">
        <v>193</v>
      </c>
      <c r="C3" s="161" t="s">
        <v>210</v>
      </c>
      <c r="D3" s="161" t="s">
        <v>209</v>
      </c>
      <c r="E3" s="161" t="s">
        <v>69</v>
      </c>
      <c r="F3" s="161" t="s">
        <v>13</v>
      </c>
      <c r="G3" s="161" t="s">
        <v>53</v>
      </c>
      <c r="H3" s="164">
        <v>167</v>
      </c>
      <c r="I3" s="160">
        <v>10</v>
      </c>
      <c r="J3" s="163">
        <v>283975</v>
      </c>
      <c r="K3" s="163">
        <v>25837</v>
      </c>
      <c r="L3" s="163">
        <v>25837</v>
      </c>
      <c r="M3" s="161" t="s">
        <v>120</v>
      </c>
      <c r="N3" s="151">
        <v>1</v>
      </c>
      <c r="O3" s="151">
        <f>SUMIF(F:F,F16,N:N)</f>
        <v>15</v>
      </c>
    </row>
    <row r="4" spans="1:15" ht="30" customHeight="1" x14ac:dyDescent="0.25">
      <c r="A4" s="161" t="s">
        <v>124</v>
      </c>
      <c r="B4" s="161" t="s">
        <v>124</v>
      </c>
      <c r="C4" s="160">
        <v>85</v>
      </c>
      <c r="D4" s="161" t="s">
        <v>208</v>
      </c>
      <c r="E4" s="161" t="s">
        <v>15</v>
      </c>
      <c r="F4" s="161" t="s">
        <v>13</v>
      </c>
      <c r="G4" s="161" t="s">
        <v>53</v>
      </c>
      <c r="H4" s="160">
        <v>958</v>
      </c>
      <c r="I4" s="160">
        <v>127</v>
      </c>
      <c r="J4" s="163">
        <v>125000</v>
      </c>
      <c r="K4" s="163">
        <v>148490</v>
      </c>
      <c r="L4" s="163">
        <v>90000</v>
      </c>
      <c r="M4" s="161" t="s">
        <v>120</v>
      </c>
      <c r="N4" s="151">
        <v>1</v>
      </c>
    </row>
    <row r="5" spans="1:15" ht="30" customHeight="1" x14ac:dyDescent="0.25">
      <c r="A5" s="161" t="s">
        <v>124</v>
      </c>
      <c r="B5" s="161" t="s">
        <v>124</v>
      </c>
      <c r="C5" s="160">
        <v>86</v>
      </c>
      <c r="D5" s="161" t="s">
        <v>207</v>
      </c>
      <c r="E5" s="161" t="s">
        <v>15</v>
      </c>
      <c r="F5" s="161" t="s">
        <v>13</v>
      </c>
      <c r="G5" s="161" t="s">
        <v>52</v>
      </c>
      <c r="H5" s="164">
        <v>1433</v>
      </c>
      <c r="I5" s="161">
        <v>191</v>
      </c>
      <c r="J5" s="163">
        <v>101300</v>
      </c>
      <c r="K5" s="163">
        <v>134702</v>
      </c>
      <c r="L5" s="163">
        <v>66300</v>
      </c>
      <c r="M5" s="161" t="s">
        <v>120</v>
      </c>
      <c r="N5" s="151">
        <v>1</v>
      </c>
    </row>
    <row r="6" spans="1:15" ht="30" customHeight="1" x14ac:dyDescent="0.25">
      <c r="A6" s="161" t="s">
        <v>124</v>
      </c>
      <c r="B6" s="161" t="s">
        <v>124</v>
      </c>
      <c r="C6" s="160">
        <v>87</v>
      </c>
      <c r="D6" s="161" t="s">
        <v>206</v>
      </c>
      <c r="E6" s="161" t="s">
        <v>15</v>
      </c>
      <c r="F6" s="161" t="s">
        <v>13</v>
      </c>
      <c r="G6" s="161" t="s">
        <v>52</v>
      </c>
      <c r="H6" s="164">
        <v>602</v>
      </c>
      <c r="I6" s="160">
        <v>91</v>
      </c>
      <c r="J6" s="163">
        <v>51800</v>
      </c>
      <c r="K6" s="163">
        <v>56588</v>
      </c>
      <c r="L6" s="163">
        <v>16800</v>
      </c>
      <c r="M6" s="161" t="s">
        <v>120</v>
      </c>
      <c r="N6" s="151">
        <v>1</v>
      </c>
    </row>
    <row r="7" spans="1:15" ht="30" customHeight="1" x14ac:dyDescent="0.25">
      <c r="A7" s="161" t="s">
        <v>124</v>
      </c>
      <c r="B7" s="161" t="s">
        <v>193</v>
      </c>
      <c r="C7" s="160">
        <v>88</v>
      </c>
      <c r="D7" s="161" t="s">
        <v>205</v>
      </c>
      <c r="E7" s="161" t="s">
        <v>71</v>
      </c>
      <c r="F7" s="161" t="s">
        <v>13</v>
      </c>
      <c r="G7" s="161" t="s">
        <v>52</v>
      </c>
      <c r="H7" s="160">
        <v>1119</v>
      </c>
      <c r="I7" s="161">
        <v>148</v>
      </c>
      <c r="J7" s="163">
        <v>550000</v>
      </c>
      <c r="K7" s="163">
        <v>105186</v>
      </c>
      <c r="L7" s="163">
        <v>105186</v>
      </c>
      <c r="M7" s="161" t="s">
        <v>120</v>
      </c>
      <c r="N7" s="151">
        <v>1</v>
      </c>
    </row>
    <row r="8" spans="1:15" ht="30" customHeight="1" x14ac:dyDescent="0.25">
      <c r="A8" s="161" t="s">
        <v>124</v>
      </c>
      <c r="B8" s="161" t="s">
        <v>124</v>
      </c>
      <c r="C8" s="160">
        <v>89</v>
      </c>
      <c r="D8" s="161" t="s">
        <v>204</v>
      </c>
      <c r="E8" s="161" t="s">
        <v>15</v>
      </c>
      <c r="F8" s="161" t="s">
        <v>13</v>
      </c>
      <c r="G8" s="161" t="s">
        <v>48</v>
      </c>
      <c r="H8" s="160">
        <v>917</v>
      </c>
      <c r="I8" s="160">
        <v>116</v>
      </c>
      <c r="J8" s="163">
        <v>125000</v>
      </c>
      <c r="K8" s="163">
        <v>86198</v>
      </c>
      <c r="L8" s="163">
        <v>86198</v>
      </c>
      <c r="M8" s="161" t="s">
        <v>120</v>
      </c>
      <c r="N8" s="151">
        <v>1</v>
      </c>
    </row>
    <row r="9" spans="1:15" ht="30" customHeight="1" x14ac:dyDescent="0.25">
      <c r="A9" s="161" t="s">
        <v>124</v>
      </c>
      <c r="B9" s="161" t="s">
        <v>124</v>
      </c>
      <c r="C9" s="160">
        <v>90</v>
      </c>
      <c r="D9" s="161" t="s">
        <v>203</v>
      </c>
      <c r="E9" s="161" t="s">
        <v>15</v>
      </c>
      <c r="F9" s="161" t="s">
        <v>13</v>
      </c>
      <c r="G9" s="161" t="s">
        <v>48</v>
      </c>
      <c r="H9" s="160">
        <v>245</v>
      </c>
      <c r="I9" s="160">
        <v>37</v>
      </c>
      <c r="J9" s="163">
        <v>116905</v>
      </c>
      <c r="K9" s="163">
        <v>23030</v>
      </c>
      <c r="L9" s="163">
        <v>23030</v>
      </c>
      <c r="M9" s="161" t="s">
        <v>120</v>
      </c>
      <c r="N9" s="151">
        <v>1</v>
      </c>
    </row>
    <row r="10" spans="1:15" ht="30" customHeight="1" x14ac:dyDescent="0.25">
      <c r="A10" s="161" t="s">
        <v>124</v>
      </c>
      <c r="B10" s="161" t="s">
        <v>124</v>
      </c>
      <c r="C10" s="160">
        <v>91</v>
      </c>
      <c r="D10" s="161" t="s">
        <v>202</v>
      </c>
      <c r="E10" s="161" t="s">
        <v>15</v>
      </c>
      <c r="F10" s="161" t="s">
        <v>13</v>
      </c>
      <c r="G10" s="161" t="s">
        <v>48</v>
      </c>
      <c r="H10" s="160">
        <v>685</v>
      </c>
      <c r="I10" s="160">
        <v>104</v>
      </c>
      <c r="J10" s="163">
        <v>117735</v>
      </c>
      <c r="K10" s="163">
        <v>64390</v>
      </c>
      <c r="L10" s="163">
        <v>64390</v>
      </c>
      <c r="M10" s="161" t="s">
        <v>120</v>
      </c>
      <c r="N10" s="151">
        <v>1</v>
      </c>
    </row>
    <row r="11" spans="1:15" ht="30" customHeight="1" x14ac:dyDescent="0.25">
      <c r="A11" s="161" t="s">
        <v>124</v>
      </c>
      <c r="B11" s="161" t="s">
        <v>124</v>
      </c>
      <c r="C11" s="160">
        <v>92</v>
      </c>
      <c r="D11" s="161" t="s">
        <v>201</v>
      </c>
      <c r="E11" s="161" t="s">
        <v>15</v>
      </c>
      <c r="F11" s="161" t="s">
        <v>13</v>
      </c>
      <c r="G11" s="161" t="s">
        <v>48</v>
      </c>
      <c r="H11" s="164">
        <v>665</v>
      </c>
      <c r="I11" s="164">
        <v>101</v>
      </c>
      <c r="J11" s="163">
        <v>120100</v>
      </c>
      <c r="K11" s="163">
        <v>62510</v>
      </c>
      <c r="L11" s="163">
        <v>62510</v>
      </c>
      <c r="M11" s="161" t="s">
        <v>120</v>
      </c>
      <c r="N11" s="151">
        <v>1</v>
      </c>
    </row>
    <row r="12" spans="1:15" ht="30" customHeight="1" x14ac:dyDescent="0.25">
      <c r="A12" s="161" t="s">
        <v>124</v>
      </c>
      <c r="B12" s="161" t="s">
        <v>124</v>
      </c>
      <c r="C12" s="160">
        <v>93</v>
      </c>
      <c r="D12" s="161" t="s">
        <v>200</v>
      </c>
      <c r="E12" s="161" t="s">
        <v>15</v>
      </c>
      <c r="F12" s="161" t="s">
        <v>13</v>
      </c>
      <c r="G12" s="161" t="s">
        <v>48</v>
      </c>
      <c r="H12" s="164">
        <v>954</v>
      </c>
      <c r="I12" s="160">
        <v>144</v>
      </c>
      <c r="J12" s="163">
        <v>117735</v>
      </c>
      <c r="K12" s="163">
        <v>89676</v>
      </c>
      <c r="L12" s="163">
        <v>82735</v>
      </c>
      <c r="M12" s="161" t="s">
        <v>120</v>
      </c>
      <c r="N12" s="151">
        <v>1</v>
      </c>
    </row>
    <row r="13" spans="1:15" ht="30" customHeight="1" x14ac:dyDescent="0.25">
      <c r="A13" s="161" t="s">
        <v>124</v>
      </c>
      <c r="B13" s="161" t="s">
        <v>124</v>
      </c>
      <c r="C13" s="160">
        <v>94</v>
      </c>
      <c r="D13" s="161" t="s">
        <v>199</v>
      </c>
      <c r="E13" s="161" t="s">
        <v>15</v>
      </c>
      <c r="F13" s="161" t="s">
        <v>13</v>
      </c>
      <c r="G13" s="161" t="s">
        <v>48</v>
      </c>
      <c r="H13" s="164">
        <v>456</v>
      </c>
      <c r="I13" s="160">
        <v>69</v>
      </c>
      <c r="J13" s="163">
        <v>178900</v>
      </c>
      <c r="K13" s="163">
        <v>42864</v>
      </c>
      <c r="L13" s="163">
        <v>42864</v>
      </c>
      <c r="M13" s="161" t="s">
        <v>120</v>
      </c>
      <c r="N13" s="151">
        <v>1</v>
      </c>
    </row>
    <row r="14" spans="1:15" ht="30" customHeight="1" x14ac:dyDescent="0.25">
      <c r="A14" s="161" t="s">
        <v>124</v>
      </c>
      <c r="B14" s="161" t="s">
        <v>193</v>
      </c>
      <c r="C14" s="160">
        <v>95</v>
      </c>
      <c r="D14" s="161" t="s">
        <v>198</v>
      </c>
      <c r="E14" s="161" t="s">
        <v>71</v>
      </c>
      <c r="F14" s="161" t="s">
        <v>13</v>
      </c>
      <c r="G14" s="161" t="s">
        <v>48</v>
      </c>
      <c r="H14" s="160">
        <v>980</v>
      </c>
      <c r="I14" s="161">
        <v>174</v>
      </c>
      <c r="J14" s="163">
        <v>550000</v>
      </c>
      <c r="K14" s="163">
        <v>92120</v>
      </c>
      <c r="L14" s="163">
        <v>92120</v>
      </c>
      <c r="M14" s="161" t="s">
        <v>120</v>
      </c>
      <c r="N14" s="151">
        <v>1</v>
      </c>
    </row>
    <row r="15" spans="1:15" ht="30" customHeight="1" x14ac:dyDescent="0.25">
      <c r="A15" s="161" t="s">
        <v>124</v>
      </c>
      <c r="B15" s="161" t="s">
        <v>193</v>
      </c>
      <c r="C15" s="160">
        <v>96</v>
      </c>
      <c r="D15" s="161" t="s">
        <v>197</v>
      </c>
      <c r="E15" s="161" t="s">
        <v>71</v>
      </c>
      <c r="F15" s="161" t="s">
        <v>13</v>
      </c>
      <c r="G15" s="161" t="s">
        <v>48</v>
      </c>
      <c r="H15" s="160">
        <v>1057</v>
      </c>
      <c r="I15" s="160">
        <v>232</v>
      </c>
      <c r="J15" s="163">
        <v>450000</v>
      </c>
      <c r="K15" s="163">
        <v>99358</v>
      </c>
      <c r="L15" s="163">
        <v>99358</v>
      </c>
      <c r="M15" s="161" t="s">
        <v>120</v>
      </c>
      <c r="N15" s="151">
        <v>1</v>
      </c>
    </row>
    <row r="16" spans="1:15" ht="30" customHeight="1" x14ac:dyDescent="0.25">
      <c r="A16" s="161" t="s">
        <v>124</v>
      </c>
      <c r="B16" s="161" t="s">
        <v>124</v>
      </c>
      <c r="C16" s="160">
        <v>97</v>
      </c>
      <c r="D16" s="161" t="s">
        <v>196</v>
      </c>
      <c r="E16" s="161" t="s">
        <v>38</v>
      </c>
      <c r="F16" s="161" t="s">
        <v>13</v>
      </c>
      <c r="G16" s="161" t="s">
        <v>48</v>
      </c>
      <c r="H16" s="164">
        <v>1190</v>
      </c>
      <c r="I16" s="161">
        <v>166</v>
      </c>
      <c r="J16" s="163">
        <v>453100</v>
      </c>
      <c r="K16" s="163">
        <v>111813</v>
      </c>
      <c r="L16" s="163">
        <v>111813</v>
      </c>
      <c r="M16" s="161" t="s">
        <v>120</v>
      </c>
      <c r="N16" s="151">
        <v>1</v>
      </c>
    </row>
    <row r="17" spans="1:15" ht="30" customHeight="1" x14ac:dyDescent="0.25">
      <c r="A17" s="161" t="s">
        <v>124</v>
      </c>
      <c r="B17" s="161" t="s">
        <v>124</v>
      </c>
      <c r="C17" s="160">
        <v>98</v>
      </c>
      <c r="D17" s="161" t="s">
        <v>195</v>
      </c>
      <c r="E17" s="161" t="s">
        <v>38</v>
      </c>
      <c r="F17" s="161" t="s">
        <v>13</v>
      </c>
      <c r="G17" s="161" t="s">
        <v>48</v>
      </c>
      <c r="H17" s="164">
        <v>1240</v>
      </c>
      <c r="I17" s="164">
        <v>198</v>
      </c>
      <c r="J17" s="163">
        <v>35000</v>
      </c>
      <c r="K17" s="163">
        <v>116560</v>
      </c>
      <c r="L17" s="163">
        <v>35000</v>
      </c>
      <c r="M17" s="161" t="s">
        <v>120</v>
      </c>
      <c r="N17" s="151">
        <v>1</v>
      </c>
    </row>
    <row r="18" spans="1:15" ht="30" customHeight="1" x14ac:dyDescent="0.25">
      <c r="A18" s="161" t="s">
        <v>124</v>
      </c>
      <c r="B18" s="161" t="s">
        <v>193</v>
      </c>
      <c r="C18" s="160">
        <v>99</v>
      </c>
      <c r="D18" s="161" t="s">
        <v>194</v>
      </c>
      <c r="E18" s="161" t="s">
        <v>134</v>
      </c>
      <c r="F18" s="161" t="s">
        <v>95</v>
      </c>
      <c r="G18" s="161" t="s">
        <v>53</v>
      </c>
      <c r="H18" s="164">
        <v>3278</v>
      </c>
      <c r="I18" s="160">
        <v>1092</v>
      </c>
      <c r="J18" s="163">
        <v>5425320</v>
      </c>
      <c r="K18" s="163">
        <v>983400</v>
      </c>
      <c r="L18" s="163">
        <v>983400</v>
      </c>
      <c r="M18" s="161" t="s">
        <v>120</v>
      </c>
      <c r="N18" s="151">
        <v>1</v>
      </c>
    </row>
    <row r="19" spans="1:15" ht="30" customHeight="1" x14ac:dyDescent="0.25">
      <c r="A19" s="161" t="s">
        <v>124</v>
      </c>
      <c r="B19" s="161" t="s">
        <v>193</v>
      </c>
      <c r="C19" s="160">
        <v>100</v>
      </c>
      <c r="D19" s="161" t="s">
        <v>192</v>
      </c>
      <c r="E19" s="161" t="s">
        <v>38</v>
      </c>
      <c r="F19" s="161" t="s">
        <v>191</v>
      </c>
      <c r="G19" s="161" t="s">
        <v>48</v>
      </c>
      <c r="H19" s="160">
        <v>640</v>
      </c>
      <c r="I19" s="160">
        <v>0</v>
      </c>
      <c r="J19" s="162">
        <v>200000</v>
      </c>
      <c r="K19" s="162">
        <v>288000</v>
      </c>
      <c r="L19" s="162">
        <v>200000</v>
      </c>
      <c r="M19" s="161" t="s">
        <v>120</v>
      </c>
      <c r="N19" s="151">
        <v>1</v>
      </c>
    </row>
    <row r="20" spans="1:15" ht="30" customHeight="1" x14ac:dyDescent="0.25">
      <c r="A20" s="161" t="s">
        <v>124</v>
      </c>
      <c r="B20" s="161" t="s">
        <v>184</v>
      </c>
      <c r="C20" s="160">
        <v>101</v>
      </c>
      <c r="D20" s="161" t="s">
        <v>190</v>
      </c>
      <c r="E20" s="161" t="s">
        <v>134</v>
      </c>
      <c r="F20" s="161" t="s">
        <v>16</v>
      </c>
      <c r="G20" s="161" t="s">
        <v>53</v>
      </c>
      <c r="H20" s="164">
        <v>6300</v>
      </c>
      <c r="I20" s="161">
        <v>840</v>
      </c>
      <c r="J20" s="163">
        <v>5917650</v>
      </c>
      <c r="K20" s="163">
        <v>6029100</v>
      </c>
      <c r="L20" s="163">
        <v>5917650</v>
      </c>
      <c r="M20" s="161" t="s">
        <v>120</v>
      </c>
      <c r="N20" s="151">
        <v>1</v>
      </c>
    </row>
    <row r="21" spans="1:15" ht="30" customHeight="1" x14ac:dyDescent="0.25">
      <c r="A21" s="161" t="s">
        <v>124</v>
      </c>
      <c r="B21" s="161" t="s">
        <v>124</v>
      </c>
      <c r="C21" s="160">
        <v>102</v>
      </c>
      <c r="D21" s="161" t="s">
        <v>189</v>
      </c>
      <c r="E21" s="161" t="s">
        <v>122</v>
      </c>
      <c r="F21" s="161" t="s">
        <v>127</v>
      </c>
      <c r="G21" s="161" t="s">
        <v>53</v>
      </c>
      <c r="H21" s="160">
        <v>13</v>
      </c>
      <c r="I21" s="160">
        <v>4</v>
      </c>
      <c r="J21" s="162">
        <v>3120</v>
      </c>
      <c r="K21" s="162">
        <v>3120</v>
      </c>
      <c r="L21" s="162">
        <v>3120</v>
      </c>
      <c r="M21" s="161" t="s">
        <v>120</v>
      </c>
      <c r="N21" s="151">
        <v>1</v>
      </c>
    </row>
    <row r="22" spans="1:15" ht="30" customHeight="1" x14ac:dyDescent="0.25">
      <c r="A22" s="161" t="s">
        <v>124</v>
      </c>
      <c r="B22" s="161" t="s">
        <v>124</v>
      </c>
      <c r="C22" s="160">
        <v>103</v>
      </c>
      <c r="D22" s="161" t="s">
        <v>188</v>
      </c>
      <c r="E22" s="161" t="s">
        <v>122</v>
      </c>
      <c r="F22" s="161" t="s">
        <v>127</v>
      </c>
      <c r="G22" s="161" t="s">
        <v>48</v>
      </c>
      <c r="H22" s="160">
        <v>3</v>
      </c>
      <c r="I22" s="160">
        <v>1</v>
      </c>
      <c r="J22" s="162">
        <v>720</v>
      </c>
      <c r="K22" s="162">
        <v>720</v>
      </c>
      <c r="L22" s="162">
        <v>720</v>
      </c>
      <c r="M22" s="161" t="s">
        <v>120</v>
      </c>
      <c r="N22" s="151">
        <v>1</v>
      </c>
      <c r="O22" s="151" t="s">
        <v>187</v>
      </c>
    </row>
    <row r="23" spans="1:15" ht="30" customHeight="1" x14ac:dyDescent="0.25">
      <c r="A23" s="161" t="s">
        <v>124</v>
      </c>
      <c r="B23" s="161" t="s">
        <v>184</v>
      </c>
      <c r="C23" s="160">
        <v>104</v>
      </c>
      <c r="D23" s="161" t="s">
        <v>186</v>
      </c>
      <c r="E23" s="161" t="s">
        <v>122</v>
      </c>
      <c r="F23" s="161" t="s">
        <v>121</v>
      </c>
      <c r="G23" s="161" t="s">
        <v>53</v>
      </c>
      <c r="H23" s="160">
        <v>1476</v>
      </c>
      <c r="I23" s="160">
        <v>37</v>
      </c>
      <c r="J23" s="162">
        <v>583020</v>
      </c>
      <c r="K23" s="162">
        <v>583020</v>
      </c>
      <c r="L23" s="162">
        <v>583020</v>
      </c>
      <c r="M23" s="161" t="s">
        <v>120</v>
      </c>
      <c r="N23" s="151">
        <v>1</v>
      </c>
    </row>
    <row r="24" spans="1:15" ht="30" customHeight="1" x14ac:dyDescent="0.25">
      <c r="A24" s="161" t="s">
        <v>124</v>
      </c>
      <c r="B24" s="161" t="s">
        <v>184</v>
      </c>
      <c r="C24" s="160">
        <v>105</v>
      </c>
      <c r="D24" s="161" t="s">
        <v>185</v>
      </c>
      <c r="E24" s="161" t="s">
        <v>122</v>
      </c>
      <c r="F24" s="161" t="s">
        <v>121</v>
      </c>
      <c r="G24" s="161" t="s">
        <v>52</v>
      </c>
      <c r="H24" s="160">
        <v>408</v>
      </c>
      <c r="I24" s="160">
        <v>10</v>
      </c>
      <c r="J24" s="162">
        <v>161160</v>
      </c>
      <c r="K24" s="162">
        <v>161160</v>
      </c>
      <c r="L24" s="162">
        <v>161160</v>
      </c>
      <c r="M24" s="161" t="s">
        <v>120</v>
      </c>
      <c r="N24" s="151">
        <v>1</v>
      </c>
    </row>
    <row r="25" spans="1:15" ht="30" customHeight="1" x14ac:dyDescent="0.25">
      <c r="A25" s="157" t="s">
        <v>124</v>
      </c>
      <c r="B25" s="157" t="s">
        <v>184</v>
      </c>
      <c r="C25" s="160">
        <v>106</v>
      </c>
      <c r="D25" s="157" t="s">
        <v>183</v>
      </c>
      <c r="E25" s="157" t="s">
        <v>122</v>
      </c>
      <c r="F25" s="157" t="s">
        <v>121</v>
      </c>
      <c r="G25" s="157" t="s">
        <v>48</v>
      </c>
      <c r="H25" s="159">
        <v>864</v>
      </c>
      <c r="I25" s="159">
        <v>22</v>
      </c>
      <c r="J25" s="158">
        <v>341280</v>
      </c>
      <c r="K25" s="158">
        <v>341280</v>
      </c>
      <c r="L25" s="158">
        <v>341280</v>
      </c>
      <c r="M25" s="157" t="s">
        <v>120</v>
      </c>
      <c r="N25" s="151">
        <v>1</v>
      </c>
    </row>
    <row r="26" spans="1:15" ht="30" customHeight="1" x14ac:dyDescent="0.25">
      <c r="A26" s="156"/>
      <c r="B26" s="156"/>
      <c r="C26" s="155"/>
      <c r="D26" s="156"/>
      <c r="E26" s="156"/>
      <c r="F26" s="156"/>
      <c r="G26" s="156"/>
      <c r="H26" s="155"/>
      <c r="I26" s="155"/>
      <c r="J26" s="154"/>
      <c r="K26" s="154"/>
      <c r="L26" s="154"/>
      <c r="M26" s="145"/>
      <c r="N26" s="134">
        <f>SUM(N3:N25)</f>
        <v>23</v>
      </c>
    </row>
    <row r="27" spans="1:15" ht="101.25" customHeight="1" x14ac:dyDescent="0.25">
      <c r="A27" s="145"/>
      <c r="B27" s="145"/>
      <c r="C27" s="153"/>
      <c r="D27" s="145"/>
      <c r="E27" s="145"/>
      <c r="F27" s="145"/>
      <c r="H27" s="152" t="s">
        <v>182</v>
      </c>
      <c r="I27" s="152" t="s">
        <v>181</v>
      </c>
      <c r="J27" s="152" t="s">
        <v>84</v>
      </c>
      <c r="K27" s="152" t="s">
        <v>180</v>
      </c>
      <c r="L27" s="152" t="s">
        <v>179</v>
      </c>
      <c r="M27" s="145"/>
      <c r="N27" s="151"/>
    </row>
    <row r="28" spans="1:15" ht="30" customHeight="1" x14ac:dyDescent="0.25">
      <c r="B28" s="150"/>
      <c r="C28" s="150"/>
      <c r="D28" s="150"/>
      <c r="E28" s="150"/>
      <c r="F28" s="150"/>
      <c r="G28" s="150"/>
      <c r="H28" s="149">
        <f>SUM(H3:H25)</f>
        <v>25650</v>
      </c>
      <c r="I28" s="148">
        <f>SUM(I3:I25)</f>
        <v>3914</v>
      </c>
      <c r="J28" s="147">
        <f>SUM(J3:J25)</f>
        <v>16008820</v>
      </c>
      <c r="K28" s="147">
        <f>SUM(K3:K25)</f>
        <v>9649122</v>
      </c>
      <c r="L28" s="146">
        <f>SUM(L3:L25)</f>
        <v>9194491</v>
      </c>
      <c r="M28" s="145"/>
    </row>
    <row r="29" spans="1:15" ht="30" customHeight="1" x14ac:dyDescent="0.25">
      <c r="A29" s="135"/>
      <c r="B29" s="135"/>
      <c r="C29" s="135"/>
      <c r="D29" s="135"/>
      <c r="E29" s="135"/>
      <c r="F29" s="135"/>
      <c r="G29" s="135"/>
      <c r="H29" s="135"/>
      <c r="I29" s="135"/>
      <c r="J29" s="135"/>
      <c r="K29" s="135"/>
      <c r="L29" s="135"/>
      <c r="M29" s="135"/>
    </row>
  </sheetData>
  <pageMargins left="0.25" right="0.25" top="0.75" bottom="0.75" header="0.3" footer="0.3"/>
  <pageSetup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EA204-3ACD-4782-AE55-1BD4EF2D18BF}">
  <sheetPr>
    <pageSetUpPr fitToPage="1"/>
  </sheetPr>
  <dimension ref="A1:CO62"/>
  <sheetViews>
    <sheetView showWhiteSpace="0" topLeftCell="A16" zoomScaleNormal="100" workbookViewId="0">
      <selection activeCell="AP2" sqref="AP2:AP61"/>
    </sheetView>
  </sheetViews>
  <sheetFormatPr defaultColWidth="7.75" defaultRowHeight="15.75" x14ac:dyDescent="0.25"/>
  <cols>
    <col min="1" max="1" width="3.25" style="168" bestFit="1" customWidth="1"/>
    <col min="2" max="2" width="3.5" style="176" bestFit="1" customWidth="1"/>
    <col min="3" max="3" width="25.625" style="175" customWidth="1"/>
    <col min="4" max="4" width="223.75" style="168" hidden="1" customWidth="1"/>
    <col min="5" max="5" width="16.875" style="175" customWidth="1"/>
    <col min="6" max="6" width="15.25" style="175" customWidth="1"/>
    <col min="7" max="7" width="24.25" style="168" hidden="1" customWidth="1"/>
    <col min="8" max="8" width="41.375" style="168" hidden="1" customWidth="1"/>
    <col min="9" max="9" width="14.875" style="175" customWidth="1"/>
    <col min="10" max="10" width="7.875" style="174" bestFit="1" customWidth="1"/>
    <col min="11" max="11" width="8.75" style="173" bestFit="1" customWidth="1"/>
    <col min="12" max="12" width="12" style="173" bestFit="1" customWidth="1"/>
    <col min="13" max="13" width="9.5" style="172" hidden="1" customWidth="1"/>
    <col min="14" max="14" width="9.5" style="168" hidden="1" customWidth="1"/>
    <col min="15" max="15" width="12.75" style="172" bestFit="1" customWidth="1"/>
    <col min="16" max="16" width="7.875" style="173" bestFit="1" customWidth="1"/>
    <col min="17" max="17" width="12.75" style="173" bestFit="1" customWidth="1"/>
    <col min="18" max="18" width="8.625" style="169" customWidth="1"/>
    <col min="19" max="19" width="8.625" style="168" hidden="1" customWidth="1"/>
    <col min="20" max="20" width="12.875" style="173" bestFit="1" customWidth="1"/>
    <col min="21" max="21" width="20" style="168" hidden="1" customWidth="1"/>
    <col min="22" max="22" width="15.75" style="168" customWidth="1"/>
    <col min="23" max="29" width="34.875" style="168" hidden="1" customWidth="1"/>
    <col min="30" max="30" width="34.875" style="171" hidden="1" customWidth="1"/>
    <col min="31" max="41" width="34.875" style="168" hidden="1" customWidth="1"/>
    <col min="42" max="42" width="6.125" style="174" bestFit="1" customWidth="1"/>
    <col min="43" max="43" width="9.75" style="173" bestFit="1" customWidth="1"/>
    <col min="44" max="44" width="16.75" style="168" hidden="1" customWidth="1"/>
    <col min="45" max="45" width="7.75" style="168" hidden="1" customWidth="1"/>
    <col min="46" max="47" width="9.25" style="168" hidden="1" customWidth="1"/>
    <col min="48" max="48" width="7" style="168" hidden="1" customWidth="1"/>
    <col min="49" max="49" width="9.25" style="168" hidden="1" customWidth="1"/>
    <col min="50" max="52" width="5.5" style="168" hidden="1" customWidth="1"/>
    <col min="53" max="53" width="8.75" style="171" hidden="1" customWidth="1"/>
    <col min="54" max="54" width="8.75" style="168" hidden="1" customWidth="1"/>
    <col min="55" max="55" width="7.875" style="168" hidden="1" customWidth="1"/>
    <col min="56" max="56" width="5" style="172" hidden="1" customWidth="1"/>
    <col min="57" max="57" width="5.5" style="172" hidden="1" customWidth="1"/>
    <col min="58" max="58" width="7" style="172" hidden="1" customWidth="1"/>
    <col min="59" max="59" width="5.5" style="172" hidden="1" customWidth="1"/>
    <col min="60" max="60" width="10.25" style="171" hidden="1" customWidth="1"/>
    <col min="61" max="61" width="6.125" style="168" hidden="1" customWidth="1"/>
    <col min="62" max="62" width="10.25" style="171" hidden="1" customWidth="1"/>
    <col min="63" max="63" width="4.75" style="168" hidden="1" customWidth="1"/>
    <col min="64" max="64" width="7" style="168" hidden="1" customWidth="1"/>
    <col min="65" max="65" width="5.5" style="168" hidden="1" customWidth="1"/>
    <col min="66" max="66" width="5.5" style="170" hidden="1" customWidth="1"/>
    <col min="67" max="67" width="4.75" style="170" hidden="1" customWidth="1"/>
    <col min="68" max="69" width="5.5" style="168" hidden="1" customWidth="1"/>
    <col min="70" max="70" width="223.75" style="168" hidden="1" customWidth="1"/>
    <col min="71" max="73" width="5.5" style="168" hidden="1" customWidth="1"/>
    <col min="74" max="74" width="154.25" style="168" hidden="1" customWidth="1"/>
    <col min="75" max="75" width="5.5" style="168" hidden="1" customWidth="1"/>
    <col min="76" max="76" width="8.75" style="168" hidden="1" customWidth="1"/>
    <col min="77" max="77" width="7.875" style="168" hidden="1" customWidth="1"/>
    <col min="78" max="79" width="7" style="168" hidden="1" customWidth="1"/>
    <col min="80" max="80" width="5.5" style="168" hidden="1" customWidth="1"/>
    <col min="81" max="81" width="223.75" style="168" hidden="1" customWidth="1"/>
    <col min="82" max="82" width="7" style="168" hidden="1" customWidth="1"/>
    <col min="83" max="83" width="6.125" style="168" hidden="1" customWidth="1"/>
    <col min="84" max="84" width="29.75" style="168" hidden="1" customWidth="1"/>
    <col min="85" max="86" width="5.5" style="168" hidden="1" customWidth="1"/>
    <col min="87" max="87" width="30.875" style="168" hidden="1" customWidth="1"/>
    <col min="88" max="88" width="5.5" style="168" hidden="1" customWidth="1"/>
    <col min="89" max="89" width="5.5" style="168" bestFit="1" customWidth="1"/>
    <col min="90" max="90" width="12" style="169" bestFit="1" customWidth="1"/>
    <col min="91" max="91" width="10.25" style="168" bestFit="1" customWidth="1"/>
    <col min="92" max="92" width="5.5" style="168" customWidth="1"/>
    <col min="93" max="93" width="17.5" style="168" hidden="1" customWidth="1"/>
    <col min="94" max="94" width="13.125" style="168" customWidth="1"/>
    <col min="95" max="95" width="22.625" style="168" customWidth="1"/>
    <col min="96" max="96" width="29.375" style="168" customWidth="1"/>
    <col min="97" max="97" width="22" style="168" customWidth="1"/>
    <col min="98" max="98" width="22.25" style="168" customWidth="1"/>
    <col min="99" max="100" width="13" style="168" customWidth="1"/>
    <col min="101" max="16384" width="7.75" style="168"/>
  </cols>
  <sheetData>
    <row r="1" spans="1:93" s="209" customFormat="1" ht="93" customHeight="1" x14ac:dyDescent="0.25">
      <c r="A1" s="210" t="s">
        <v>638</v>
      </c>
      <c r="B1" s="210" t="s">
        <v>637</v>
      </c>
      <c r="C1" s="210" t="s">
        <v>636</v>
      </c>
      <c r="D1" s="210" t="s">
        <v>635</v>
      </c>
      <c r="E1" s="210" t="s">
        <v>2</v>
      </c>
      <c r="F1" s="210" t="s">
        <v>634</v>
      </c>
      <c r="G1" s="210" t="s">
        <v>633</v>
      </c>
      <c r="H1" s="210" t="s">
        <v>632</v>
      </c>
      <c r="I1" s="210" t="s">
        <v>47</v>
      </c>
      <c r="J1" s="218" t="s">
        <v>631</v>
      </c>
      <c r="K1" s="217" t="s">
        <v>630</v>
      </c>
      <c r="L1" s="214" t="s">
        <v>84</v>
      </c>
      <c r="M1" s="216" t="s">
        <v>629</v>
      </c>
      <c r="N1" s="216" t="s">
        <v>628</v>
      </c>
      <c r="O1" s="216" t="s">
        <v>627</v>
      </c>
      <c r="P1" s="217" t="s">
        <v>626</v>
      </c>
      <c r="Q1" s="214" t="s">
        <v>625</v>
      </c>
      <c r="R1" s="211" t="s">
        <v>624</v>
      </c>
      <c r="S1" s="216" t="s">
        <v>623</v>
      </c>
      <c r="T1" s="214" t="s">
        <v>622</v>
      </c>
      <c r="U1" s="210" t="s">
        <v>621</v>
      </c>
      <c r="V1" s="210" t="s">
        <v>620</v>
      </c>
      <c r="W1" s="210" t="s">
        <v>619</v>
      </c>
      <c r="X1" s="210" t="s">
        <v>618</v>
      </c>
      <c r="Y1" s="210" t="s">
        <v>617</v>
      </c>
      <c r="Z1" s="210" t="s">
        <v>616</v>
      </c>
      <c r="AA1" s="210" t="s">
        <v>615</v>
      </c>
      <c r="AB1" s="213" t="s">
        <v>614</v>
      </c>
      <c r="AC1" s="210" t="s">
        <v>613</v>
      </c>
      <c r="AD1" s="210" t="s">
        <v>612</v>
      </c>
      <c r="AE1" s="210" t="s">
        <v>611</v>
      </c>
      <c r="AF1" s="210" t="s">
        <v>610</v>
      </c>
      <c r="AG1" s="210" t="s">
        <v>609</v>
      </c>
      <c r="AH1" s="210" t="s">
        <v>608</v>
      </c>
      <c r="AI1" s="210" t="s">
        <v>607</v>
      </c>
      <c r="AJ1" s="210" t="s">
        <v>606</v>
      </c>
      <c r="AK1" s="210" t="s">
        <v>605</v>
      </c>
      <c r="AL1" s="210" t="s">
        <v>604</v>
      </c>
      <c r="AM1" s="210" t="s">
        <v>603</v>
      </c>
      <c r="AN1" s="210" t="s">
        <v>602</v>
      </c>
      <c r="AO1" s="210" t="s">
        <v>601</v>
      </c>
      <c r="AP1" s="215" t="s">
        <v>600</v>
      </c>
      <c r="AQ1" s="214" t="s">
        <v>599</v>
      </c>
      <c r="AR1" s="210" t="s">
        <v>598</v>
      </c>
      <c r="AS1" s="210" t="s">
        <v>597</v>
      </c>
      <c r="AT1" s="213" t="s">
        <v>596</v>
      </c>
      <c r="AU1" s="213" t="s">
        <v>595</v>
      </c>
      <c r="AV1" s="210" t="s">
        <v>594</v>
      </c>
      <c r="AW1" s="213" t="s">
        <v>593</v>
      </c>
      <c r="AX1" s="210" t="s">
        <v>592</v>
      </c>
      <c r="AY1" s="210" t="s">
        <v>591</v>
      </c>
      <c r="AZ1" s="210" t="s">
        <v>590</v>
      </c>
      <c r="BA1" s="212" t="s">
        <v>589</v>
      </c>
      <c r="BB1" s="212" t="s">
        <v>588</v>
      </c>
      <c r="BC1" s="210" t="s">
        <v>587</v>
      </c>
      <c r="BD1" s="210" t="s">
        <v>586</v>
      </c>
      <c r="BE1" s="210" t="s">
        <v>585</v>
      </c>
      <c r="BF1" s="210" t="s">
        <v>584</v>
      </c>
      <c r="BG1" s="210" t="s">
        <v>583</v>
      </c>
      <c r="BH1" s="210" t="s">
        <v>582</v>
      </c>
      <c r="BI1" s="210" t="s">
        <v>581</v>
      </c>
      <c r="BJ1" s="210" t="s">
        <v>580</v>
      </c>
      <c r="BK1" s="210" t="s">
        <v>579</v>
      </c>
      <c r="BL1" s="210" t="s">
        <v>578</v>
      </c>
      <c r="BM1" s="210" t="s">
        <v>577</v>
      </c>
      <c r="BN1" s="210" t="s">
        <v>576</v>
      </c>
      <c r="BO1" s="210" t="s">
        <v>575</v>
      </c>
      <c r="BP1" s="210" t="s">
        <v>574</v>
      </c>
      <c r="BQ1" s="210" t="s">
        <v>573</v>
      </c>
      <c r="BR1" s="210" t="s">
        <v>572</v>
      </c>
      <c r="BS1" s="210" t="s">
        <v>571</v>
      </c>
      <c r="BT1" s="210" t="s">
        <v>570</v>
      </c>
      <c r="BU1" s="210" t="s">
        <v>569</v>
      </c>
      <c r="BV1" s="210" t="s">
        <v>568</v>
      </c>
      <c r="BW1" s="210" t="s">
        <v>567</v>
      </c>
      <c r="BX1" s="210" t="s">
        <v>566</v>
      </c>
      <c r="BY1" s="210" t="s">
        <v>565</v>
      </c>
      <c r="BZ1" s="210" t="s">
        <v>564</v>
      </c>
      <c r="CA1" s="210" t="s">
        <v>563</v>
      </c>
      <c r="CB1" s="210" t="s">
        <v>562</v>
      </c>
      <c r="CC1" s="210" t="s">
        <v>561</v>
      </c>
      <c r="CD1" s="210" t="s">
        <v>560</v>
      </c>
      <c r="CE1" s="210" t="s">
        <v>559</v>
      </c>
      <c r="CF1" s="210" t="s">
        <v>558</v>
      </c>
      <c r="CG1" s="210" t="s">
        <v>557</v>
      </c>
      <c r="CH1" s="210" t="s">
        <v>556</v>
      </c>
      <c r="CI1" s="210" t="s">
        <v>555</v>
      </c>
      <c r="CJ1" s="210" t="s">
        <v>554</v>
      </c>
      <c r="CK1" s="210" t="s">
        <v>85</v>
      </c>
      <c r="CL1" s="211" t="s">
        <v>553</v>
      </c>
      <c r="CM1" s="210" t="s">
        <v>552</v>
      </c>
      <c r="CN1" s="210" t="s">
        <v>551</v>
      </c>
      <c r="CO1" s="210" t="s">
        <v>550</v>
      </c>
    </row>
    <row r="2" spans="1:93" ht="30" customHeight="1" x14ac:dyDescent="0.25">
      <c r="A2" s="190">
        <v>1</v>
      </c>
      <c r="B2" s="190" t="s">
        <v>639</v>
      </c>
      <c r="C2" s="193" t="s">
        <v>549</v>
      </c>
      <c r="D2" s="188" t="s">
        <v>548</v>
      </c>
      <c r="E2" s="188" t="s">
        <v>38</v>
      </c>
      <c r="F2" s="188" t="s">
        <v>382</v>
      </c>
      <c r="G2" s="179" t="s">
        <v>547</v>
      </c>
      <c r="H2" s="179" t="s">
        <v>546</v>
      </c>
      <c r="I2" s="188" t="s">
        <v>249</v>
      </c>
      <c r="J2" s="192">
        <v>3626</v>
      </c>
      <c r="K2" s="191">
        <f t="shared" ref="K2:K33" si="0">L2/J2</f>
        <v>82.735797021511303</v>
      </c>
      <c r="L2" s="183">
        <v>300000</v>
      </c>
      <c r="M2" s="182">
        <f t="shared" ref="M2:M33" si="1">L2-R2-S2</f>
        <v>300000</v>
      </c>
      <c r="N2" s="182">
        <v>1359750</v>
      </c>
      <c r="O2" s="182">
        <f t="shared" ref="O2:O33" si="2">IF(N2&gt;M2,M2,N2)</f>
        <v>300000</v>
      </c>
      <c r="P2" s="191">
        <f t="shared" ref="P2:P33" si="3">O2/J2</f>
        <v>82.735797021511303</v>
      </c>
      <c r="Q2" s="183">
        <f>O2</f>
        <v>300000</v>
      </c>
      <c r="R2" s="178">
        <v>0</v>
      </c>
      <c r="S2" s="182">
        <v>0</v>
      </c>
      <c r="T2" s="183">
        <v>1919750</v>
      </c>
      <c r="U2" s="179"/>
      <c r="V2" s="179"/>
      <c r="W2" s="179" t="s">
        <v>545</v>
      </c>
      <c r="X2" s="179" t="s">
        <v>216</v>
      </c>
      <c r="Y2" s="179">
        <v>3</v>
      </c>
      <c r="Z2" s="179" t="s">
        <v>216</v>
      </c>
      <c r="AA2" s="179" t="s">
        <v>216</v>
      </c>
      <c r="AB2" s="181">
        <v>44103</v>
      </c>
      <c r="AC2" s="179" t="s">
        <v>216</v>
      </c>
      <c r="AD2" s="179" t="s">
        <v>216</v>
      </c>
      <c r="AE2" s="179" t="s">
        <v>216</v>
      </c>
      <c r="AF2" s="179" t="s">
        <v>216</v>
      </c>
      <c r="AG2" s="179" t="s">
        <v>216</v>
      </c>
      <c r="AH2" s="179" t="s">
        <v>216</v>
      </c>
      <c r="AI2" s="179" t="s">
        <v>216</v>
      </c>
      <c r="AJ2" s="179">
        <v>0</v>
      </c>
      <c r="AK2" s="179" t="s">
        <v>544</v>
      </c>
      <c r="AL2" s="179" t="s">
        <v>216</v>
      </c>
      <c r="AM2" s="179" t="b">
        <v>0</v>
      </c>
      <c r="AN2" s="179" t="s">
        <v>300</v>
      </c>
      <c r="AO2" s="179" t="b">
        <v>1</v>
      </c>
      <c r="AP2" s="187">
        <v>0</v>
      </c>
      <c r="AQ2" s="183">
        <v>0</v>
      </c>
      <c r="AR2" s="179"/>
      <c r="AS2" s="208">
        <v>1560000</v>
      </c>
      <c r="AT2" s="181">
        <v>44704</v>
      </c>
      <c r="AU2" s="181">
        <v>43831</v>
      </c>
      <c r="AV2" s="179" t="s">
        <v>216</v>
      </c>
      <c r="AW2" s="181">
        <v>43948</v>
      </c>
      <c r="AX2" s="179" t="b">
        <v>0</v>
      </c>
      <c r="AY2" s="179" t="s">
        <v>216</v>
      </c>
      <c r="AZ2" s="179">
        <v>6</v>
      </c>
      <c r="BA2" s="180" t="s">
        <v>216</v>
      </c>
      <c r="BB2" s="180">
        <v>83</v>
      </c>
      <c r="BC2" s="179">
        <v>250000</v>
      </c>
      <c r="BD2" s="179" t="b">
        <v>0</v>
      </c>
      <c r="BE2" s="179" t="s">
        <v>216</v>
      </c>
      <c r="BF2" s="179" t="s">
        <v>216</v>
      </c>
      <c r="BG2" s="179" t="s">
        <v>216</v>
      </c>
      <c r="BH2" s="179" t="s">
        <v>216</v>
      </c>
      <c r="BI2" s="179" t="s">
        <v>216</v>
      </c>
      <c r="BJ2" s="179" t="b">
        <v>0</v>
      </c>
      <c r="BK2" s="179" t="s">
        <v>216</v>
      </c>
      <c r="BL2" s="179" t="s">
        <v>216</v>
      </c>
      <c r="BM2" s="179" t="s">
        <v>216</v>
      </c>
      <c r="BN2" s="179" t="s">
        <v>216</v>
      </c>
      <c r="BO2" s="179" t="s">
        <v>216</v>
      </c>
      <c r="BP2" s="179" t="s">
        <v>216</v>
      </c>
      <c r="BQ2" s="179" t="s">
        <v>216</v>
      </c>
      <c r="BR2" s="179"/>
      <c r="BS2" s="179" t="s">
        <v>216</v>
      </c>
      <c r="BT2" s="179" t="s">
        <v>216</v>
      </c>
      <c r="BU2" s="179" t="s">
        <v>216</v>
      </c>
      <c r="BV2" s="179" t="s">
        <v>543</v>
      </c>
      <c r="BW2" s="179" t="s">
        <v>216</v>
      </c>
      <c r="BX2" s="179" t="s">
        <v>216</v>
      </c>
      <c r="BY2" s="179" t="b">
        <v>0</v>
      </c>
      <c r="BZ2" s="179" t="s">
        <v>216</v>
      </c>
      <c r="CA2" s="179" t="s">
        <v>216</v>
      </c>
      <c r="CB2" s="179" t="s">
        <v>216</v>
      </c>
      <c r="CC2" s="179" t="s">
        <v>542</v>
      </c>
      <c r="CD2" s="179" t="s">
        <v>216</v>
      </c>
      <c r="CE2" s="179" t="s">
        <v>216</v>
      </c>
      <c r="CF2" s="179" t="s">
        <v>216</v>
      </c>
      <c r="CG2" s="179" t="s">
        <v>216</v>
      </c>
      <c r="CH2" s="179" t="s">
        <v>216</v>
      </c>
      <c r="CI2" s="179" t="s">
        <v>216</v>
      </c>
      <c r="CJ2" s="179">
        <v>1</v>
      </c>
      <c r="CK2" s="177"/>
      <c r="CL2" s="178"/>
      <c r="CM2" s="177"/>
      <c r="CN2" s="177"/>
    </row>
    <row r="3" spans="1:93" ht="30" customHeight="1" x14ac:dyDescent="0.25">
      <c r="A3" s="190">
        <v>2</v>
      </c>
      <c r="B3" s="190">
        <v>111</v>
      </c>
      <c r="C3" s="193" t="s">
        <v>541</v>
      </c>
      <c r="D3" s="179" t="s">
        <v>540</v>
      </c>
      <c r="E3" s="188" t="s">
        <v>38</v>
      </c>
      <c r="F3" s="188" t="s">
        <v>529</v>
      </c>
      <c r="G3" s="179" t="s">
        <v>500</v>
      </c>
      <c r="H3" s="179" t="s">
        <v>499</v>
      </c>
      <c r="I3" s="188" t="s">
        <v>249</v>
      </c>
      <c r="J3" s="192">
        <v>574</v>
      </c>
      <c r="K3" s="191">
        <f t="shared" si="0"/>
        <v>87.108013937282223</v>
      </c>
      <c r="L3" s="183">
        <v>50000</v>
      </c>
      <c r="M3" s="182">
        <f t="shared" si="1"/>
        <v>50000</v>
      </c>
      <c r="N3" s="182">
        <v>57360</v>
      </c>
      <c r="O3" s="182">
        <f t="shared" si="2"/>
        <v>50000</v>
      </c>
      <c r="P3" s="191">
        <f t="shared" si="3"/>
        <v>87.108013937282223</v>
      </c>
      <c r="Q3" s="183">
        <f t="shared" ref="Q3:Q34" si="4">Q2+O3</f>
        <v>350000</v>
      </c>
      <c r="R3" s="178">
        <v>0</v>
      </c>
      <c r="S3" s="182">
        <v>0</v>
      </c>
      <c r="T3" s="183"/>
      <c r="U3" s="179"/>
      <c r="V3" s="179"/>
      <c r="W3" s="179" t="s">
        <v>498</v>
      </c>
      <c r="X3" s="179" t="s">
        <v>216</v>
      </c>
      <c r="Y3" s="179" t="s">
        <v>216</v>
      </c>
      <c r="Z3" s="179" t="s">
        <v>216</v>
      </c>
      <c r="AA3" s="179" t="s">
        <v>216</v>
      </c>
      <c r="AB3" s="181">
        <v>43862</v>
      </c>
      <c r="AC3" s="179" t="s">
        <v>216</v>
      </c>
      <c r="AD3" s="179" t="s">
        <v>216</v>
      </c>
      <c r="AE3" s="179" t="s">
        <v>216</v>
      </c>
      <c r="AF3" s="179" t="s">
        <v>216</v>
      </c>
      <c r="AG3" s="179" t="s">
        <v>216</v>
      </c>
      <c r="AH3" s="179" t="s">
        <v>216</v>
      </c>
      <c r="AI3" s="179" t="s">
        <v>216</v>
      </c>
      <c r="AJ3" s="179">
        <v>0</v>
      </c>
      <c r="AK3" s="179" t="s">
        <v>496</v>
      </c>
      <c r="AL3" s="179" t="s">
        <v>216</v>
      </c>
      <c r="AM3" s="179" t="b">
        <v>1</v>
      </c>
      <c r="AN3" s="179" t="s">
        <v>300</v>
      </c>
      <c r="AO3" s="179" t="b">
        <v>1</v>
      </c>
      <c r="AP3" s="187">
        <v>0</v>
      </c>
      <c r="AQ3" s="183">
        <v>0</v>
      </c>
      <c r="AR3" s="179" t="s">
        <v>529</v>
      </c>
      <c r="AS3" s="179" t="s">
        <v>216</v>
      </c>
      <c r="AT3" s="181">
        <v>44105</v>
      </c>
      <c r="AU3" s="181" t="s">
        <v>216</v>
      </c>
      <c r="AV3" s="179">
        <v>0</v>
      </c>
      <c r="AW3" s="181" t="s">
        <v>216</v>
      </c>
      <c r="AX3" s="179" t="b">
        <v>1</v>
      </c>
      <c r="AY3" s="179" t="s">
        <v>216</v>
      </c>
      <c r="AZ3" s="179" t="s">
        <v>216</v>
      </c>
      <c r="BA3" s="180" t="s">
        <v>216</v>
      </c>
      <c r="BB3" s="180" t="s">
        <v>216</v>
      </c>
      <c r="BC3" s="179">
        <v>50000</v>
      </c>
      <c r="BD3" s="179" t="b">
        <v>1</v>
      </c>
      <c r="BE3" s="179" t="s">
        <v>216</v>
      </c>
      <c r="BF3" s="179" t="s">
        <v>216</v>
      </c>
      <c r="BG3" s="179" t="s">
        <v>216</v>
      </c>
      <c r="BH3" s="179" t="s">
        <v>462</v>
      </c>
      <c r="BI3" s="179" t="s">
        <v>216</v>
      </c>
      <c r="BJ3" s="179" t="b">
        <v>0</v>
      </c>
      <c r="BK3" s="179" t="s">
        <v>216</v>
      </c>
      <c r="BL3" s="179" t="s">
        <v>216</v>
      </c>
      <c r="BM3" s="179" t="s">
        <v>216</v>
      </c>
      <c r="BN3" s="179" t="s">
        <v>216</v>
      </c>
      <c r="BO3" s="179" t="s">
        <v>216</v>
      </c>
      <c r="BP3" s="179" t="s">
        <v>216</v>
      </c>
      <c r="BQ3" s="179" t="s">
        <v>216</v>
      </c>
      <c r="BR3" s="179" t="s">
        <v>539</v>
      </c>
      <c r="BS3" s="179" t="s">
        <v>216</v>
      </c>
      <c r="BT3" s="179" t="s">
        <v>216</v>
      </c>
      <c r="BU3" s="179" t="s">
        <v>216</v>
      </c>
      <c r="BV3" s="179" t="s">
        <v>495</v>
      </c>
      <c r="BW3" s="179" t="s">
        <v>216</v>
      </c>
      <c r="BX3" s="179" t="s">
        <v>216</v>
      </c>
      <c r="BY3" s="179" t="b">
        <v>0</v>
      </c>
      <c r="BZ3" s="179" t="s">
        <v>216</v>
      </c>
      <c r="CA3" s="179">
        <v>50000</v>
      </c>
      <c r="CB3" s="179">
        <v>0</v>
      </c>
      <c r="CC3" s="179" t="s">
        <v>538</v>
      </c>
      <c r="CD3" s="179" t="s">
        <v>216</v>
      </c>
      <c r="CE3" s="179" t="s">
        <v>216</v>
      </c>
      <c r="CF3" s="179" t="s">
        <v>493</v>
      </c>
      <c r="CG3" s="179" t="s">
        <v>216</v>
      </c>
      <c r="CH3" s="179" t="s">
        <v>216</v>
      </c>
      <c r="CI3" s="179" t="s">
        <v>537</v>
      </c>
      <c r="CJ3" s="179">
        <v>1</v>
      </c>
      <c r="CK3" s="177"/>
      <c r="CL3" s="178"/>
      <c r="CM3" s="177"/>
      <c r="CN3" s="177"/>
      <c r="CO3" s="207"/>
    </row>
    <row r="4" spans="1:93" ht="30" customHeight="1" x14ac:dyDescent="0.25">
      <c r="A4" s="190">
        <v>3</v>
      </c>
      <c r="B4" s="190">
        <v>110</v>
      </c>
      <c r="C4" s="193" t="s">
        <v>536</v>
      </c>
      <c r="D4" s="179" t="s">
        <v>535</v>
      </c>
      <c r="E4" s="188" t="s">
        <v>38</v>
      </c>
      <c r="F4" s="188" t="s">
        <v>432</v>
      </c>
      <c r="G4" s="179" t="s">
        <v>500</v>
      </c>
      <c r="H4" s="179" t="s">
        <v>499</v>
      </c>
      <c r="I4" s="188" t="s">
        <v>249</v>
      </c>
      <c r="J4" s="192">
        <v>606</v>
      </c>
      <c r="K4" s="191">
        <f t="shared" si="0"/>
        <v>99.009900990099013</v>
      </c>
      <c r="L4" s="183">
        <v>60000</v>
      </c>
      <c r="M4" s="182">
        <f t="shared" si="1"/>
        <v>60000</v>
      </c>
      <c r="N4" s="182">
        <v>73932</v>
      </c>
      <c r="O4" s="182">
        <f t="shared" si="2"/>
        <v>60000</v>
      </c>
      <c r="P4" s="191">
        <f t="shared" si="3"/>
        <v>99.009900990099013</v>
      </c>
      <c r="Q4" s="183">
        <f t="shared" si="4"/>
        <v>410000</v>
      </c>
      <c r="R4" s="178">
        <v>0</v>
      </c>
      <c r="S4" s="182">
        <v>0</v>
      </c>
      <c r="T4" s="183"/>
      <c r="U4" s="179"/>
      <c r="V4" s="179"/>
      <c r="W4" s="179" t="s">
        <v>498</v>
      </c>
      <c r="X4" s="179" t="s">
        <v>216</v>
      </c>
      <c r="Y4" s="179" t="s">
        <v>216</v>
      </c>
      <c r="Z4" s="179" t="s">
        <v>216</v>
      </c>
      <c r="AA4" s="179" t="s">
        <v>497</v>
      </c>
      <c r="AB4" s="181">
        <v>43891</v>
      </c>
      <c r="AC4" s="179">
        <v>442</v>
      </c>
      <c r="AD4" s="179">
        <v>353.6</v>
      </c>
      <c r="AE4" s="179">
        <v>3030</v>
      </c>
      <c r="AF4" s="179">
        <v>2424</v>
      </c>
      <c r="AG4" s="179" t="s">
        <v>216</v>
      </c>
      <c r="AH4" s="179" t="s">
        <v>216</v>
      </c>
      <c r="AI4" s="179" t="s">
        <v>216</v>
      </c>
      <c r="AJ4" s="179">
        <v>0</v>
      </c>
      <c r="AK4" s="179" t="s">
        <v>534</v>
      </c>
      <c r="AL4" s="179" t="s">
        <v>216</v>
      </c>
      <c r="AM4" s="179" t="b">
        <v>1</v>
      </c>
      <c r="AN4" s="179" t="s">
        <v>300</v>
      </c>
      <c r="AO4" s="179" t="b">
        <v>1</v>
      </c>
      <c r="AP4" s="187">
        <v>88.399999999999906</v>
      </c>
      <c r="AQ4" s="183">
        <f>M4/AP4</f>
        <v>678.73303167420886</v>
      </c>
      <c r="AR4" s="179"/>
      <c r="AS4" s="179" t="s">
        <v>216</v>
      </c>
      <c r="AT4" s="181">
        <v>44105</v>
      </c>
      <c r="AU4" s="181" t="s">
        <v>216</v>
      </c>
      <c r="AV4" s="179">
        <v>0</v>
      </c>
      <c r="AW4" s="181" t="s">
        <v>216</v>
      </c>
      <c r="AX4" s="179" t="b">
        <v>1</v>
      </c>
      <c r="AY4" s="179" t="s">
        <v>216</v>
      </c>
      <c r="AZ4" s="179" t="s">
        <v>216</v>
      </c>
      <c r="BA4" s="180">
        <v>679</v>
      </c>
      <c r="BB4" s="180">
        <v>99</v>
      </c>
      <c r="BC4" s="179">
        <v>60000</v>
      </c>
      <c r="BD4" s="179" t="b">
        <v>1</v>
      </c>
      <c r="BE4" s="179" t="s">
        <v>216</v>
      </c>
      <c r="BF4" s="179" t="s">
        <v>216</v>
      </c>
      <c r="BG4" s="179" t="s">
        <v>216</v>
      </c>
      <c r="BH4" s="179" t="s">
        <v>462</v>
      </c>
      <c r="BI4" s="179" t="s">
        <v>216</v>
      </c>
      <c r="BJ4" s="179" t="b">
        <v>0</v>
      </c>
      <c r="BK4" s="179" t="s">
        <v>216</v>
      </c>
      <c r="BL4" s="179" t="s">
        <v>216</v>
      </c>
      <c r="BM4" s="179" t="s">
        <v>216</v>
      </c>
      <c r="BN4" s="179" t="s">
        <v>216</v>
      </c>
      <c r="BO4" s="179" t="s">
        <v>216</v>
      </c>
      <c r="BP4" s="179" t="s">
        <v>216</v>
      </c>
      <c r="BQ4" s="179" t="s">
        <v>216</v>
      </c>
      <c r="BR4" s="179"/>
      <c r="BS4" s="179" t="s">
        <v>216</v>
      </c>
      <c r="BT4" s="179" t="s">
        <v>216</v>
      </c>
      <c r="BU4" s="179" t="s">
        <v>216</v>
      </c>
      <c r="BV4" s="179" t="s">
        <v>533</v>
      </c>
      <c r="BW4" s="179" t="s">
        <v>216</v>
      </c>
      <c r="BX4" s="179" t="s">
        <v>216</v>
      </c>
      <c r="BY4" s="179" t="b">
        <v>0</v>
      </c>
      <c r="BZ4" s="179" t="s">
        <v>216</v>
      </c>
      <c r="CA4" s="179">
        <v>60000</v>
      </c>
      <c r="CB4" s="179">
        <v>0</v>
      </c>
      <c r="CC4" s="179" t="s">
        <v>532</v>
      </c>
      <c r="CD4" s="179" t="s">
        <v>216</v>
      </c>
      <c r="CE4" s="179" t="s">
        <v>216</v>
      </c>
      <c r="CF4" s="179" t="s">
        <v>493</v>
      </c>
      <c r="CG4" s="179" t="s">
        <v>216</v>
      </c>
      <c r="CH4" s="179" t="s">
        <v>216</v>
      </c>
      <c r="CI4" s="179">
        <v>271</v>
      </c>
      <c r="CJ4" s="179">
        <v>1</v>
      </c>
      <c r="CK4" s="177"/>
      <c r="CL4" s="178"/>
      <c r="CM4" s="177"/>
      <c r="CN4" s="177"/>
      <c r="CO4" s="179" t="s">
        <v>492</v>
      </c>
    </row>
    <row r="5" spans="1:93" ht="30" customHeight="1" x14ac:dyDescent="0.25">
      <c r="A5" s="190">
        <v>4</v>
      </c>
      <c r="B5" s="190">
        <v>112</v>
      </c>
      <c r="C5" s="193" t="s">
        <v>531</v>
      </c>
      <c r="D5" s="188" t="s">
        <v>530</v>
      </c>
      <c r="E5" s="188" t="s">
        <v>487</v>
      </c>
      <c r="F5" s="188" t="s">
        <v>529</v>
      </c>
      <c r="G5" s="179"/>
      <c r="H5" s="179" t="s">
        <v>528</v>
      </c>
      <c r="I5" s="188" t="s">
        <v>249</v>
      </c>
      <c r="J5" s="192">
        <v>140</v>
      </c>
      <c r="K5" s="191">
        <f t="shared" si="0"/>
        <v>892.85714285714289</v>
      </c>
      <c r="L5" s="183">
        <v>125000</v>
      </c>
      <c r="M5" s="182">
        <f t="shared" si="1"/>
        <v>87500</v>
      </c>
      <c r="N5" s="182">
        <v>14000</v>
      </c>
      <c r="O5" s="182">
        <f t="shared" si="2"/>
        <v>14000</v>
      </c>
      <c r="P5" s="191">
        <f t="shared" si="3"/>
        <v>100</v>
      </c>
      <c r="Q5" s="183">
        <f t="shared" si="4"/>
        <v>424000</v>
      </c>
      <c r="R5" s="178">
        <v>37500</v>
      </c>
      <c r="S5" s="182">
        <v>0</v>
      </c>
      <c r="T5" s="183">
        <v>73500</v>
      </c>
      <c r="U5" s="179"/>
      <c r="V5" s="179" t="s">
        <v>527</v>
      </c>
      <c r="W5" s="179" t="s">
        <v>440</v>
      </c>
      <c r="X5" s="179"/>
      <c r="Y5" s="179"/>
      <c r="Z5" s="179"/>
      <c r="AA5" s="179"/>
      <c r="AB5" s="181">
        <v>43831</v>
      </c>
      <c r="AC5" s="179"/>
      <c r="AD5" s="179"/>
      <c r="AE5" s="179"/>
      <c r="AF5" s="179"/>
      <c r="AG5" s="179"/>
      <c r="AH5" s="179"/>
      <c r="AI5" s="179"/>
      <c r="AJ5" s="179"/>
      <c r="AK5" s="179">
        <v>3216332016</v>
      </c>
      <c r="AL5" s="179"/>
      <c r="AM5" s="179" t="b">
        <v>0</v>
      </c>
      <c r="AN5" s="179" t="s">
        <v>120</v>
      </c>
      <c r="AO5" s="179" t="b">
        <v>1</v>
      </c>
      <c r="AP5" s="187">
        <v>28</v>
      </c>
      <c r="AQ5" s="183">
        <f>M5/AP5</f>
        <v>3125</v>
      </c>
      <c r="AR5" s="179"/>
      <c r="AS5" s="179"/>
      <c r="AT5" s="181" t="s">
        <v>526</v>
      </c>
      <c r="AU5" s="181"/>
      <c r="AV5" s="179"/>
      <c r="AW5" s="181"/>
      <c r="AX5" s="179"/>
      <c r="AY5" s="179"/>
      <c r="AZ5" s="179"/>
      <c r="BA5" s="180">
        <v>893</v>
      </c>
      <c r="BB5" s="180">
        <v>4464</v>
      </c>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v>1</v>
      </c>
      <c r="CK5" s="177"/>
      <c r="CL5" s="178"/>
      <c r="CM5" s="177"/>
      <c r="CN5" s="177"/>
      <c r="CO5" s="207"/>
    </row>
    <row r="6" spans="1:93" ht="30" customHeight="1" x14ac:dyDescent="0.25">
      <c r="A6" s="190">
        <v>5</v>
      </c>
      <c r="B6" s="190">
        <v>113</v>
      </c>
      <c r="C6" s="193" t="s">
        <v>525</v>
      </c>
      <c r="D6" s="179" t="s">
        <v>524</v>
      </c>
      <c r="E6" s="188" t="s">
        <v>351</v>
      </c>
      <c r="F6" s="188" t="s">
        <v>523</v>
      </c>
      <c r="G6" s="179" t="s">
        <v>349</v>
      </c>
      <c r="H6" s="179" t="s">
        <v>348</v>
      </c>
      <c r="I6" s="188" t="s">
        <v>224</v>
      </c>
      <c r="J6" s="192">
        <v>29978</v>
      </c>
      <c r="K6" s="191">
        <f t="shared" si="0"/>
        <v>135.99773166989127</v>
      </c>
      <c r="L6" s="183">
        <v>4076940</v>
      </c>
      <c r="M6" s="182">
        <f t="shared" si="1"/>
        <v>4076940</v>
      </c>
      <c r="N6" s="182">
        <v>3057756</v>
      </c>
      <c r="O6" s="182">
        <f t="shared" si="2"/>
        <v>3057756</v>
      </c>
      <c r="P6" s="191">
        <f t="shared" si="3"/>
        <v>102</v>
      </c>
      <c r="Q6" s="183">
        <f t="shared" si="4"/>
        <v>3481756</v>
      </c>
      <c r="R6" s="178">
        <v>0</v>
      </c>
      <c r="S6" s="182">
        <v>0</v>
      </c>
      <c r="T6" s="183">
        <v>1019184</v>
      </c>
      <c r="U6" s="179" t="s">
        <v>522</v>
      </c>
      <c r="V6" s="179"/>
      <c r="W6" s="179" t="s">
        <v>346</v>
      </c>
      <c r="X6" s="179" t="s">
        <v>216</v>
      </c>
      <c r="Y6" s="179" t="s">
        <v>216</v>
      </c>
      <c r="Z6" s="179" t="s">
        <v>216</v>
      </c>
      <c r="AA6" s="179" t="s">
        <v>216</v>
      </c>
      <c r="AB6" s="181">
        <v>45352</v>
      </c>
      <c r="AC6" s="179" t="s">
        <v>216</v>
      </c>
      <c r="AD6" s="179" t="s">
        <v>216</v>
      </c>
      <c r="AE6" s="179" t="s">
        <v>216</v>
      </c>
      <c r="AF6" s="179" t="s">
        <v>216</v>
      </c>
      <c r="AG6" s="179" t="s">
        <v>216</v>
      </c>
      <c r="AH6" s="179" t="s">
        <v>216</v>
      </c>
      <c r="AI6" s="179" t="s">
        <v>216</v>
      </c>
      <c r="AJ6" s="179">
        <v>0</v>
      </c>
      <c r="AK6" s="179">
        <v>3217734407</v>
      </c>
      <c r="AL6" s="179" t="s">
        <v>216</v>
      </c>
      <c r="AM6" s="179" t="b">
        <v>0</v>
      </c>
      <c r="AN6" s="179" t="s">
        <v>220</v>
      </c>
      <c r="AO6" s="179" t="b">
        <v>1</v>
      </c>
      <c r="AP6" s="187">
        <v>3059</v>
      </c>
      <c r="AQ6" s="183">
        <f>M6/AP6</f>
        <v>1332.7688787185355</v>
      </c>
      <c r="AR6" s="179" t="s">
        <v>216</v>
      </c>
      <c r="AS6" s="179" t="s">
        <v>216</v>
      </c>
      <c r="AT6" s="181">
        <v>45657</v>
      </c>
      <c r="AU6" s="181">
        <v>44927</v>
      </c>
      <c r="AV6" s="179">
        <v>0</v>
      </c>
      <c r="AW6" s="181">
        <v>45078</v>
      </c>
      <c r="AX6" s="179" t="b">
        <v>0</v>
      </c>
      <c r="AY6" s="179" t="s">
        <v>216</v>
      </c>
      <c r="AZ6" s="179" t="s">
        <v>216</v>
      </c>
      <c r="BA6" s="180">
        <v>1333</v>
      </c>
      <c r="BB6" s="180">
        <v>136</v>
      </c>
      <c r="BC6" s="179" t="s">
        <v>216</v>
      </c>
      <c r="BD6" s="179" t="b">
        <v>0</v>
      </c>
      <c r="BE6" s="179" t="s">
        <v>216</v>
      </c>
      <c r="BF6" s="179">
        <v>4074440</v>
      </c>
      <c r="BG6" s="179" t="s">
        <v>216</v>
      </c>
      <c r="BH6" s="179" t="s">
        <v>216</v>
      </c>
      <c r="BI6" s="179" t="s">
        <v>216</v>
      </c>
      <c r="BJ6" s="179" t="b">
        <v>0</v>
      </c>
      <c r="BK6" s="179" t="s">
        <v>216</v>
      </c>
      <c r="BL6" s="179" t="s">
        <v>216</v>
      </c>
      <c r="BM6" s="179">
        <v>3090</v>
      </c>
      <c r="BN6" s="179">
        <v>30905</v>
      </c>
      <c r="BO6" s="179" t="s">
        <v>216</v>
      </c>
      <c r="BP6" s="179">
        <v>99</v>
      </c>
      <c r="BQ6" s="179">
        <v>97</v>
      </c>
      <c r="BR6" s="179" t="s">
        <v>345</v>
      </c>
      <c r="BS6" s="179" t="s">
        <v>216</v>
      </c>
      <c r="BT6" s="179" t="s">
        <v>216</v>
      </c>
      <c r="BU6" s="179" t="s">
        <v>216</v>
      </c>
      <c r="BV6" s="179" t="s">
        <v>521</v>
      </c>
      <c r="BW6" s="179" t="s">
        <v>216</v>
      </c>
      <c r="BX6" s="179">
        <v>140180980</v>
      </c>
      <c r="BY6" s="179" t="b">
        <v>0</v>
      </c>
      <c r="BZ6" s="179" t="s">
        <v>216</v>
      </c>
      <c r="CA6" s="179">
        <v>3057756</v>
      </c>
      <c r="CB6" s="179">
        <v>2500</v>
      </c>
      <c r="CC6" s="179" t="s">
        <v>343</v>
      </c>
      <c r="CD6" s="179" t="s">
        <v>216</v>
      </c>
      <c r="CE6" s="179">
        <v>203722</v>
      </c>
      <c r="CF6" s="179" t="s">
        <v>216</v>
      </c>
      <c r="CG6" s="179">
        <v>10</v>
      </c>
      <c r="CH6" s="179">
        <v>100</v>
      </c>
      <c r="CI6" s="179" t="s">
        <v>216</v>
      </c>
      <c r="CJ6" s="179">
        <v>1</v>
      </c>
      <c r="CK6" s="177"/>
      <c r="CL6" s="178"/>
      <c r="CM6" s="177"/>
      <c r="CN6" s="177"/>
      <c r="CO6" s="207"/>
    </row>
    <row r="7" spans="1:93" ht="30" customHeight="1" x14ac:dyDescent="0.25">
      <c r="A7" s="190">
        <v>6</v>
      </c>
      <c r="B7" s="190">
        <v>114</v>
      </c>
      <c r="C7" s="193" t="s">
        <v>520</v>
      </c>
      <c r="D7" s="179" t="s">
        <v>519</v>
      </c>
      <c r="E7" s="188" t="s">
        <v>228</v>
      </c>
      <c r="F7" s="188" t="s">
        <v>191</v>
      </c>
      <c r="G7" s="179" t="s">
        <v>226</v>
      </c>
      <c r="H7" s="179" t="s">
        <v>225</v>
      </c>
      <c r="I7" s="188" t="s">
        <v>317</v>
      </c>
      <c r="J7" s="192">
        <v>864</v>
      </c>
      <c r="K7" s="191">
        <f t="shared" si="0"/>
        <v>104.16666666666667</v>
      </c>
      <c r="L7" s="183">
        <v>90000</v>
      </c>
      <c r="M7" s="182">
        <f t="shared" si="1"/>
        <v>90000</v>
      </c>
      <c r="N7" s="182">
        <v>552096</v>
      </c>
      <c r="O7" s="182">
        <f t="shared" si="2"/>
        <v>90000</v>
      </c>
      <c r="P7" s="191">
        <f t="shared" si="3"/>
        <v>104.16666666666667</v>
      </c>
      <c r="Q7" s="183">
        <f t="shared" si="4"/>
        <v>3571756</v>
      </c>
      <c r="R7" s="178">
        <v>0</v>
      </c>
      <c r="S7" s="182">
        <v>0</v>
      </c>
      <c r="T7" s="183"/>
      <c r="U7" s="179"/>
      <c r="V7" s="179"/>
      <c r="W7" s="179" t="s">
        <v>331</v>
      </c>
      <c r="X7" s="179" t="s">
        <v>216</v>
      </c>
      <c r="Y7" s="179" t="s">
        <v>216</v>
      </c>
      <c r="Z7" s="179" t="s">
        <v>216</v>
      </c>
      <c r="AA7" s="179" t="s">
        <v>216</v>
      </c>
      <c r="AB7" s="181">
        <v>44136</v>
      </c>
      <c r="AC7" s="179" t="s">
        <v>216</v>
      </c>
      <c r="AD7" s="179" t="s">
        <v>216</v>
      </c>
      <c r="AE7" s="179" t="s">
        <v>216</v>
      </c>
      <c r="AF7" s="179" t="s">
        <v>216</v>
      </c>
      <c r="AG7" s="179" t="s">
        <v>216</v>
      </c>
      <c r="AH7" s="179" t="s">
        <v>216</v>
      </c>
      <c r="AI7" s="179" t="s">
        <v>216</v>
      </c>
      <c r="AJ7" s="179">
        <v>0</v>
      </c>
      <c r="AK7" s="179" t="s">
        <v>221</v>
      </c>
      <c r="AL7" s="179" t="s">
        <v>216</v>
      </c>
      <c r="AM7" s="179" t="b">
        <v>0</v>
      </c>
      <c r="AN7" s="179" t="s">
        <v>300</v>
      </c>
      <c r="AO7" s="179" t="b">
        <v>0</v>
      </c>
      <c r="AP7" s="187">
        <v>0</v>
      </c>
      <c r="AQ7" s="183">
        <v>0</v>
      </c>
      <c r="AR7" s="179" t="s">
        <v>216</v>
      </c>
      <c r="AS7" s="179" t="s">
        <v>216</v>
      </c>
      <c r="AT7" s="181">
        <v>44256</v>
      </c>
      <c r="AU7" s="181">
        <v>43831</v>
      </c>
      <c r="AV7" s="179">
        <v>25000</v>
      </c>
      <c r="AW7" s="181">
        <v>43952</v>
      </c>
      <c r="AX7" s="179" t="b">
        <v>0</v>
      </c>
      <c r="AY7" s="179" t="s">
        <v>216</v>
      </c>
      <c r="AZ7" s="179" t="s">
        <v>216</v>
      </c>
      <c r="BA7" s="180" t="s">
        <v>216</v>
      </c>
      <c r="BB7" s="180">
        <v>104</v>
      </c>
      <c r="BC7" s="179" t="s">
        <v>216</v>
      </c>
      <c r="BD7" s="179" t="b">
        <v>0</v>
      </c>
      <c r="BE7" s="179" t="s">
        <v>216</v>
      </c>
      <c r="BF7" s="179" t="s">
        <v>216</v>
      </c>
      <c r="BG7" s="179" t="s">
        <v>216</v>
      </c>
      <c r="BH7" s="179" t="s">
        <v>216</v>
      </c>
      <c r="BI7" s="179">
        <v>75000</v>
      </c>
      <c r="BJ7" s="179" t="b">
        <v>0</v>
      </c>
      <c r="BK7" s="179" t="s">
        <v>216</v>
      </c>
      <c r="BL7" s="179" t="s">
        <v>216</v>
      </c>
      <c r="BM7" s="179" t="s">
        <v>216</v>
      </c>
      <c r="BN7" s="179" t="s">
        <v>216</v>
      </c>
      <c r="BO7" s="179" t="s">
        <v>216</v>
      </c>
      <c r="BP7" s="179" t="s">
        <v>216</v>
      </c>
      <c r="BQ7" s="179" t="s">
        <v>216</v>
      </c>
      <c r="BR7" s="179" t="s">
        <v>388</v>
      </c>
      <c r="BS7" s="179" t="s">
        <v>216</v>
      </c>
      <c r="BT7" s="179" t="s">
        <v>216</v>
      </c>
      <c r="BU7" s="179">
        <v>5402</v>
      </c>
      <c r="BV7" s="179" t="s">
        <v>518</v>
      </c>
      <c r="BW7" s="179" t="s">
        <v>216</v>
      </c>
      <c r="BX7" s="179" t="s">
        <v>216</v>
      </c>
      <c r="BY7" s="179" t="b">
        <v>0</v>
      </c>
      <c r="BZ7" s="179" t="s">
        <v>216</v>
      </c>
      <c r="CA7" s="179">
        <v>0</v>
      </c>
      <c r="CB7" s="179">
        <v>0</v>
      </c>
      <c r="CC7" s="179" t="s">
        <v>386</v>
      </c>
      <c r="CD7" s="179" t="s">
        <v>216</v>
      </c>
      <c r="CE7" s="179" t="s">
        <v>216</v>
      </c>
      <c r="CF7" s="179" t="s">
        <v>216</v>
      </c>
      <c r="CG7" s="179" t="s">
        <v>216</v>
      </c>
      <c r="CH7" s="179" t="s">
        <v>216</v>
      </c>
      <c r="CI7" s="179" t="s">
        <v>216</v>
      </c>
      <c r="CJ7" s="179">
        <v>1</v>
      </c>
      <c r="CK7" s="177"/>
      <c r="CL7" s="178"/>
      <c r="CM7" s="177"/>
      <c r="CN7" s="177"/>
      <c r="CO7" s="207" t="s">
        <v>517</v>
      </c>
    </row>
    <row r="8" spans="1:93" ht="30" customHeight="1" x14ac:dyDescent="0.25">
      <c r="A8" s="190">
        <v>7</v>
      </c>
      <c r="B8" s="190">
        <v>115</v>
      </c>
      <c r="C8" s="193" t="s">
        <v>516</v>
      </c>
      <c r="D8" s="179" t="s">
        <v>515</v>
      </c>
      <c r="E8" s="188" t="s">
        <v>228</v>
      </c>
      <c r="F8" s="188" t="s">
        <v>191</v>
      </c>
      <c r="G8" s="179" t="s">
        <v>226</v>
      </c>
      <c r="H8" s="179" t="s">
        <v>225</v>
      </c>
      <c r="I8" s="188" t="s">
        <v>317</v>
      </c>
      <c r="J8" s="192">
        <v>1662</v>
      </c>
      <c r="K8" s="191">
        <f t="shared" si="0"/>
        <v>120.33694344163658</v>
      </c>
      <c r="L8" s="183">
        <v>200000</v>
      </c>
      <c r="M8" s="182">
        <f t="shared" si="1"/>
        <v>200000</v>
      </c>
      <c r="N8" s="182">
        <v>1062018</v>
      </c>
      <c r="O8" s="182">
        <f t="shared" si="2"/>
        <v>200000</v>
      </c>
      <c r="P8" s="191">
        <f t="shared" si="3"/>
        <v>120.33694344163658</v>
      </c>
      <c r="Q8" s="183">
        <f t="shared" si="4"/>
        <v>3771756</v>
      </c>
      <c r="R8" s="178">
        <v>0</v>
      </c>
      <c r="S8" s="182">
        <v>0</v>
      </c>
      <c r="T8" s="183"/>
      <c r="U8" s="179"/>
      <c r="V8" s="179"/>
      <c r="W8" s="179" t="s">
        <v>331</v>
      </c>
      <c r="X8" s="179" t="s">
        <v>216</v>
      </c>
      <c r="Y8" s="179" t="s">
        <v>216</v>
      </c>
      <c r="Z8" s="179" t="s">
        <v>216</v>
      </c>
      <c r="AA8" s="179" t="s">
        <v>216</v>
      </c>
      <c r="AB8" s="181">
        <v>44136</v>
      </c>
      <c r="AC8" s="179" t="s">
        <v>216</v>
      </c>
      <c r="AD8" s="179" t="s">
        <v>216</v>
      </c>
      <c r="AE8" s="179" t="s">
        <v>216</v>
      </c>
      <c r="AF8" s="179" t="s">
        <v>216</v>
      </c>
      <c r="AG8" s="179" t="s">
        <v>216</v>
      </c>
      <c r="AH8" s="179" t="s">
        <v>216</v>
      </c>
      <c r="AI8" s="179" t="s">
        <v>216</v>
      </c>
      <c r="AJ8" s="179">
        <v>0</v>
      </c>
      <c r="AK8" s="179" t="s">
        <v>221</v>
      </c>
      <c r="AL8" s="179" t="s">
        <v>216</v>
      </c>
      <c r="AM8" s="179" t="b">
        <v>0</v>
      </c>
      <c r="AN8" s="179" t="s">
        <v>300</v>
      </c>
      <c r="AO8" s="179" t="b">
        <v>0</v>
      </c>
      <c r="AP8" s="187">
        <v>0</v>
      </c>
      <c r="AQ8" s="183">
        <v>0</v>
      </c>
      <c r="AR8" s="179" t="s">
        <v>216</v>
      </c>
      <c r="AS8" s="179" t="s">
        <v>216</v>
      </c>
      <c r="AT8" s="181">
        <v>44256</v>
      </c>
      <c r="AU8" s="181">
        <v>43831</v>
      </c>
      <c r="AV8" s="179">
        <v>25000</v>
      </c>
      <c r="AW8" s="181">
        <v>43952</v>
      </c>
      <c r="AX8" s="179" t="b">
        <v>0</v>
      </c>
      <c r="AY8" s="179" t="s">
        <v>216</v>
      </c>
      <c r="AZ8" s="179" t="s">
        <v>216</v>
      </c>
      <c r="BA8" s="180" t="s">
        <v>216</v>
      </c>
      <c r="BB8" s="180">
        <v>120</v>
      </c>
      <c r="BC8" s="179" t="s">
        <v>216</v>
      </c>
      <c r="BD8" s="179" t="b">
        <v>0</v>
      </c>
      <c r="BE8" s="179" t="s">
        <v>216</v>
      </c>
      <c r="BF8" s="179" t="s">
        <v>216</v>
      </c>
      <c r="BG8" s="179" t="s">
        <v>216</v>
      </c>
      <c r="BH8" s="179" t="s">
        <v>216</v>
      </c>
      <c r="BI8" s="179">
        <v>175000</v>
      </c>
      <c r="BJ8" s="179" t="b">
        <v>0</v>
      </c>
      <c r="BK8" s="179" t="s">
        <v>216</v>
      </c>
      <c r="BL8" s="179" t="s">
        <v>216</v>
      </c>
      <c r="BM8" s="179" t="s">
        <v>216</v>
      </c>
      <c r="BN8" s="179" t="s">
        <v>216</v>
      </c>
      <c r="BO8" s="179" t="s">
        <v>216</v>
      </c>
      <c r="BP8" s="179" t="s">
        <v>216</v>
      </c>
      <c r="BQ8" s="179" t="s">
        <v>216</v>
      </c>
      <c r="BR8" s="179" t="s">
        <v>388</v>
      </c>
      <c r="BS8" s="179" t="s">
        <v>216</v>
      </c>
      <c r="BT8" s="179" t="s">
        <v>216</v>
      </c>
      <c r="BU8" s="179">
        <v>10385</v>
      </c>
      <c r="BV8" s="179" t="s">
        <v>514</v>
      </c>
      <c r="BW8" s="179" t="s">
        <v>216</v>
      </c>
      <c r="BX8" s="179" t="s">
        <v>216</v>
      </c>
      <c r="BY8" s="179" t="b">
        <v>0</v>
      </c>
      <c r="BZ8" s="179" t="s">
        <v>216</v>
      </c>
      <c r="CA8" s="179">
        <v>0</v>
      </c>
      <c r="CB8" s="179">
        <v>0</v>
      </c>
      <c r="CC8" s="179" t="s">
        <v>386</v>
      </c>
      <c r="CD8" s="179" t="s">
        <v>216</v>
      </c>
      <c r="CE8" s="179" t="s">
        <v>216</v>
      </c>
      <c r="CF8" s="179" t="s">
        <v>216</v>
      </c>
      <c r="CG8" s="179" t="s">
        <v>216</v>
      </c>
      <c r="CH8" s="179" t="s">
        <v>216</v>
      </c>
      <c r="CI8" s="179" t="s">
        <v>216</v>
      </c>
      <c r="CJ8" s="179">
        <v>1</v>
      </c>
      <c r="CK8" s="177"/>
      <c r="CL8" s="178"/>
      <c r="CM8" s="177"/>
      <c r="CN8" s="177"/>
      <c r="CO8" s="207" t="s">
        <v>513</v>
      </c>
    </row>
    <row r="9" spans="1:93" ht="30" customHeight="1" x14ac:dyDescent="0.25">
      <c r="A9" s="190">
        <v>8</v>
      </c>
      <c r="B9" s="190">
        <v>116</v>
      </c>
      <c r="C9" s="193" t="s">
        <v>512</v>
      </c>
      <c r="D9" s="179" t="s">
        <v>511</v>
      </c>
      <c r="E9" s="188" t="s">
        <v>228</v>
      </c>
      <c r="F9" s="188" t="s">
        <v>191</v>
      </c>
      <c r="G9" s="179" t="s">
        <v>226</v>
      </c>
      <c r="H9" s="179" t="s">
        <v>225</v>
      </c>
      <c r="I9" s="188" t="s">
        <v>249</v>
      </c>
      <c r="J9" s="192">
        <v>2042</v>
      </c>
      <c r="K9" s="191">
        <f t="shared" si="0"/>
        <v>122.42899118511264</v>
      </c>
      <c r="L9" s="183">
        <v>250000</v>
      </c>
      <c r="M9" s="182">
        <f t="shared" si="1"/>
        <v>250000</v>
      </c>
      <c r="N9" s="182">
        <v>1304838</v>
      </c>
      <c r="O9" s="182">
        <f t="shared" si="2"/>
        <v>250000</v>
      </c>
      <c r="P9" s="191">
        <f t="shared" si="3"/>
        <v>122.42899118511264</v>
      </c>
      <c r="Q9" s="183">
        <f t="shared" si="4"/>
        <v>4021756</v>
      </c>
      <c r="R9" s="178">
        <v>0</v>
      </c>
      <c r="S9" s="182">
        <v>0</v>
      </c>
      <c r="T9" s="183"/>
      <c r="U9" s="179"/>
      <c r="V9" s="179"/>
      <c r="W9" s="179" t="s">
        <v>331</v>
      </c>
      <c r="X9" s="179" t="s">
        <v>216</v>
      </c>
      <c r="Y9" s="179" t="s">
        <v>216</v>
      </c>
      <c r="Z9" s="179" t="s">
        <v>216</v>
      </c>
      <c r="AA9" s="179" t="s">
        <v>216</v>
      </c>
      <c r="AB9" s="181">
        <v>44136</v>
      </c>
      <c r="AC9" s="179" t="s">
        <v>216</v>
      </c>
      <c r="AD9" s="179" t="s">
        <v>216</v>
      </c>
      <c r="AE9" s="179" t="s">
        <v>216</v>
      </c>
      <c r="AF9" s="179" t="s">
        <v>216</v>
      </c>
      <c r="AG9" s="179" t="s">
        <v>216</v>
      </c>
      <c r="AH9" s="179" t="s">
        <v>216</v>
      </c>
      <c r="AI9" s="179" t="s">
        <v>216</v>
      </c>
      <c r="AJ9" s="179">
        <v>0</v>
      </c>
      <c r="AK9" s="179" t="s">
        <v>221</v>
      </c>
      <c r="AL9" s="179" t="s">
        <v>216</v>
      </c>
      <c r="AM9" s="179" t="b">
        <v>0</v>
      </c>
      <c r="AN9" s="179" t="s">
        <v>300</v>
      </c>
      <c r="AO9" s="179" t="b">
        <v>0</v>
      </c>
      <c r="AP9" s="187">
        <v>0</v>
      </c>
      <c r="AQ9" s="183">
        <v>0</v>
      </c>
      <c r="AR9" s="179" t="s">
        <v>216</v>
      </c>
      <c r="AS9" s="179" t="s">
        <v>216</v>
      </c>
      <c r="AT9" s="181">
        <v>44256</v>
      </c>
      <c r="AU9" s="181">
        <v>43831</v>
      </c>
      <c r="AV9" s="179">
        <v>25000</v>
      </c>
      <c r="AW9" s="181">
        <v>43952</v>
      </c>
      <c r="AX9" s="179" t="b">
        <v>0</v>
      </c>
      <c r="AY9" s="179" t="s">
        <v>216</v>
      </c>
      <c r="AZ9" s="179" t="s">
        <v>216</v>
      </c>
      <c r="BA9" s="180" t="s">
        <v>216</v>
      </c>
      <c r="BB9" s="180">
        <v>122</v>
      </c>
      <c r="BC9" s="179" t="s">
        <v>216</v>
      </c>
      <c r="BD9" s="179" t="b">
        <v>0</v>
      </c>
      <c r="BE9" s="179" t="s">
        <v>216</v>
      </c>
      <c r="BF9" s="179" t="s">
        <v>216</v>
      </c>
      <c r="BG9" s="179" t="s">
        <v>216</v>
      </c>
      <c r="BH9" s="179" t="s">
        <v>216</v>
      </c>
      <c r="BI9" s="179">
        <v>225000</v>
      </c>
      <c r="BJ9" s="179" t="b">
        <v>0</v>
      </c>
      <c r="BK9" s="179" t="s">
        <v>216</v>
      </c>
      <c r="BL9" s="179" t="s">
        <v>216</v>
      </c>
      <c r="BM9" s="179" t="s">
        <v>216</v>
      </c>
      <c r="BN9" s="179" t="s">
        <v>216</v>
      </c>
      <c r="BO9" s="179" t="s">
        <v>216</v>
      </c>
      <c r="BP9" s="179" t="s">
        <v>216</v>
      </c>
      <c r="BQ9" s="179" t="s">
        <v>216</v>
      </c>
      <c r="BR9" s="179" t="s">
        <v>388</v>
      </c>
      <c r="BS9" s="179" t="s">
        <v>216</v>
      </c>
      <c r="BT9" s="179" t="s">
        <v>216</v>
      </c>
      <c r="BU9" s="179">
        <v>12760</v>
      </c>
      <c r="BV9" s="179" t="s">
        <v>510</v>
      </c>
      <c r="BW9" s="179" t="s">
        <v>216</v>
      </c>
      <c r="BX9" s="179" t="s">
        <v>216</v>
      </c>
      <c r="BY9" s="179" t="b">
        <v>0</v>
      </c>
      <c r="BZ9" s="179" t="s">
        <v>216</v>
      </c>
      <c r="CA9" s="179">
        <v>0</v>
      </c>
      <c r="CB9" s="179">
        <v>0</v>
      </c>
      <c r="CC9" s="179" t="s">
        <v>386</v>
      </c>
      <c r="CD9" s="179" t="s">
        <v>216</v>
      </c>
      <c r="CE9" s="179" t="s">
        <v>216</v>
      </c>
      <c r="CF9" s="179" t="s">
        <v>216</v>
      </c>
      <c r="CG9" s="179" t="s">
        <v>216</v>
      </c>
      <c r="CH9" s="179" t="s">
        <v>216</v>
      </c>
      <c r="CI9" s="179" t="s">
        <v>216</v>
      </c>
      <c r="CJ9" s="179">
        <v>1</v>
      </c>
      <c r="CK9" s="177"/>
      <c r="CL9" s="178"/>
      <c r="CM9" s="177"/>
      <c r="CN9" s="177"/>
      <c r="CO9" s="168" t="s">
        <v>509</v>
      </c>
    </row>
    <row r="10" spans="1:93" ht="30" customHeight="1" x14ac:dyDescent="0.25">
      <c r="A10" s="190">
        <v>9</v>
      </c>
      <c r="B10" s="190">
        <v>117</v>
      </c>
      <c r="C10" s="193" t="s">
        <v>508</v>
      </c>
      <c r="D10" s="179" t="s">
        <v>488</v>
      </c>
      <c r="E10" s="188" t="s">
        <v>487</v>
      </c>
      <c r="F10" s="188" t="s">
        <v>432</v>
      </c>
      <c r="G10" s="179" t="s">
        <v>486</v>
      </c>
      <c r="H10" s="179" t="s">
        <v>485</v>
      </c>
      <c r="I10" s="188" t="s">
        <v>249</v>
      </c>
      <c r="J10" s="192">
        <v>596.5</v>
      </c>
      <c r="K10" s="191">
        <f t="shared" si="0"/>
        <v>214.96144174350377</v>
      </c>
      <c r="L10" s="183">
        <v>128224.5</v>
      </c>
      <c r="M10" s="182">
        <f t="shared" si="1"/>
        <v>93224.5</v>
      </c>
      <c r="N10" s="182">
        <v>72773</v>
      </c>
      <c r="O10" s="182">
        <f t="shared" si="2"/>
        <v>72773</v>
      </c>
      <c r="P10" s="191">
        <f t="shared" si="3"/>
        <v>122</v>
      </c>
      <c r="Q10" s="183">
        <f t="shared" si="4"/>
        <v>4094529</v>
      </c>
      <c r="R10" s="178">
        <v>35000</v>
      </c>
      <c r="S10" s="182">
        <v>0</v>
      </c>
      <c r="T10" s="183">
        <v>20451.5</v>
      </c>
      <c r="U10" s="179"/>
      <c r="V10" s="188" t="s">
        <v>484</v>
      </c>
      <c r="W10" s="179" t="s">
        <v>440</v>
      </c>
      <c r="X10" s="179" t="s">
        <v>216</v>
      </c>
      <c r="Y10" s="179" t="s">
        <v>216</v>
      </c>
      <c r="Z10" s="179" t="s">
        <v>216</v>
      </c>
      <c r="AA10" s="179" t="s">
        <v>483</v>
      </c>
      <c r="AB10" s="181">
        <v>43800</v>
      </c>
      <c r="AC10" s="179">
        <v>164</v>
      </c>
      <c r="AD10" s="179">
        <v>73.8</v>
      </c>
      <c r="AE10" s="179">
        <v>1193</v>
      </c>
      <c r="AF10" s="179">
        <v>596.5</v>
      </c>
      <c r="AG10" s="179" t="s">
        <v>216</v>
      </c>
      <c r="AH10" s="179" t="s">
        <v>216</v>
      </c>
      <c r="AI10" s="179" t="s">
        <v>216</v>
      </c>
      <c r="AJ10" s="179">
        <v>1</v>
      </c>
      <c r="AK10" s="179">
        <v>3213508401</v>
      </c>
      <c r="AL10" s="179" t="s">
        <v>216</v>
      </c>
      <c r="AM10" s="179" t="b">
        <v>1</v>
      </c>
      <c r="AN10" s="179" t="s">
        <v>120</v>
      </c>
      <c r="AO10" s="179" t="b">
        <v>1</v>
      </c>
      <c r="AP10" s="187">
        <v>90.2</v>
      </c>
      <c r="AQ10" s="183">
        <f t="shared" ref="AQ10:AQ18" si="5">M10/AP10</f>
        <v>1033.5310421286031</v>
      </c>
      <c r="AR10" s="179" t="s">
        <v>216</v>
      </c>
      <c r="AS10" s="179" t="s">
        <v>216</v>
      </c>
      <c r="AT10" s="181">
        <v>44104</v>
      </c>
      <c r="AU10" s="181">
        <v>42877</v>
      </c>
      <c r="AV10" s="179">
        <v>20451.5</v>
      </c>
      <c r="AW10" s="181">
        <v>43769</v>
      </c>
      <c r="AX10" s="179" t="b">
        <v>1</v>
      </c>
      <c r="AY10" s="179" t="s">
        <v>216</v>
      </c>
      <c r="AZ10" s="179" t="s">
        <v>216</v>
      </c>
      <c r="BA10" s="180">
        <v>1422</v>
      </c>
      <c r="BB10" s="180">
        <v>215</v>
      </c>
      <c r="BC10" s="179">
        <v>107773</v>
      </c>
      <c r="BD10" s="179" t="b">
        <v>1</v>
      </c>
      <c r="BE10" s="179" t="s">
        <v>216</v>
      </c>
      <c r="BF10" s="179" t="s">
        <v>216</v>
      </c>
      <c r="BG10" s="179" t="s">
        <v>216</v>
      </c>
      <c r="BH10" s="179" t="s">
        <v>462</v>
      </c>
      <c r="BI10" s="179" t="s">
        <v>216</v>
      </c>
      <c r="BJ10" s="179" t="b">
        <v>0</v>
      </c>
      <c r="BK10" s="179" t="s">
        <v>216</v>
      </c>
      <c r="BL10" s="179" t="s">
        <v>216</v>
      </c>
      <c r="BM10" s="179" t="s">
        <v>216</v>
      </c>
      <c r="BN10" s="179" t="s">
        <v>216</v>
      </c>
      <c r="BO10" s="179" t="s">
        <v>216</v>
      </c>
      <c r="BP10" s="179" t="s">
        <v>216</v>
      </c>
      <c r="BQ10" s="179" t="s">
        <v>216</v>
      </c>
      <c r="BR10" s="179" t="s">
        <v>216</v>
      </c>
      <c r="BS10" s="179" t="s">
        <v>216</v>
      </c>
      <c r="BT10" s="179" t="s">
        <v>216</v>
      </c>
      <c r="BU10" s="179" t="s">
        <v>216</v>
      </c>
      <c r="BV10" s="179" t="s">
        <v>507</v>
      </c>
      <c r="BW10" s="179" t="s">
        <v>216</v>
      </c>
      <c r="BX10" s="179" t="s">
        <v>216</v>
      </c>
      <c r="BY10" s="179" t="b">
        <v>0</v>
      </c>
      <c r="BZ10" s="179" t="s">
        <v>216</v>
      </c>
      <c r="CA10" s="179">
        <v>72773</v>
      </c>
      <c r="CB10" s="179" t="s">
        <v>216</v>
      </c>
      <c r="CC10" s="179" t="s">
        <v>216</v>
      </c>
      <c r="CD10" s="179" t="s">
        <v>216</v>
      </c>
      <c r="CE10" s="179" t="s">
        <v>216</v>
      </c>
      <c r="CF10" s="179" t="s">
        <v>216</v>
      </c>
      <c r="CG10" s="179" t="s">
        <v>216</v>
      </c>
      <c r="CH10" s="179" t="s">
        <v>216</v>
      </c>
      <c r="CI10" s="179">
        <v>404</v>
      </c>
      <c r="CJ10" s="179">
        <v>1</v>
      </c>
      <c r="CK10" s="177"/>
      <c r="CL10" s="178"/>
      <c r="CM10" s="177"/>
      <c r="CN10" s="177"/>
      <c r="CO10" s="179" t="s">
        <v>481</v>
      </c>
    </row>
    <row r="11" spans="1:93" ht="30" customHeight="1" x14ac:dyDescent="0.25">
      <c r="A11" s="190">
        <v>10</v>
      </c>
      <c r="B11" s="190">
        <v>118</v>
      </c>
      <c r="C11" s="193" t="s">
        <v>506</v>
      </c>
      <c r="D11" s="179" t="s">
        <v>488</v>
      </c>
      <c r="E11" s="188" t="s">
        <v>487</v>
      </c>
      <c r="F11" s="188" t="s">
        <v>432</v>
      </c>
      <c r="G11" s="179" t="s">
        <v>486</v>
      </c>
      <c r="H11" s="179" t="s">
        <v>485</v>
      </c>
      <c r="I11" s="188" t="s">
        <v>249</v>
      </c>
      <c r="J11" s="192">
        <v>605</v>
      </c>
      <c r="K11" s="191">
        <f t="shared" si="0"/>
        <v>214.97768595041322</v>
      </c>
      <c r="L11" s="183">
        <v>130061.5</v>
      </c>
      <c r="M11" s="182">
        <f t="shared" si="1"/>
        <v>95061.5</v>
      </c>
      <c r="N11" s="182">
        <v>73810</v>
      </c>
      <c r="O11" s="182">
        <f t="shared" si="2"/>
        <v>73810</v>
      </c>
      <c r="P11" s="191">
        <f t="shared" si="3"/>
        <v>122</v>
      </c>
      <c r="Q11" s="183">
        <f t="shared" si="4"/>
        <v>4168339</v>
      </c>
      <c r="R11" s="178">
        <v>35000</v>
      </c>
      <c r="S11" s="182">
        <v>0</v>
      </c>
      <c r="T11" s="183">
        <v>21251.5</v>
      </c>
      <c r="U11" s="179"/>
      <c r="V11" s="188" t="s">
        <v>484</v>
      </c>
      <c r="W11" s="179" t="s">
        <v>440</v>
      </c>
      <c r="X11" s="179" t="s">
        <v>216</v>
      </c>
      <c r="Y11" s="179" t="s">
        <v>216</v>
      </c>
      <c r="Z11" s="179" t="s">
        <v>216</v>
      </c>
      <c r="AA11" s="179" t="s">
        <v>483</v>
      </c>
      <c r="AB11" s="181">
        <v>43891</v>
      </c>
      <c r="AC11" s="179">
        <v>167</v>
      </c>
      <c r="AD11" s="179">
        <v>75.150000000000006</v>
      </c>
      <c r="AE11" s="179">
        <v>1210</v>
      </c>
      <c r="AF11" s="179">
        <v>605</v>
      </c>
      <c r="AG11" s="179" t="s">
        <v>216</v>
      </c>
      <c r="AH11" s="179" t="s">
        <v>216</v>
      </c>
      <c r="AI11" s="179" t="s">
        <v>216</v>
      </c>
      <c r="AJ11" s="179">
        <v>1</v>
      </c>
      <c r="AK11" s="179">
        <v>3213508401</v>
      </c>
      <c r="AL11" s="179" t="s">
        <v>216</v>
      </c>
      <c r="AM11" s="179" t="b">
        <v>0</v>
      </c>
      <c r="AN11" s="179" t="s">
        <v>120</v>
      </c>
      <c r="AO11" s="179" t="b">
        <v>0</v>
      </c>
      <c r="AP11" s="187">
        <v>91.85</v>
      </c>
      <c r="AQ11" s="183">
        <f t="shared" si="5"/>
        <v>1034.9646162221013</v>
      </c>
      <c r="AR11" s="179" t="s">
        <v>216</v>
      </c>
      <c r="AS11" s="179" t="s">
        <v>216</v>
      </c>
      <c r="AT11" s="181">
        <v>44104</v>
      </c>
      <c r="AU11" s="181">
        <v>42654</v>
      </c>
      <c r="AV11" s="179">
        <v>21251.5</v>
      </c>
      <c r="AW11" s="181" t="s">
        <v>216</v>
      </c>
      <c r="AX11" s="179" t="b">
        <v>0</v>
      </c>
      <c r="AY11" s="179" t="s">
        <v>216</v>
      </c>
      <c r="AZ11" s="179" t="s">
        <v>216</v>
      </c>
      <c r="BA11" s="180">
        <v>1416</v>
      </c>
      <c r="BB11" s="180">
        <v>215</v>
      </c>
      <c r="BC11" s="179">
        <v>108810</v>
      </c>
      <c r="BD11" s="179" t="b">
        <v>0</v>
      </c>
      <c r="BE11" s="179" t="s">
        <v>216</v>
      </c>
      <c r="BF11" s="179" t="s">
        <v>216</v>
      </c>
      <c r="BG11" s="179" t="s">
        <v>216</v>
      </c>
      <c r="BH11" s="179" t="s">
        <v>462</v>
      </c>
      <c r="BI11" s="179" t="s">
        <v>216</v>
      </c>
      <c r="BJ11" s="179" t="b">
        <v>0</v>
      </c>
      <c r="BK11" s="179" t="s">
        <v>216</v>
      </c>
      <c r="BL11" s="179" t="s">
        <v>216</v>
      </c>
      <c r="BM11" s="179" t="s">
        <v>216</v>
      </c>
      <c r="BN11" s="179" t="s">
        <v>216</v>
      </c>
      <c r="BO11" s="179" t="s">
        <v>216</v>
      </c>
      <c r="BP11" s="179" t="s">
        <v>216</v>
      </c>
      <c r="BQ11" s="179" t="s">
        <v>216</v>
      </c>
      <c r="BR11" s="179" t="s">
        <v>216</v>
      </c>
      <c r="BS11" s="179" t="s">
        <v>216</v>
      </c>
      <c r="BT11" s="179" t="s">
        <v>216</v>
      </c>
      <c r="BU11" s="179" t="s">
        <v>216</v>
      </c>
      <c r="BV11" s="179" t="s">
        <v>505</v>
      </c>
      <c r="BW11" s="179" t="s">
        <v>216</v>
      </c>
      <c r="BX11" s="179" t="s">
        <v>216</v>
      </c>
      <c r="BY11" s="179" t="b">
        <v>0</v>
      </c>
      <c r="BZ11" s="179" t="s">
        <v>216</v>
      </c>
      <c r="CA11" s="179">
        <v>73810</v>
      </c>
      <c r="CB11" s="179" t="s">
        <v>216</v>
      </c>
      <c r="CC11" s="179" t="s">
        <v>216</v>
      </c>
      <c r="CD11" s="179" t="s">
        <v>216</v>
      </c>
      <c r="CE11" s="179" t="s">
        <v>216</v>
      </c>
      <c r="CF11" s="179" t="s">
        <v>216</v>
      </c>
      <c r="CG11" s="179" t="s">
        <v>216</v>
      </c>
      <c r="CH11" s="179" t="s">
        <v>216</v>
      </c>
      <c r="CI11" s="179">
        <v>300</v>
      </c>
      <c r="CJ11" s="179">
        <v>1</v>
      </c>
      <c r="CK11" s="177"/>
      <c r="CL11" s="178"/>
      <c r="CM11" s="177"/>
      <c r="CN11" s="177"/>
      <c r="CO11" s="179" t="s">
        <v>481</v>
      </c>
    </row>
    <row r="12" spans="1:93" ht="30" customHeight="1" x14ac:dyDescent="0.25">
      <c r="A12" s="190">
        <v>11</v>
      </c>
      <c r="B12" s="190">
        <v>119</v>
      </c>
      <c r="C12" s="193" t="s">
        <v>504</v>
      </c>
      <c r="D12" s="179" t="s">
        <v>488</v>
      </c>
      <c r="E12" s="188" t="s">
        <v>487</v>
      </c>
      <c r="F12" s="188" t="s">
        <v>432</v>
      </c>
      <c r="G12" s="179" t="s">
        <v>486</v>
      </c>
      <c r="H12" s="179" t="s">
        <v>485</v>
      </c>
      <c r="I12" s="188" t="s">
        <v>249</v>
      </c>
      <c r="J12" s="192">
        <v>567</v>
      </c>
      <c r="K12" s="191">
        <f t="shared" si="0"/>
        <v>219.79805996472663</v>
      </c>
      <c r="L12" s="183">
        <v>124625.5</v>
      </c>
      <c r="M12" s="182">
        <f t="shared" si="1"/>
        <v>89625.5</v>
      </c>
      <c r="N12" s="182">
        <v>69174</v>
      </c>
      <c r="O12" s="182">
        <f t="shared" si="2"/>
        <v>69174</v>
      </c>
      <c r="P12" s="191">
        <f t="shared" si="3"/>
        <v>122</v>
      </c>
      <c r="Q12" s="183">
        <f t="shared" si="4"/>
        <v>4237513</v>
      </c>
      <c r="R12" s="178">
        <v>35000</v>
      </c>
      <c r="S12" s="182">
        <v>0</v>
      </c>
      <c r="T12" s="183">
        <v>20451.5</v>
      </c>
      <c r="U12" s="179"/>
      <c r="V12" s="188" t="s">
        <v>484</v>
      </c>
      <c r="W12" s="179" t="s">
        <v>440</v>
      </c>
      <c r="X12" s="179" t="s">
        <v>216</v>
      </c>
      <c r="Y12" s="179" t="s">
        <v>216</v>
      </c>
      <c r="Z12" s="179" t="s">
        <v>216</v>
      </c>
      <c r="AA12" s="179" t="s">
        <v>483</v>
      </c>
      <c r="AB12" s="181">
        <v>43800</v>
      </c>
      <c r="AC12" s="179">
        <v>156</v>
      </c>
      <c r="AD12" s="179">
        <v>70.2</v>
      </c>
      <c r="AE12" s="179">
        <v>1134</v>
      </c>
      <c r="AF12" s="179">
        <v>567</v>
      </c>
      <c r="AG12" s="179" t="s">
        <v>216</v>
      </c>
      <c r="AH12" s="179" t="s">
        <v>216</v>
      </c>
      <c r="AI12" s="179" t="s">
        <v>216</v>
      </c>
      <c r="AJ12" s="179">
        <v>1</v>
      </c>
      <c r="AK12" s="179">
        <v>3213508401</v>
      </c>
      <c r="AL12" s="179" t="s">
        <v>216</v>
      </c>
      <c r="AM12" s="179" t="b">
        <v>1</v>
      </c>
      <c r="AN12" s="179" t="s">
        <v>120</v>
      </c>
      <c r="AO12" s="179" t="b">
        <v>1</v>
      </c>
      <c r="AP12" s="187">
        <v>85.8</v>
      </c>
      <c r="AQ12" s="183">
        <f t="shared" si="5"/>
        <v>1044.5862470862471</v>
      </c>
      <c r="AR12" s="179"/>
      <c r="AS12" s="179" t="s">
        <v>216</v>
      </c>
      <c r="AT12" s="181">
        <v>44104</v>
      </c>
      <c r="AU12" s="181">
        <v>42977</v>
      </c>
      <c r="AV12" s="179">
        <v>20451.5</v>
      </c>
      <c r="AW12" s="181">
        <v>43769</v>
      </c>
      <c r="AX12" s="179" t="b">
        <v>1</v>
      </c>
      <c r="AY12" s="179" t="s">
        <v>216</v>
      </c>
      <c r="AZ12" s="179" t="s">
        <v>216</v>
      </c>
      <c r="BA12" s="180">
        <v>1453</v>
      </c>
      <c r="BB12" s="180">
        <v>220</v>
      </c>
      <c r="BC12" s="179">
        <v>104174</v>
      </c>
      <c r="BD12" s="179" t="b">
        <v>1</v>
      </c>
      <c r="BE12" s="179" t="s">
        <v>216</v>
      </c>
      <c r="BF12" s="179" t="s">
        <v>216</v>
      </c>
      <c r="BG12" s="179" t="s">
        <v>216</v>
      </c>
      <c r="BH12" s="179" t="s">
        <v>462</v>
      </c>
      <c r="BI12" s="179" t="s">
        <v>216</v>
      </c>
      <c r="BJ12" s="179" t="b">
        <v>0</v>
      </c>
      <c r="BK12" s="179" t="s">
        <v>216</v>
      </c>
      <c r="BL12" s="179" t="s">
        <v>216</v>
      </c>
      <c r="BM12" s="179" t="s">
        <v>216</v>
      </c>
      <c r="BN12" s="179" t="s">
        <v>216</v>
      </c>
      <c r="BO12" s="179" t="s">
        <v>216</v>
      </c>
      <c r="BP12" s="179" t="s">
        <v>216</v>
      </c>
      <c r="BQ12" s="179" t="s">
        <v>216</v>
      </c>
      <c r="BR12" s="179"/>
      <c r="BS12" s="179" t="s">
        <v>216</v>
      </c>
      <c r="BT12" s="179" t="s">
        <v>216</v>
      </c>
      <c r="BU12" s="179" t="s">
        <v>216</v>
      </c>
      <c r="BV12" s="179" t="s">
        <v>503</v>
      </c>
      <c r="BW12" s="179" t="s">
        <v>216</v>
      </c>
      <c r="BX12" s="179" t="s">
        <v>216</v>
      </c>
      <c r="BY12" s="179" t="b">
        <v>0</v>
      </c>
      <c r="BZ12" s="179" t="s">
        <v>216</v>
      </c>
      <c r="CA12" s="179">
        <v>69174</v>
      </c>
      <c r="CB12" s="179" t="s">
        <v>216</v>
      </c>
      <c r="CC12" s="179"/>
      <c r="CD12" s="179" t="s">
        <v>216</v>
      </c>
      <c r="CE12" s="179" t="s">
        <v>216</v>
      </c>
      <c r="CF12" s="179" t="s">
        <v>216</v>
      </c>
      <c r="CG12" s="179" t="s">
        <v>216</v>
      </c>
      <c r="CH12" s="179" t="s">
        <v>216</v>
      </c>
      <c r="CI12" s="179">
        <v>358</v>
      </c>
      <c r="CJ12" s="179">
        <v>1</v>
      </c>
      <c r="CK12" s="177"/>
      <c r="CL12" s="178"/>
      <c r="CM12" s="177"/>
      <c r="CN12" s="177"/>
      <c r="CO12" s="179" t="s">
        <v>481</v>
      </c>
    </row>
    <row r="13" spans="1:93" ht="30" customHeight="1" x14ac:dyDescent="0.25">
      <c r="A13" s="190">
        <v>12</v>
      </c>
      <c r="B13" s="190">
        <v>120</v>
      </c>
      <c r="C13" s="193" t="s">
        <v>502</v>
      </c>
      <c r="D13" s="179" t="s">
        <v>501</v>
      </c>
      <c r="E13" s="188" t="s">
        <v>38</v>
      </c>
      <c r="F13" s="188" t="s">
        <v>432</v>
      </c>
      <c r="G13" s="179" t="s">
        <v>500</v>
      </c>
      <c r="H13" s="179" t="s">
        <v>499</v>
      </c>
      <c r="I13" s="188" t="s">
        <v>249</v>
      </c>
      <c r="J13" s="192">
        <v>256.39999999999998</v>
      </c>
      <c r="K13" s="191">
        <f t="shared" si="0"/>
        <v>234.009360374415</v>
      </c>
      <c r="L13" s="183">
        <v>60000</v>
      </c>
      <c r="M13" s="182">
        <f t="shared" si="1"/>
        <v>60000</v>
      </c>
      <c r="N13" s="182">
        <v>31281</v>
      </c>
      <c r="O13" s="182">
        <f t="shared" si="2"/>
        <v>31281</v>
      </c>
      <c r="P13" s="191">
        <f t="shared" si="3"/>
        <v>122.00078003120126</v>
      </c>
      <c r="Q13" s="183">
        <f t="shared" si="4"/>
        <v>4268794</v>
      </c>
      <c r="R13" s="178">
        <v>0</v>
      </c>
      <c r="S13" s="182">
        <v>0</v>
      </c>
      <c r="T13" s="183">
        <v>28719</v>
      </c>
      <c r="U13" s="179"/>
      <c r="V13" s="188"/>
      <c r="W13" s="179" t="s">
        <v>498</v>
      </c>
      <c r="X13" s="179" t="s">
        <v>216</v>
      </c>
      <c r="Y13" s="179" t="s">
        <v>216</v>
      </c>
      <c r="Z13" s="179" t="s">
        <v>216</v>
      </c>
      <c r="AA13" s="179" t="s">
        <v>497</v>
      </c>
      <c r="AB13" s="181">
        <v>43891</v>
      </c>
      <c r="AC13" s="179">
        <v>192</v>
      </c>
      <c r="AD13" s="179">
        <v>153.6</v>
      </c>
      <c r="AE13" s="179">
        <v>1282</v>
      </c>
      <c r="AF13" s="179">
        <v>1025.5999999999999</v>
      </c>
      <c r="AG13" s="179" t="s">
        <v>216</v>
      </c>
      <c r="AH13" s="179" t="s">
        <v>216</v>
      </c>
      <c r="AI13" s="179" t="s">
        <v>216</v>
      </c>
      <c r="AJ13" s="179">
        <v>0</v>
      </c>
      <c r="AK13" s="179" t="s">
        <v>496</v>
      </c>
      <c r="AL13" s="179" t="s">
        <v>216</v>
      </c>
      <c r="AM13" s="179" t="b">
        <v>1</v>
      </c>
      <c r="AN13" s="179" t="s">
        <v>120</v>
      </c>
      <c r="AO13" s="179" t="b">
        <v>1</v>
      </c>
      <c r="AP13" s="187">
        <v>38.4</v>
      </c>
      <c r="AQ13" s="183">
        <f t="shared" si="5"/>
        <v>1562.5</v>
      </c>
      <c r="AR13" s="179" t="s">
        <v>216</v>
      </c>
      <c r="AS13" s="179" t="s">
        <v>216</v>
      </c>
      <c r="AT13" s="181">
        <v>44105</v>
      </c>
      <c r="AU13" s="181" t="s">
        <v>216</v>
      </c>
      <c r="AV13" s="179">
        <v>0</v>
      </c>
      <c r="AW13" s="181" t="s">
        <v>216</v>
      </c>
      <c r="AX13" s="179" t="b">
        <v>1</v>
      </c>
      <c r="AY13" s="179" t="s">
        <v>216</v>
      </c>
      <c r="AZ13" s="179" t="s">
        <v>216</v>
      </c>
      <c r="BA13" s="180">
        <v>1562</v>
      </c>
      <c r="BB13" s="180">
        <v>234</v>
      </c>
      <c r="BC13" s="179">
        <v>60000</v>
      </c>
      <c r="BD13" s="179" t="b">
        <v>1</v>
      </c>
      <c r="BE13" s="179" t="s">
        <v>216</v>
      </c>
      <c r="BF13" s="179" t="s">
        <v>216</v>
      </c>
      <c r="BG13" s="179" t="s">
        <v>216</v>
      </c>
      <c r="BH13" s="179" t="s">
        <v>462</v>
      </c>
      <c r="BI13" s="179" t="s">
        <v>216</v>
      </c>
      <c r="BJ13" s="179" t="b">
        <v>0</v>
      </c>
      <c r="BK13" s="179" t="s">
        <v>216</v>
      </c>
      <c r="BL13" s="179" t="s">
        <v>216</v>
      </c>
      <c r="BM13" s="179" t="s">
        <v>216</v>
      </c>
      <c r="BN13" s="179" t="s">
        <v>216</v>
      </c>
      <c r="BO13" s="179" t="s">
        <v>216</v>
      </c>
      <c r="BP13" s="179" t="s">
        <v>216</v>
      </c>
      <c r="BQ13" s="179" t="s">
        <v>216</v>
      </c>
      <c r="BR13" s="179" t="s">
        <v>216</v>
      </c>
      <c r="BS13" s="179" t="s">
        <v>216</v>
      </c>
      <c r="BT13" s="179" t="s">
        <v>216</v>
      </c>
      <c r="BU13" s="179" t="s">
        <v>216</v>
      </c>
      <c r="BV13" s="179" t="s">
        <v>495</v>
      </c>
      <c r="BW13" s="179" t="s">
        <v>216</v>
      </c>
      <c r="BX13" s="179" t="s">
        <v>216</v>
      </c>
      <c r="BY13" s="179" t="b">
        <v>0</v>
      </c>
      <c r="BZ13" s="179" t="s">
        <v>216</v>
      </c>
      <c r="CA13" s="179">
        <v>31281</v>
      </c>
      <c r="CB13" s="179">
        <v>0</v>
      </c>
      <c r="CC13" s="179" t="s">
        <v>494</v>
      </c>
      <c r="CD13" s="179" t="s">
        <v>216</v>
      </c>
      <c r="CE13" s="179" t="s">
        <v>216</v>
      </c>
      <c r="CF13" s="179" t="s">
        <v>493</v>
      </c>
      <c r="CG13" s="179" t="s">
        <v>216</v>
      </c>
      <c r="CH13" s="179" t="s">
        <v>216</v>
      </c>
      <c r="CI13" s="179">
        <v>105</v>
      </c>
      <c r="CJ13" s="179">
        <v>1</v>
      </c>
      <c r="CK13" s="177"/>
      <c r="CL13" s="178"/>
      <c r="CM13" s="177"/>
      <c r="CN13" s="177"/>
      <c r="CO13" s="179" t="s">
        <v>492</v>
      </c>
    </row>
    <row r="14" spans="1:93" ht="30" customHeight="1" x14ac:dyDescent="0.25">
      <c r="A14" s="190">
        <v>13</v>
      </c>
      <c r="B14" s="190">
        <v>121</v>
      </c>
      <c r="C14" s="193" t="s">
        <v>491</v>
      </c>
      <c r="D14" s="179" t="s">
        <v>488</v>
      </c>
      <c r="E14" s="188" t="s">
        <v>487</v>
      </c>
      <c r="F14" s="188" t="s">
        <v>432</v>
      </c>
      <c r="G14" s="179" t="s">
        <v>486</v>
      </c>
      <c r="H14" s="179" t="s">
        <v>485</v>
      </c>
      <c r="I14" s="188" t="s">
        <v>317</v>
      </c>
      <c r="J14" s="192">
        <v>411.5</v>
      </c>
      <c r="K14" s="191">
        <f t="shared" si="0"/>
        <v>242.9647630619684</v>
      </c>
      <c r="L14" s="183">
        <v>99980</v>
      </c>
      <c r="M14" s="182">
        <f t="shared" si="1"/>
        <v>64980</v>
      </c>
      <c r="N14" s="182">
        <v>50203</v>
      </c>
      <c r="O14" s="182">
        <f t="shared" si="2"/>
        <v>50203</v>
      </c>
      <c r="P14" s="191">
        <f t="shared" si="3"/>
        <v>122</v>
      </c>
      <c r="Q14" s="183">
        <f t="shared" si="4"/>
        <v>4318997</v>
      </c>
      <c r="R14" s="178">
        <v>35000</v>
      </c>
      <c r="S14" s="182">
        <v>0</v>
      </c>
      <c r="T14" s="183">
        <v>14777</v>
      </c>
      <c r="U14" s="179"/>
      <c r="V14" s="188" t="s">
        <v>484</v>
      </c>
      <c r="W14" s="179" t="s">
        <v>440</v>
      </c>
      <c r="X14" s="179" t="s">
        <v>216</v>
      </c>
      <c r="Y14" s="179" t="s">
        <v>216</v>
      </c>
      <c r="Z14" s="179" t="s">
        <v>216</v>
      </c>
      <c r="AA14" s="179" t="s">
        <v>483</v>
      </c>
      <c r="AB14" s="181">
        <v>43852</v>
      </c>
      <c r="AC14" s="179">
        <v>113</v>
      </c>
      <c r="AD14" s="179">
        <v>50.85</v>
      </c>
      <c r="AE14" s="179">
        <v>823</v>
      </c>
      <c r="AF14" s="179">
        <v>411.5</v>
      </c>
      <c r="AG14" s="179" t="s">
        <v>216</v>
      </c>
      <c r="AH14" s="179" t="s">
        <v>216</v>
      </c>
      <c r="AI14" s="179" t="s">
        <v>216</v>
      </c>
      <c r="AJ14" s="179">
        <v>0</v>
      </c>
      <c r="AK14" s="179">
        <v>3213508401</v>
      </c>
      <c r="AL14" s="179" t="s">
        <v>216</v>
      </c>
      <c r="AM14" s="179" t="b">
        <v>0</v>
      </c>
      <c r="AN14" s="179" t="s">
        <v>120</v>
      </c>
      <c r="AO14" s="179" t="b">
        <v>0</v>
      </c>
      <c r="AP14" s="187">
        <v>62.15</v>
      </c>
      <c r="AQ14" s="183">
        <f t="shared" si="5"/>
        <v>1045.534995977474</v>
      </c>
      <c r="AR14" s="179" t="s">
        <v>216</v>
      </c>
      <c r="AS14" s="179" t="s">
        <v>216</v>
      </c>
      <c r="AT14" s="181">
        <v>44034</v>
      </c>
      <c r="AU14" s="181">
        <v>43668</v>
      </c>
      <c r="AV14" s="179" t="s">
        <v>216</v>
      </c>
      <c r="AW14" s="181">
        <v>43852</v>
      </c>
      <c r="AX14" s="179" t="b">
        <v>0</v>
      </c>
      <c r="AY14" s="179" t="s">
        <v>216</v>
      </c>
      <c r="AZ14" s="179" t="s">
        <v>216</v>
      </c>
      <c r="BA14" s="180">
        <v>1609</v>
      </c>
      <c r="BB14" s="180">
        <v>243</v>
      </c>
      <c r="BC14" s="179">
        <v>99980</v>
      </c>
      <c r="BD14" s="179" t="b">
        <v>1</v>
      </c>
      <c r="BE14" s="179" t="s">
        <v>216</v>
      </c>
      <c r="BF14" s="179" t="s">
        <v>216</v>
      </c>
      <c r="BG14" s="179" t="s">
        <v>216</v>
      </c>
      <c r="BH14" s="179" t="s">
        <v>462</v>
      </c>
      <c r="BI14" s="179" t="s">
        <v>216</v>
      </c>
      <c r="BJ14" s="179" t="b">
        <v>0</v>
      </c>
      <c r="BK14" s="179" t="s">
        <v>216</v>
      </c>
      <c r="BL14" s="179" t="s">
        <v>216</v>
      </c>
      <c r="BM14" s="179" t="s">
        <v>216</v>
      </c>
      <c r="BN14" s="179" t="s">
        <v>216</v>
      </c>
      <c r="BO14" s="179" t="s">
        <v>216</v>
      </c>
      <c r="BP14" s="179" t="s">
        <v>216</v>
      </c>
      <c r="BQ14" s="179" t="s">
        <v>216</v>
      </c>
      <c r="BR14" s="179" t="s">
        <v>216</v>
      </c>
      <c r="BS14" s="179" t="s">
        <v>216</v>
      </c>
      <c r="BT14" s="179" t="s">
        <v>216</v>
      </c>
      <c r="BU14" s="179" t="s">
        <v>216</v>
      </c>
      <c r="BV14" s="179" t="s">
        <v>490</v>
      </c>
      <c r="BW14" s="179" t="s">
        <v>216</v>
      </c>
      <c r="BX14" s="179" t="s">
        <v>216</v>
      </c>
      <c r="BY14" s="179" t="b">
        <v>0</v>
      </c>
      <c r="BZ14" s="179" t="s">
        <v>216</v>
      </c>
      <c r="CA14" s="179">
        <v>50203</v>
      </c>
      <c r="CB14" s="179" t="s">
        <v>216</v>
      </c>
      <c r="CC14" s="179" t="s">
        <v>216</v>
      </c>
      <c r="CD14" s="179" t="s">
        <v>216</v>
      </c>
      <c r="CE14" s="179" t="s">
        <v>216</v>
      </c>
      <c r="CF14" s="179" t="s">
        <v>216</v>
      </c>
      <c r="CG14" s="179" t="s">
        <v>216</v>
      </c>
      <c r="CH14" s="179" t="s">
        <v>216</v>
      </c>
      <c r="CI14" s="179" t="s">
        <v>216</v>
      </c>
      <c r="CJ14" s="179">
        <v>1</v>
      </c>
      <c r="CK14" s="177"/>
      <c r="CL14" s="178"/>
      <c r="CM14" s="177"/>
      <c r="CN14" s="177"/>
      <c r="CO14" s="179" t="s">
        <v>481</v>
      </c>
    </row>
    <row r="15" spans="1:93" ht="30" customHeight="1" x14ac:dyDescent="0.25">
      <c r="A15" s="190">
        <v>14</v>
      </c>
      <c r="B15" s="190">
        <v>122</v>
      </c>
      <c r="C15" s="193" t="s">
        <v>489</v>
      </c>
      <c r="D15" s="179" t="s">
        <v>488</v>
      </c>
      <c r="E15" s="188" t="s">
        <v>487</v>
      </c>
      <c r="F15" s="188" t="s">
        <v>432</v>
      </c>
      <c r="G15" s="179" t="s">
        <v>486</v>
      </c>
      <c r="H15" s="179" t="s">
        <v>485</v>
      </c>
      <c r="I15" s="188" t="s">
        <v>249</v>
      </c>
      <c r="J15" s="192">
        <v>328.5</v>
      </c>
      <c r="K15" s="191">
        <f t="shared" si="0"/>
        <v>316.13850837138506</v>
      </c>
      <c r="L15" s="183">
        <v>103851.5</v>
      </c>
      <c r="M15" s="182">
        <f t="shared" si="1"/>
        <v>68851.5</v>
      </c>
      <c r="N15" s="182">
        <v>40077</v>
      </c>
      <c r="O15" s="182">
        <f t="shared" si="2"/>
        <v>40077</v>
      </c>
      <c r="P15" s="191">
        <f t="shared" si="3"/>
        <v>122</v>
      </c>
      <c r="Q15" s="183">
        <f t="shared" si="4"/>
        <v>4359074</v>
      </c>
      <c r="R15" s="178">
        <v>35000</v>
      </c>
      <c r="S15" s="182">
        <v>0</v>
      </c>
      <c r="T15" s="183">
        <v>28774.5</v>
      </c>
      <c r="U15" s="179"/>
      <c r="V15" s="188" t="s">
        <v>484</v>
      </c>
      <c r="W15" s="179" t="s">
        <v>440</v>
      </c>
      <c r="X15" s="179" t="s">
        <v>216</v>
      </c>
      <c r="Y15" s="179" t="s">
        <v>216</v>
      </c>
      <c r="Z15" s="179" t="s">
        <v>216</v>
      </c>
      <c r="AA15" s="179" t="s">
        <v>483</v>
      </c>
      <c r="AB15" s="181">
        <v>43891</v>
      </c>
      <c r="AC15" s="179">
        <v>90</v>
      </c>
      <c r="AD15" s="179">
        <v>40.5</v>
      </c>
      <c r="AE15" s="179">
        <v>657</v>
      </c>
      <c r="AF15" s="179">
        <v>328.5</v>
      </c>
      <c r="AG15" s="179" t="s">
        <v>216</v>
      </c>
      <c r="AH15" s="179" t="s">
        <v>216</v>
      </c>
      <c r="AI15" s="179" t="s">
        <v>216</v>
      </c>
      <c r="AJ15" s="179">
        <v>1</v>
      </c>
      <c r="AK15" s="179">
        <v>3213508401</v>
      </c>
      <c r="AL15" s="179" t="s">
        <v>216</v>
      </c>
      <c r="AM15" s="179" t="b">
        <v>0</v>
      </c>
      <c r="AN15" s="179" t="s">
        <v>120</v>
      </c>
      <c r="AO15" s="179" t="b">
        <v>1</v>
      </c>
      <c r="AP15" s="187">
        <v>49.5</v>
      </c>
      <c r="AQ15" s="183">
        <f t="shared" si="5"/>
        <v>1390.939393939394</v>
      </c>
      <c r="AR15" s="179" t="s">
        <v>216</v>
      </c>
      <c r="AS15" s="179" t="s">
        <v>216</v>
      </c>
      <c r="AT15" s="181">
        <v>44104</v>
      </c>
      <c r="AU15" s="181">
        <v>42654</v>
      </c>
      <c r="AV15" s="179">
        <v>23851.5</v>
      </c>
      <c r="AW15" s="181">
        <v>43830</v>
      </c>
      <c r="AX15" s="179" t="b">
        <v>0</v>
      </c>
      <c r="AY15" s="179" t="s">
        <v>216</v>
      </c>
      <c r="AZ15" s="179" t="s">
        <v>216</v>
      </c>
      <c r="BA15" s="180">
        <v>2098</v>
      </c>
      <c r="BB15" s="180">
        <v>316</v>
      </c>
      <c r="BC15" s="179">
        <v>80000</v>
      </c>
      <c r="BD15" s="179" t="b">
        <v>0</v>
      </c>
      <c r="BE15" s="179" t="s">
        <v>216</v>
      </c>
      <c r="BF15" s="179" t="s">
        <v>216</v>
      </c>
      <c r="BG15" s="179" t="s">
        <v>216</v>
      </c>
      <c r="BH15" s="179" t="s">
        <v>462</v>
      </c>
      <c r="BI15" s="179" t="s">
        <v>216</v>
      </c>
      <c r="BJ15" s="179" t="b">
        <v>0</v>
      </c>
      <c r="BK15" s="179" t="s">
        <v>216</v>
      </c>
      <c r="BL15" s="179" t="s">
        <v>216</v>
      </c>
      <c r="BM15" s="179" t="s">
        <v>216</v>
      </c>
      <c r="BN15" s="179" t="s">
        <v>216</v>
      </c>
      <c r="BO15" s="179" t="s">
        <v>216</v>
      </c>
      <c r="BP15" s="179" t="s">
        <v>216</v>
      </c>
      <c r="BQ15" s="179" t="s">
        <v>216</v>
      </c>
      <c r="BR15" s="179" t="s">
        <v>216</v>
      </c>
      <c r="BS15" s="179" t="s">
        <v>216</v>
      </c>
      <c r="BT15" s="179" t="s">
        <v>216</v>
      </c>
      <c r="BU15" s="179" t="s">
        <v>216</v>
      </c>
      <c r="BV15" s="179" t="s">
        <v>482</v>
      </c>
      <c r="BW15" s="179" t="s">
        <v>216</v>
      </c>
      <c r="BX15" s="179" t="s">
        <v>216</v>
      </c>
      <c r="BY15" s="179" t="b">
        <v>0</v>
      </c>
      <c r="BZ15" s="179" t="s">
        <v>216</v>
      </c>
      <c r="CA15" s="179">
        <v>40077</v>
      </c>
      <c r="CB15" s="179" t="s">
        <v>216</v>
      </c>
      <c r="CC15" s="179" t="s">
        <v>216</v>
      </c>
      <c r="CD15" s="179" t="s">
        <v>216</v>
      </c>
      <c r="CE15" s="179" t="s">
        <v>216</v>
      </c>
      <c r="CF15" s="179" t="s">
        <v>216</v>
      </c>
      <c r="CG15" s="179" t="s">
        <v>216</v>
      </c>
      <c r="CH15" s="179" t="s">
        <v>216</v>
      </c>
      <c r="CI15" s="179">
        <v>300</v>
      </c>
      <c r="CJ15" s="179">
        <v>1</v>
      </c>
      <c r="CK15" s="177"/>
      <c r="CL15" s="178"/>
      <c r="CM15" s="177"/>
      <c r="CN15" s="177"/>
      <c r="CO15" s="179" t="s">
        <v>481</v>
      </c>
    </row>
    <row r="16" spans="1:93" ht="30" customHeight="1" x14ac:dyDescent="0.25">
      <c r="A16" s="190">
        <v>15</v>
      </c>
      <c r="B16" s="190">
        <v>123</v>
      </c>
      <c r="C16" s="193" t="s">
        <v>480</v>
      </c>
      <c r="D16" s="188" t="s">
        <v>479</v>
      </c>
      <c r="E16" s="188" t="s">
        <v>169</v>
      </c>
      <c r="F16" s="188" t="s">
        <v>432</v>
      </c>
      <c r="G16" s="179" t="s">
        <v>381</v>
      </c>
      <c r="H16" s="179" t="s">
        <v>380</v>
      </c>
      <c r="I16" s="188" t="s">
        <v>317</v>
      </c>
      <c r="J16" s="192">
        <v>800</v>
      </c>
      <c r="K16" s="191">
        <f t="shared" si="0"/>
        <v>2130.1999999999998</v>
      </c>
      <c r="L16" s="183">
        <v>1704160</v>
      </c>
      <c r="M16" s="182">
        <f t="shared" si="1"/>
        <v>1704160</v>
      </c>
      <c r="N16" s="182">
        <v>97600</v>
      </c>
      <c r="O16" s="182">
        <f t="shared" si="2"/>
        <v>97600</v>
      </c>
      <c r="P16" s="191">
        <f t="shared" si="3"/>
        <v>122</v>
      </c>
      <c r="Q16" s="183">
        <f t="shared" si="4"/>
        <v>4456674</v>
      </c>
      <c r="R16" s="178">
        <v>0</v>
      </c>
      <c r="S16" s="182">
        <v>0</v>
      </c>
      <c r="T16" s="183">
        <v>1606560</v>
      </c>
      <c r="U16" s="188" t="s">
        <v>478</v>
      </c>
      <c r="V16" s="179"/>
      <c r="W16" s="179" t="s">
        <v>477</v>
      </c>
      <c r="X16" s="179" t="s">
        <v>216</v>
      </c>
      <c r="Y16" s="179" t="s">
        <v>216</v>
      </c>
      <c r="Z16" s="179" t="s">
        <v>216</v>
      </c>
      <c r="AA16" s="179" t="s">
        <v>476</v>
      </c>
      <c r="AB16" s="181">
        <v>44105</v>
      </c>
      <c r="AC16" s="179">
        <v>668</v>
      </c>
      <c r="AD16" s="179">
        <v>302</v>
      </c>
      <c r="AE16" s="179">
        <v>3416</v>
      </c>
      <c r="AF16" s="179">
        <v>2616</v>
      </c>
      <c r="AG16" s="179" t="s">
        <v>216</v>
      </c>
      <c r="AH16" s="179" t="s">
        <v>216</v>
      </c>
      <c r="AI16" s="179" t="s">
        <v>65</v>
      </c>
      <c r="AJ16" s="179">
        <v>0</v>
      </c>
      <c r="AK16" s="179" t="s">
        <v>377</v>
      </c>
      <c r="AL16" s="179" t="s">
        <v>216</v>
      </c>
      <c r="AM16" s="179" t="b">
        <v>0</v>
      </c>
      <c r="AN16" s="179" t="s">
        <v>220</v>
      </c>
      <c r="AO16" s="179" t="b">
        <v>1</v>
      </c>
      <c r="AP16" s="187">
        <v>366</v>
      </c>
      <c r="AQ16" s="183">
        <f t="shared" si="5"/>
        <v>4656.1748633879779</v>
      </c>
      <c r="AR16" s="179" t="s">
        <v>65</v>
      </c>
      <c r="AS16" s="179" t="s">
        <v>216</v>
      </c>
      <c r="AT16" s="181">
        <v>44287</v>
      </c>
      <c r="AU16" s="181">
        <v>43460</v>
      </c>
      <c r="AV16" s="179">
        <v>132930</v>
      </c>
      <c r="AW16" s="181">
        <v>43875</v>
      </c>
      <c r="AX16" s="179" t="b">
        <v>0</v>
      </c>
      <c r="AY16" s="179" t="s">
        <v>216</v>
      </c>
      <c r="AZ16" s="179" t="s">
        <v>216</v>
      </c>
      <c r="BA16" s="180">
        <v>4656</v>
      </c>
      <c r="BB16" s="180">
        <v>2130</v>
      </c>
      <c r="BC16" s="179">
        <v>1571230</v>
      </c>
      <c r="BD16" s="179" t="b">
        <v>0</v>
      </c>
      <c r="BE16" s="179" t="s">
        <v>216</v>
      </c>
      <c r="BF16" s="179" t="s">
        <v>216</v>
      </c>
      <c r="BG16" s="179" t="s">
        <v>216</v>
      </c>
      <c r="BH16" s="179" t="s">
        <v>462</v>
      </c>
      <c r="BI16" s="179" t="s">
        <v>216</v>
      </c>
      <c r="BJ16" s="179" t="b">
        <v>0</v>
      </c>
      <c r="BK16" s="179" t="s">
        <v>216</v>
      </c>
      <c r="BL16" s="179" t="s">
        <v>216</v>
      </c>
      <c r="BM16" s="179" t="s">
        <v>216</v>
      </c>
      <c r="BN16" s="179" t="s">
        <v>216</v>
      </c>
      <c r="BO16" s="179" t="s">
        <v>216</v>
      </c>
      <c r="BP16" s="179" t="s">
        <v>216</v>
      </c>
      <c r="BQ16" s="179" t="s">
        <v>216</v>
      </c>
      <c r="BR16" s="179" t="s">
        <v>65</v>
      </c>
      <c r="BS16" s="179" t="s">
        <v>216</v>
      </c>
      <c r="BT16" s="179" t="s">
        <v>216</v>
      </c>
      <c r="BU16" s="179" t="s">
        <v>216</v>
      </c>
      <c r="BV16" s="179" t="s">
        <v>475</v>
      </c>
      <c r="BW16" s="179" t="s">
        <v>216</v>
      </c>
      <c r="BX16" s="179" t="s">
        <v>216</v>
      </c>
      <c r="BY16" s="179" t="b">
        <v>0</v>
      </c>
      <c r="BZ16" s="179" t="s">
        <v>216</v>
      </c>
      <c r="CA16" s="179">
        <v>0</v>
      </c>
      <c r="CB16" s="179">
        <v>0</v>
      </c>
      <c r="CC16" s="179" t="s">
        <v>474</v>
      </c>
      <c r="CD16" s="179" t="s">
        <v>216</v>
      </c>
      <c r="CE16" s="179" t="s">
        <v>216</v>
      </c>
      <c r="CF16" s="179" t="s">
        <v>473</v>
      </c>
      <c r="CG16" s="179" t="s">
        <v>216</v>
      </c>
      <c r="CH16" s="179" t="s">
        <v>216</v>
      </c>
      <c r="CI16" s="179">
        <v>450</v>
      </c>
      <c r="CJ16" s="179">
        <v>1</v>
      </c>
      <c r="CK16" s="177"/>
      <c r="CL16" s="178"/>
      <c r="CM16" s="177"/>
      <c r="CN16" s="177"/>
      <c r="CO16" s="179" t="s">
        <v>472</v>
      </c>
    </row>
    <row r="17" spans="1:93" ht="30" customHeight="1" x14ac:dyDescent="0.25">
      <c r="A17" s="190">
        <v>16</v>
      </c>
      <c r="B17" s="190">
        <v>124</v>
      </c>
      <c r="C17" s="193" t="s">
        <v>471</v>
      </c>
      <c r="D17" s="179" t="s">
        <v>470</v>
      </c>
      <c r="E17" s="188" t="s">
        <v>433</v>
      </c>
      <c r="F17" s="188" t="s">
        <v>432</v>
      </c>
      <c r="G17" s="179" t="s">
        <v>431</v>
      </c>
      <c r="H17" s="179" t="s">
        <v>430</v>
      </c>
      <c r="I17" s="188" t="s">
        <v>249</v>
      </c>
      <c r="J17" s="192">
        <v>12.27</v>
      </c>
      <c r="K17" s="191">
        <f t="shared" si="0"/>
        <v>4074.9796251018747</v>
      </c>
      <c r="L17" s="183">
        <v>50000</v>
      </c>
      <c r="M17" s="182">
        <f t="shared" si="1"/>
        <v>48503</v>
      </c>
      <c r="N17" s="182">
        <v>1497</v>
      </c>
      <c r="O17" s="182">
        <f t="shared" si="2"/>
        <v>1497</v>
      </c>
      <c r="P17" s="191">
        <f t="shared" si="3"/>
        <v>122.00488997555013</v>
      </c>
      <c r="Q17" s="183">
        <f t="shared" si="4"/>
        <v>4458171</v>
      </c>
      <c r="R17" s="178">
        <v>0</v>
      </c>
      <c r="S17" s="182">
        <v>1497</v>
      </c>
      <c r="T17" s="183">
        <v>48503</v>
      </c>
      <c r="U17" s="179" t="s">
        <v>469</v>
      </c>
      <c r="V17" s="179"/>
      <c r="W17" s="179" t="s">
        <v>429</v>
      </c>
      <c r="X17" s="179" t="s">
        <v>216</v>
      </c>
      <c r="Y17" s="179" t="s">
        <v>216</v>
      </c>
      <c r="Z17" s="179" t="s">
        <v>216</v>
      </c>
      <c r="AA17" s="179" t="s">
        <v>468</v>
      </c>
      <c r="AB17" s="181">
        <v>43862</v>
      </c>
      <c r="AC17" s="179">
        <v>4.1580000000000004</v>
      </c>
      <c r="AD17" s="179">
        <v>1.21</v>
      </c>
      <c r="AE17" s="179">
        <v>25.04</v>
      </c>
      <c r="AF17" s="179">
        <v>12.77</v>
      </c>
      <c r="AG17" s="179" t="s">
        <v>216</v>
      </c>
      <c r="AH17" s="179" t="s">
        <v>216</v>
      </c>
      <c r="AI17" s="179" t="s">
        <v>65</v>
      </c>
      <c r="AJ17" s="179">
        <v>0</v>
      </c>
      <c r="AK17" s="179" t="s">
        <v>427</v>
      </c>
      <c r="AL17" s="179" t="s">
        <v>216</v>
      </c>
      <c r="AM17" s="179" t="b">
        <v>0</v>
      </c>
      <c r="AN17" s="179" t="s">
        <v>220</v>
      </c>
      <c r="AO17" s="179" t="b">
        <v>1</v>
      </c>
      <c r="AP17" s="187">
        <v>2.948</v>
      </c>
      <c r="AQ17" s="183">
        <f t="shared" si="5"/>
        <v>16452.849389416555</v>
      </c>
      <c r="AR17" s="179" t="s">
        <v>216</v>
      </c>
      <c r="AS17" s="179" t="s">
        <v>216</v>
      </c>
      <c r="AT17" s="181">
        <v>43921</v>
      </c>
      <c r="AU17" s="181">
        <v>43835</v>
      </c>
      <c r="AV17" s="179">
        <v>5000</v>
      </c>
      <c r="AW17" s="181">
        <v>43861</v>
      </c>
      <c r="AX17" s="179" t="b">
        <v>0</v>
      </c>
      <c r="AY17" s="179" t="s">
        <v>216</v>
      </c>
      <c r="AZ17" s="179" t="s">
        <v>216</v>
      </c>
      <c r="BA17" s="180" t="s">
        <v>216</v>
      </c>
      <c r="BB17" s="180" t="s">
        <v>216</v>
      </c>
      <c r="BC17" s="179">
        <v>45000</v>
      </c>
      <c r="BD17" s="179" t="b">
        <v>0</v>
      </c>
      <c r="BE17" s="179" t="s">
        <v>216</v>
      </c>
      <c r="BF17" s="179" t="s">
        <v>216</v>
      </c>
      <c r="BG17" s="179" t="s">
        <v>216</v>
      </c>
      <c r="BH17" s="179" t="s">
        <v>462</v>
      </c>
      <c r="BI17" s="179" t="s">
        <v>216</v>
      </c>
      <c r="BJ17" s="179" t="b">
        <v>0</v>
      </c>
      <c r="BK17" s="179" t="s">
        <v>216</v>
      </c>
      <c r="BL17" s="179" t="s">
        <v>216</v>
      </c>
      <c r="BM17" s="179" t="s">
        <v>216</v>
      </c>
      <c r="BN17" s="179" t="s">
        <v>216</v>
      </c>
      <c r="BO17" s="179" t="s">
        <v>216</v>
      </c>
      <c r="BP17" s="179" t="s">
        <v>216</v>
      </c>
      <c r="BQ17" s="179" t="s">
        <v>216</v>
      </c>
      <c r="BR17" s="179" t="s">
        <v>216</v>
      </c>
      <c r="BS17" s="179" t="s">
        <v>216</v>
      </c>
      <c r="BT17" s="179" t="s">
        <v>216</v>
      </c>
      <c r="BU17" s="179" t="s">
        <v>216</v>
      </c>
      <c r="BV17" s="179" t="s">
        <v>467</v>
      </c>
      <c r="BW17" s="179" t="s">
        <v>216</v>
      </c>
      <c r="BX17" s="179" t="s">
        <v>216</v>
      </c>
      <c r="BY17" s="179" t="b">
        <v>0</v>
      </c>
      <c r="BZ17" s="179" t="s">
        <v>216</v>
      </c>
      <c r="CA17" s="179">
        <v>1497</v>
      </c>
      <c r="CB17" s="179" t="s">
        <v>216</v>
      </c>
      <c r="CC17" s="179" t="s">
        <v>216</v>
      </c>
      <c r="CD17" s="179" t="s">
        <v>216</v>
      </c>
      <c r="CE17" s="179" t="s">
        <v>216</v>
      </c>
      <c r="CF17" s="179" t="s">
        <v>422</v>
      </c>
      <c r="CG17" s="179" t="s">
        <v>216</v>
      </c>
      <c r="CH17" s="179" t="s">
        <v>216</v>
      </c>
      <c r="CI17" s="179">
        <v>10</v>
      </c>
      <c r="CJ17" s="179">
        <v>1</v>
      </c>
      <c r="CK17" s="177"/>
      <c r="CL17" s="178"/>
      <c r="CM17" s="177"/>
      <c r="CN17" s="177"/>
      <c r="CO17" s="179" t="s">
        <v>466</v>
      </c>
    </row>
    <row r="18" spans="1:93" ht="30" customHeight="1" x14ac:dyDescent="0.25">
      <c r="A18" s="190">
        <v>17</v>
      </c>
      <c r="B18" s="190">
        <v>125</v>
      </c>
      <c r="C18" s="193" t="s">
        <v>465</v>
      </c>
      <c r="D18" s="179" t="s">
        <v>464</v>
      </c>
      <c r="E18" s="188" t="s">
        <v>20</v>
      </c>
      <c r="F18" s="188" t="s">
        <v>432</v>
      </c>
      <c r="G18" s="179" t="s">
        <v>431</v>
      </c>
      <c r="H18" s="179" t="s">
        <v>430</v>
      </c>
      <c r="I18" s="188" t="s">
        <v>249</v>
      </c>
      <c r="J18" s="192">
        <v>85.11</v>
      </c>
      <c r="K18" s="191">
        <f t="shared" si="0"/>
        <v>6458.0307836916927</v>
      </c>
      <c r="L18" s="183">
        <v>549643</v>
      </c>
      <c r="M18" s="182">
        <f t="shared" si="1"/>
        <v>549643</v>
      </c>
      <c r="N18" s="182">
        <v>10383</v>
      </c>
      <c r="O18" s="182">
        <f t="shared" si="2"/>
        <v>10383</v>
      </c>
      <c r="P18" s="191">
        <f t="shared" si="3"/>
        <v>121.99506520972859</v>
      </c>
      <c r="Q18" s="183">
        <f t="shared" si="4"/>
        <v>4468554</v>
      </c>
      <c r="R18" s="178">
        <v>0</v>
      </c>
      <c r="S18" s="182">
        <v>0</v>
      </c>
      <c r="T18" s="183">
        <v>539260</v>
      </c>
      <c r="U18" s="179"/>
      <c r="V18" s="179"/>
      <c r="W18" s="179" t="s">
        <v>429</v>
      </c>
      <c r="X18" s="179" t="s">
        <v>216</v>
      </c>
      <c r="Y18" s="179" t="s">
        <v>216</v>
      </c>
      <c r="Z18" s="179" t="s">
        <v>216</v>
      </c>
      <c r="AA18" s="179" t="s">
        <v>463</v>
      </c>
      <c r="AB18" s="181">
        <v>44105</v>
      </c>
      <c r="AC18" s="179">
        <v>35.5</v>
      </c>
      <c r="AD18" s="179">
        <v>12.81</v>
      </c>
      <c r="AE18" s="179">
        <v>224.76</v>
      </c>
      <c r="AF18" s="179">
        <v>139.65</v>
      </c>
      <c r="AG18" s="179" t="s">
        <v>216</v>
      </c>
      <c r="AH18" s="179" t="s">
        <v>216</v>
      </c>
      <c r="AI18" s="179" t="s">
        <v>216</v>
      </c>
      <c r="AJ18" s="179">
        <v>0</v>
      </c>
      <c r="AK18" s="179" t="s">
        <v>427</v>
      </c>
      <c r="AL18" s="179" t="s">
        <v>216</v>
      </c>
      <c r="AM18" s="179" t="b">
        <v>0</v>
      </c>
      <c r="AN18" s="179" t="s">
        <v>220</v>
      </c>
      <c r="AO18" s="179" t="b">
        <v>0</v>
      </c>
      <c r="AP18" s="187">
        <v>22.69</v>
      </c>
      <c r="AQ18" s="183">
        <f t="shared" si="5"/>
        <v>24224.019391802554</v>
      </c>
      <c r="AR18" s="179" t="s">
        <v>216</v>
      </c>
      <c r="AS18" s="179" t="s">
        <v>216</v>
      </c>
      <c r="AT18" s="181">
        <v>44270</v>
      </c>
      <c r="AU18" s="181">
        <v>43800</v>
      </c>
      <c r="AV18" s="179">
        <v>45425</v>
      </c>
      <c r="AW18" s="181">
        <v>43497</v>
      </c>
      <c r="AX18" s="179" t="b">
        <v>0</v>
      </c>
      <c r="AY18" s="179" t="s">
        <v>216</v>
      </c>
      <c r="AZ18" s="179" t="s">
        <v>216</v>
      </c>
      <c r="BA18" s="180" t="s">
        <v>216</v>
      </c>
      <c r="BB18" s="180" t="s">
        <v>216</v>
      </c>
      <c r="BC18" s="179">
        <v>504218</v>
      </c>
      <c r="BD18" s="179" t="b">
        <v>0</v>
      </c>
      <c r="BE18" s="179" t="s">
        <v>216</v>
      </c>
      <c r="BF18" s="179" t="s">
        <v>216</v>
      </c>
      <c r="BG18" s="179" t="s">
        <v>216</v>
      </c>
      <c r="BH18" s="179" t="s">
        <v>462</v>
      </c>
      <c r="BI18" s="179" t="s">
        <v>216</v>
      </c>
      <c r="BJ18" s="179" t="b">
        <v>0</v>
      </c>
      <c r="BK18" s="179" t="s">
        <v>216</v>
      </c>
      <c r="BL18" s="179" t="s">
        <v>216</v>
      </c>
      <c r="BM18" s="179" t="s">
        <v>216</v>
      </c>
      <c r="BN18" s="179" t="s">
        <v>216</v>
      </c>
      <c r="BO18" s="179" t="s">
        <v>216</v>
      </c>
      <c r="BP18" s="179" t="s">
        <v>216</v>
      </c>
      <c r="BQ18" s="179" t="s">
        <v>216</v>
      </c>
      <c r="BR18" s="179" t="s">
        <v>216</v>
      </c>
      <c r="BS18" s="179" t="s">
        <v>216</v>
      </c>
      <c r="BT18" s="179" t="s">
        <v>216</v>
      </c>
      <c r="BU18" s="179" t="s">
        <v>216</v>
      </c>
      <c r="BV18" s="179" t="s">
        <v>461</v>
      </c>
      <c r="BW18" s="179" t="s">
        <v>216</v>
      </c>
      <c r="BX18" s="179" t="s">
        <v>216</v>
      </c>
      <c r="BY18" s="179" t="b">
        <v>0</v>
      </c>
      <c r="BZ18" s="179" t="s">
        <v>216</v>
      </c>
      <c r="CA18" s="179">
        <v>10383</v>
      </c>
      <c r="CB18" s="179">
        <v>0</v>
      </c>
      <c r="CC18" s="179" t="s">
        <v>216</v>
      </c>
      <c r="CD18" s="179" t="s">
        <v>216</v>
      </c>
      <c r="CE18" s="179" t="s">
        <v>216</v>
      </c>
      <c r="CF18" s="179" t="s">
        <v>422</v>
      </c>
      <c r="CG18" s="179" t="s">
        <v>216</v>
      </c>
      <c r="CH18" s="179" t="s">
        <v>216</v>
      </c>
      <c r="CI18" s="179">
        <v>25</v>
      </c>
      <c r="CJ18" s="179">
        <v>1</v>
      </c>
      <c r="CK18" s="177"/>
      <c r="CL18" s="178"/>
      <c r="CM18" s="177"/>
      <c r="CN18" s="177"/>
      <c r="CO18" s="179" t="s">
        <v>460</v>
      </c>
    </row>
    <row r="19" spans="1:93" ht="30" customHeight="1" x14ac:dyDescent="0.25">
      <c r="A19" s="190">
        <v>18</v>
      </c>
      <c r="B19" s="190">
        <v>126</v>
      </c>
      <c r="C19" s="193" t="s">
        <v>459</v>
      </c>
      <c r="D19" s="179" t="s">
        <v>458</v>
      </c>
      <c r="E19" s="188" t="s">
        <v>228</v>
      </c>
      <c r="F19" s="188" t="s">
        <v>191</v>
      </c>
      <c r="G19" s="179" t="s">
        <v>226</v>
      </c>
      <c r="H19" s="179" t="s">
        <v>225</v>
      </c>
      <c r="I19" s="188" t="s">
        <v>249</v>
      </c>
      <c r="J19" s="192">
        <v>4108</v>
      </c>
      <c r="K19" s="191">
        <f t="shared" si="0"/>
        <v>125.365141187926</v>
      </c>
      <c r="L19" s="183">
        <v>515000</v>
      </c>
      <c r="M19" s="182">
        <f t="shared" si="1"/>
        <v>515000</v>
      </c>
      <c r="N19" s="182">
        <v>2625012</v>
      </c>
      <c r="O19" s="182">
        <f t="shared" si="2"/>
        <v>515000</v>
      </c>
      <c r="P19" s="191">
        <f t="shared" si="3"/>
        <v>125.365141187926</v>
      </c>
      <c r="Q19" s="183">
        <f t="shared" si="4"/>
        <v>4983554</v>
      </c>
      <c r="R19" s="178">
        <v>0</v>
      </c>
      <c r="S19" s="182">
        <v>0</v>
      </c>
      <c r="T19" s="183"/>
      <c r="U19" s="179"/>
      <c r="V19" s="179"/>
      <c r="W19" s="179" t="s">
        <v>331</v>
      </c>
      <c r="X19" s="179" t="s">
        <v>216</v>
      </c>
      <c r="Y19" s="179" t="s">
        <v>216</v>
      </c>
      <c r="Z19" s="179" t="s">
        <v>216</v>
      </c>
      <c r="AA19" s="179" t="s">
        <v>216</v>
      </c>
      <c r="AB19" s="181">
        <v>44136</v>
      </c>
      <c r="AC19" s="179" t="s">
        <v>216</v>
      </c>
      <c r="AD19" s="179" t="s">
        <v>216</v>
      </c>
      <c r="AE19" s="179" t="s">
        <v>216</v>
      </c>
      <c r="AF19" s="179" t="s">
        <v>216</v>
      </c>
      <c r="AG19" s="179" t="s">
        <v>216</v>
      </c>
      <c r="AH19" s="179" t="s">
        <v>216</v>
      </c>
      <c r="AI19" s="179" t="s">
        <v>216</v>
      </c>
      <c r="AJ19" s="179">
        <v>0</v>
      </c>
      <c r="AK19" s="179" t="s">
        <v>221</v>
      </c>
      <c r="AL19" s="179" t="s">
        <v>216</v>
      </c>
      <c r="AM19" s="179" t="b">
        <v>0</v>
      </c>
      <c r="AN19" s="179" t="s">
        <v>300</v>
      </c>
      <c r="AO19" s="179" t="b">
        <v>0</v>
      </c>
      <c r="AP19" s="187">
        <v>0</v>
      </c>
      <c r="AQ19" s="183">
        <v>0</v>
      </c>
      <c r="AR19" s="179" t="s">
        <v>216</v>
      </c>
      <c r="AS19" s="179" t="s">
        <v>216</v>
      </c>
      <c r="AT19" s="181">
        <v>44256</v>
      </c>
      <c r="AU19" s="181">
        <v>43831</v>
      </c>
      <c r="AV19" s="179">
        <v>40000</v>
      </c>
      <c r="AW19" s="181">
        <v>43952</v>
      </c>
      <c r="AX19" s="179" t="b">
        <v>0</v>
      </c>
      <c r="AY19" s="179" t="s">
        <v>216</v>
      </c>
      <c r="AZ19" s="179" t="s">
        <v>216</v>
      </c>
      <c r="BA19" s="180" t="s">
        <v>216</v>
      </c>
      <c r="BB19" s="180">
        <v>125</v>
      </c>
      <c r="BC19" s="179" t="s">
        <v>216</v>
      </c>
      <c r="BD19" s="179" t="b">
        <v>0</v>
      </c>
      <c r="BE19" s="179" t="s">
        <v>216</v>
      </c>
      <c r="BF19" s="179" t="s">
        <v>216</v>
      </c>
      <c r="BG19" s="179" t="s">
        <v>216</v>
      </c>
      <c r="BH19" s="179" t="s">
        <v>216</v>
      </c>
      <c r="BI19" s="179">
        <v>475000</v>
      </c>
      <c r="BJ19" s="179" t="b">
        <v>0</v>
      </c>
      <c r="BK19" s="179" t="s">
        <v>216</v>
      </c>
      <c r="BL19" s="179" t="s">
        <v>216</v>
      </c>
      <c r="BM19" s="179" t="s">
        <v>216</v>
      </c>
      <c r="BN19" s="179" t="s">
        <v>216</v>
      </c>
      <c r="BO19" s="179" t="s">
        <v>216</v>
      </c>
      <c r="BP19" s="179" t="s">
        <v>216</v>
      </c>
      <c r="BQ19" s="179" t="s">
        <v>216</v>
      </c>
      <c r="BR19" s="179" t="s">
        <v>388</v>
      </c>
      <c r="BS19" s="179" t="s">
        <v>216</v>
      </c>
      <c r="BT19" s="179" t="s">
        <v>216</v>
      </c>
      <c r="BU19" s="179">
        <v>25677</v>
      </c>
      <c r="BV19" s="179" t="s">
        <v>457</v>
      </c>
      <c r="BW19" s="179" t="s">
        <v>216</v>
      </c>
      <c r="BX19" s="179" t="s">
        <v>216</v>
      </c>
      <c r="BY19" s="179" t="b">
        <v>0</v>
      </c>
      <c r="BZ19" s="179" t="s">
        <v>216</v>
      </c>
      <c r="CA19" s="179">
        <v>0</v>
      </c>
      <c r="CB19" s="179">
        <v>0</v>
      </c>
      <c r="CC19" s="179" t="s">
        <v>386</v>
      </c>
      <c r="CD19" s="179" t="s">
        <v>216</v>
      </c>
      <c r="CE19" s="179" t="s">
        <v>216</v>
      </c>
      <c r="CF19" s="179" t="s">
        <v>216</v>
      </c>
      <c r="CG19" s="179" t="s">
        <v>216</v>
      </c>
      <c r="CH19" s="179" t="s">
        <v>216</v>
      </c>
      <c r="CI19" s="179" t="s">
        <v>216</v>
      </c>
      <c r="CJ19" s="179">
        <v>1</v>
      </c>
      <c r="CK19" s="177"/>
      <c r="CL19" s="178"/>
      <c r="CM19" s="177"/>
      <c r="CN19" s="177"/>
      <c r="CO19" s="206" t="s">
        <v>456</v>
      </c>
    </row>
    <row r="20" spans="1:93" ht="30" customHeight="1" x14ac:dyDescent="0.25">
      <c r="A20" s="190">
        <v>19</v>
      </c>
      <c r="B20" s="190">
        <v>127</v>
      </c>
      <c r="C20" s="193" t="s">
        <v>455</v>
      </c>
      <c r="D20" s="179" t="s">
        <v>454</v>
      </c>
      <c r="E20" s="188" t="s">
        <v>453</v>
      </c>
      <c r="F20" s="188" t="s">
        <v>432</v>
      </c>
      <c r="G20" s="179" t="s">
        <v>452</v>
      </c>
      <c r="H20" s="179" t="s">
        <v>451</v>
      </c>
      <c r="I20" s="188" t="s">
        <v>249</v>
      </c>
      <c r="J20" s="192">
        <v>112.7</v>
      </c>
      <c r="K20" s="191">
        <f t="shared" si="0"/>
        <v>600.70984915705412</v>
      </c>
      <c r="L20" s="183">
        <v>67700</v>
      </c>
      <c r="M20" s="182">
        <f t="shared" si="1"/>
        <v>67700</v>
      </c>
      <c r="N20" s="182">
        <v>16680</v>
      </c>
      <c r="O20" s="182">
        <f t="shared" si="2"/>
        <v>16680</v>
      </c>
      <c r="P20" s="191">
        <f t="shared" si="3"/>
        <v>148.00354924578528</v>
      </c>
      <c r="Q20" s="183">
        <f t="shared" si="4"/>
        <v>5000234</v>
      </c>
      <c r="R20" s="178">
        <v>0</v>
      </c>
      <c r="S20" s="182">
        <v>0</v>
      </c>
      <c r="T20" s="183">
        <v>51020</v>
      </c>
      <c r="U20" s="179"/>
      <c r="V20" s="179"/>
      <c r="W20" s="179" t="s">
        <v>450</v>
      </c>
      <c r="X20" s="179" t="s">
        <v>216</v>
      </c>
      <c r="Y20" s="179" t="s">
        <v>216</v>
      </c>
      <c r="Z20" s="179" t="s">
        <v>216</v>
      </c>
      <c r="AA20" s="179" t="s">
        <v>449</v>
      </c>
      <c r="AB20" s="181">
        <v>43983</v>
      </c>
      <c r="AC20" s="179">
        <v>178.9</v>
      </c>
      <c r="AD20" s="179">
        <v>161</v>
      </c>
      <c r="AE20" s="179">
        <v>1131.7</v>
      </c>
      <c r="AF20" s="179">
        <v>1019</v>
      </c>
      <c r="AG20" s="179" t="s">
        <v>216</v>
      </c>
      <c r="AH20" s="179" t="s">
        <v>216</v>
      </c>
      <c r="AI20" s="179" t="s">
        <v>216</v>
      </c>
      <c r="AJ20" s="179">
        <v>0</v>
      </c>
      <c r="AK20" s="179" t="s">
        <v>448</v>
      </c>
      <c r="AL20" s="179" t="s">
        <v>216</v>
      </c>
      <c r="AM20" s="179" t="b">
        <v>0</v>
      </c>
      <c r="AN20" s="179" t="s">
        <v>120</v>
      </c>
      <c r="AO20" s="179" t="b">
        <v>1</v>
      </c>
      <c r="AP20" s="187">
        <v>17.899999999999999</v>
      </c>
      <c r="AQ20" s="183">
        <f t="shared" ref="AQ20:AQ28" si="6">M20/AP20</f>
        <v>3782.1229050279335</v>
      </c>
      <c r="AR20" s="179" t="s">
        <v>216</v>
      </c>
      <c r="AS20" s="179" t="s">
        <v>216</v>
      </c>
      <c r="AT20" s="181">
        <v>44196</v>
      </c>
      <c r="AU20" s="181">
        <v>43586</v>
      </c>
      <c r="AV20" s="179" t="s">
        <v>216</v>
      </c>
      <c r="AW20" s="181">
        <v>43739</v>
      </c>
      <c r="AX20" s="179" t="b">
        <v>1</v>
      </c>
      <c r="AY20" s="179" t="s">
        <v>216</v>
      </c>
      <c r="AZ20" s="179" t="s">
        <v>216</v>
      </c>
      <c r="BA20" s="180">
        <v>3782</v>
      </c>
      <c r="BB20" s="180">
        <v>601</v>
      </c>
      <c r="BC20" s="179">
        <v>60500</v>
      </c>
      <c r="BD20" s="179" t="b">
        <v>1</v>
      </c>
      <c r="BE20" s="179" t="s">
        <v>216</v>
      </c>
      <c r="BF20" s="179" t="s">
        <v>216</v>
      </c>
      <c r="BG20" s="179" t="s">
        <v>216</v>
      </c>
      <c r="BH20" s="179" t="s">
        <v>426</v>
      </c>
      <c r="BI20" s="179" t="s">
        <v>216</v>
      </c>
      <c r="BJ20" s="179" t="b">
        <v>0</v>
      </c>
      <c r="BK20" s="179" t="s">
        <v>216</v>
      </c>
      <c r="BL20" s="179" t="s">
        <v>216</v>
      </c>
      <c r="BM20" s="179" t="s">
        <v>216</v>
      </c>
      <c r="BN20" s="179" t="s">
        <v>216</v>
      </c>
      <c r="BO20" s="179" t="s">
        <v>216</v>
      </c>
      <c r="BP20" s="179" t="s">
        <v>216</v>
      </c>
      <c r="BQ20" s="179" t="s">
        <v>216</v>
      </c>
      <c r="BR20" s="179" t="s">
        <v>216</v>
      </c>
      <c r="BS20" s="179" t="s">
        <v>216</v>
      </c>
      <c r="BT20" s="179" t="s">
        <v>216</v>
      </c>
      <c r="BU20" s="179" t="s">
        <v>216</v>
      </c>
      <c r="BV20" s="179" t="s">
        <v>447</v>
      </c>
      <c r="BW20" s="179" t="s">
        <v>216</v>
      </c>
      <c r="BX20" s="179" t="s">
        <v>216</v>
      </c>
      <c r="BY20" s="179" t="b">
        <v>0</v>
      </c>
      <c r="BZ20" s="179" t="s">
        <v>216</v>
      </c>
      <c r="CA20" s="179">
        <v>16680</v>
      </c>
      <c r="CB20" s="179">
        <v>400</v>
      </c>
      <c r="CC20" s="179" t="s">
        <v>446</v>
      </c>
      <c r="CD20" s="179" t="s">
        <v>216</v>
      </c>
      <c r="CE20" s="179" t="s">
        <v>216</v>
      </c>
      <c r="CF20" s="179" t="s">
        <v>445</v>
      </c>
      <c r="CG20" s="179" t="s">
        <v>216</v>
      </c>
      <c r="CH20" s="179" t="s">
        <v>216</v>
      </c>
      <c r="CI20" s="179">
        <v>126.5</v>
      </c>
      <c r="CJ20" s="179">
        <v>1</v>
      </c>
      <c r="CK20" s="177"/>
      <c r="CL20" s="178"/>
      <c r="CM20" s="177"/>
      <c r="CN20" s="177"/>
      <c r="CO20" s="179" t="s">
        <v>444</v>
      </c>
    </row>
    <row r="21" spans="1:93" ht="30" customHeight="1" x14ac:dyDescent="0.25">
      <c r="A21" s="190">
        <v>20</v>
      </c>
      <c r="B21" s="190">
        <v>128</v>
      </c>
      <c r="C21" s="193" t="s">
        <v>443</v>
      </c>
      <c r="D21" s="179" t="s">
        <v>442</v>
      </c>
      <c r="E21" s="188" t="s">
        <v>351</v>
      </c>
      <c r="F21" s="188" t="s">
        <v>432</v>
      </c>
      <c r="G21" s="179" t="s">
        <v>349</v>
      </c>
      <c r="H21" s="179" t="s">
        <v>348</v>
      </c>
      <c r="I21" s="188" t="s">
        <v>224</v>
      </c>
      <c r="J21" s="192">
        <v>55.85</v>
      </c>
      <c r="K21" s="191">
        <f t="shared" si="0"/>
        <v>7056.9919427036702</v>
      </c>
      <c r="L21" s="183">
        <v>394133</v>
      </c>
      <c r="M21" s="182">
        <f t="shared" si="1"/>
        <v>394133</v>
      </c>
      <c r="N21" s="182">
        <v>8266</v>
      </c>
      <c r="O21" s="182">
        <f t="shared" si="2"/>
        <v>8266</v>
      </c>
      <c r="P21" s="191">
        <f t="shared" si="3"/>
        <v>148.00358102059087</v>
      </c>
      <c r="Q21" s="183">
        <f t="shared" si="4"/>
        <v>5008500</v>
      </c>
      <c r="R21" s="178">
        <v>0</v>
      </c>
      <c r="S21" s="182">
        <v>0</v>
      </c>
      <c r="T21" s="183">
        <v>385867</v>
      </c>
      <c r="U21" s="179" t="s">
        <v>441</v>
      </c>
      <c r="V21" s="179"/>
      <c r="W21" s="179" t="s">
        <v>440</v>
      </c>
      <c r="X21" s="179" t="s">
        <v>216</v>
      </c>
      <c r="Y21" s="179" t="s">
        <v>216</v>
      </c>
      <c r="Z21" s="179" t="s">
        <v>216</v>
      </c>
      <c r="AA21" s="179" t="s">
        <v>439</v>
      </c>
      <c r="AB21" s="181">
        <v>43983</v>
      </c>
      <c r="AC21" s="179">
        <v>19.510000000000002</v>
      </c>
      <c r="AD21" s="179">
        <v>11.09</v>
      </c>
      <c r="AE21" s="179">
        <v>120.26</v>
      </c>
      <c r="AF21" s="179">
        <v>64.41</v>
      </c>
      <c r="AG21" s="179" t="s">
        <v>216</v>
      </c>
      <c r="AH21" s="179" t="s">
        <v>216</v>
      </c>
      <c r="AI21" s="179" t="s">
        <v>216</v>
      </c>
      <c r="AJ21" s="179">
        <v>0</v>
      </c>
      <c r="AK21" s="179">
        <v>3217734407</v>
      </c>
      <c r="AL21" s="179" t="s">
        <v>216</v>
      </c>
      <c r="AM21" s="179" t="b">
        <v>0</v>
      </c>
      <c r="AN21" s="179" t="s">
        <v>120</v>
      </c>
      <c r="AO21" s="179" t="b">
        <v>1</v>
      </c>
      <c r="AP21" s="187">
        <v>8.42</v>
      </c>
      <c r="AQ21" s="183">
        <f t="shared" si="6"/>
        <v>46809.144893111639</v>
      </c>
      <c r="AR21" s="179" t="s">
        <v>216</v>
      </c>
      <c r="AS21" s="179" t="s">
        <v>216</v>
      </c>
      <c r="AT21" s="181">
        <v>44348</v>
      </c>
      <c r="AU21" s="181">
        <v>43800</v>
      </c>
      <c r="AV21" s="179">
        <v>0</v>
      </c>
      <c r="AW21" s="181">
        <v>43922</v>
      </c>
      <c r="AX21" s="179" t="b">
        <v>0</v>
      </c>
      <c r="AY21" s="179" t="s">
        <v>216</v>
      </c>
      <c r="AZ21" s="179" t="s">
        <v>216</v>
      </c>
      <c r="BA21" s="180">
        <v>46809</v>
      </c>
      <c r="BB21" s="180">
        <v>7057</v>
      </c>
      <c r="BC21" s="179">
        <v>391632.5</v>
      </c>
      <c r="BD21" s="179" t="b">
        <v>0</v>
      </c>
      <c r="BE21" s="179" t="s">
        <v>216</v>
      </c>
      <c r="BF21" s="179" t="s">
        <v>216</v>
      </c>
      <c r="BG21" s="179" t="s">
        <v>216</v>
      </c>
      <c r="BH21" s="179" t="s">
        <v>426</v>
      </c>
      <c r="BI21" s="179" t="s">
        <v>216</v>
      </c>
      <c r="BJ21" s="179" t="b">
        <v>0</v>
      </c>
      <c r="BK21" s="179" t="s">
        <v>216</v>
      </c>
      <c r="BL21" s="179" t="s">
        <v>216</v>
      </c>
      <c r="BM21" s="179" t="s">
        <v>216</v>
      </c>
      <c r="BN21" s="179" t="s">
        <v>216</v>
      </c>
      <c r="BO21" s="179" t="s">
        <v>216</v>
      </c>
      <c r="BP21" s="179" t="s">
        <v>216</v>
      </c>
      <c r="BQ21" s="179" t="s">
        <v>216</v>
      </c>
      <c r="BR21" s="179" t="s">
        <v>345</v>
      </c>
      <c r="BS21" s="179" t="s">
        <v>216</v>
      </c>
      <c r="BT21" s="179" t="s">
        <v>216</v>
      </c>
      <c r="BU21" s="179" t="s">
        <v>216</v>
      </c>
      <c r="BV21" s="179" t="s">
        <v>438</v>
      </c>
      <c r="BW21" s="179" t="s">
        <v>216</v>
      </c>
      <c r="BX21" s="179" t="s">
        <v>216</v>
      </c>
      <c r="BY21" s="179" t="b">
        <v>0</v>
      </c>
      <c r="BZ21" s="179" t="s">
        <v>216</v>
      </c>
      <c r="CA21" s="179">
        <v>8266</v>
      </c>
      <c r="CB21" s="179">
        <v>2500</v>
      </c>
      <c r="CC21" s="179" t="s">
        <v>437</v>
      </c>
      <c r="CD21" s="179" t="s">
        <v>216</v>
      </c>
      <c r="CE21" s="179" t="s">
        <v>216</v>
      </c>
      <c r="CF21" s="179" t="s">
        <v>216</v>
      </c>
      <c r="CG21" s="179" t="s">
        <v>216</v>
      </c>
      <c r="CH21" s="179" t="s">
        <v>216</v>
      </c>
      <c r="CI21" s="179">
        <v>14.9</v>
      </c>
      <c r="CJ21" s="179">
        <v>1</v>
      </c>
      <c r="CK21" s="177"/>
      <c r="CL21" s="178"/>
      <c r="CM21" s="177"/>
      <c r="CN21" s="177"/>
      <c r="CO21" s="179" t="s">
        <v>436</v>
      </c>
    </row>
    <row r="22" spans="1:93" ht="30" customHeight="1" x14ac:dyDescent="0.25">
      <c r="A22" s="190">
        <v>21</v>
      </c>
      <c r="B22" s="190">
        <v>129</v>
      </c>
      <c r="C22" s="193" t="s">
        <v>435</v>
      </c>
      <c r="D22" s="179" t="s">
        <v>434</v>
      </c>
      <c r="E22" s="188" t="s">
        <v>433</v>
      </c>
      <c r="F22" s="188" t="s">
        <v>432</v>
      </c>
      <c r="G22" s="179" t="s">
        <v>431</v>
      </c>
      <c r="H22" s="179" t="s">
        <v>430</v>
      </c>
      <c r="I22" s="188" t="s">
        <v>249</v>
      </c>
      <c r="J22" s="192">
        <v>94.3</v>
      </c>
      <c r="K22" s="191">
        <f t="shared" si="0"/>
        <v>12902.046659597032</v>
      </c>
      <c r="L22" s="183">
        <v>1216663</v>
      </c>
      <c r="M22" s="182">
        <f t="shared" si="1"/>
        <v>1202707</v>
      </c>
      <c r="N22" s="182">
        <v>13956</v>
      </c>
      <c r="O22" s="182">
        <f t="shared" si="2"/>
        <v>13956</v>
      </c>
      <c r="P22" s="191">
        <f t="shared" si="3"/>
        <v>147.99575821845175</v>
      </c>
      <c r="Q22" s="183">
        <f t="shared" si="4"/>
        <v>5022456</v>
      </c>
      <c r="R22" s="178">
        <v>0</v>
      </c>
      <c r="S22" s="182">
        <v>13956</v>
      </c>
      <c r="T22" s="183">
        <v>1202707</v>
      </c>
      <c r="U22" s="179"/>
      <c r="V22" s="179"/>
      <c r="W22" s="179" t="s">
        <v>429</v>
      </c>
      <c r="X22" s="179" t="s">
        <v>216</v>
      </c>
      <c r="Y22" s="179" t="s">
        <v>216</v>
      </c>
      <c r="Z22" s="179" t="s">
        <v>216</v>
      </c>
      <c r="AA22" s="179" t="s">
        <v>428</v>
      </c>
      <c r="AB22" s="181">
        <v>44105</v>
      </c>
      <c r="AC22" s="179">
        <v>28.2</v>
      </c>
      <c r="AD22" s="179">
        <v>15.8</v>
      </c>
      <c r="AE22" s="179">
        <v>214.5</v>
      </c>
      <c r="AF22" s="179">
        <v>120.2</v>
      </c>
      <c r="AG22" s="179" t="s">
        <v>216</v>
      </c>
      <c r="AH22" s="179" t="s">
        <v>216</v>
      </c>
      <c r="AI22" s="179" t="s">
        <v>216</v>
      </c>
      <c r="AJ22" s="179">
        <v>1</v>
      </c>
      <c r="AK22" s="179" t="s">
        <v>427</v>
      </c>
      <c r="AL22" s="179" t="s">
        <v>216</v>
      </c>
      <c r="AM22" s="179" t="b">
        <v>0</v>
      </c>
      <c r="AN22" s="179" t="s">
        <v>220</v>
      </c>
      <c r="AO22" s="179" t="b">
        <v>1</v>
      </c>
      <c r="AP22" s="187">
        <v>12.399999999999901</v>
      </c>
      <c r="AQ22" s="183">
        <f t="shared" si="6"/>
        <v>96992.500000000771</v>
      </c>
      <c r="AR22" s="179" t="s">
        <v>216</v>
      </c>
      <c r="AS22" s="179" t="s">
        <v>216</v>
      </c>
      <c r="AT22" s="181">
        <v>44316</v>
      </c>
      <c r="AU22" s="181">
        <v>43814</v>
      </c>
      <c r="AV22" s="179">
        <v>185750</v>
      </c>
      <c r="AW22" s="181">
        <v>43951</v>
      </c>
      <c r="AX22" s="179" t="b">
        <v>0</v>
      </c>
      <c r="AY22" s="179" t="s">
        <v>216</v>
      </c>
      <c r="AZ22" s="179" t="s">
        <v>216</v>
      </c>
      <c r="BA22" s="180" t="s">
        <v>216</v>
      </c>
      <c r="BB22" s="180" t="s">
        <v>216</v>
      </c>
      <c r="BC22" s="179">
        <v>1020912</v>
      </c>
      <c r="BD22" s="179" t="b">
        <v>0</v>
      </c>
      <c r="BE22" s="179" t="s">
        <v>216</v>
      </c>
      <c r="BF22" s="179" t="s">
        <v>216</v>
      </c>
      <c r="BG22" s="179" t="s">
        <v>216</v>
      </c>
      <c r="BH22" s="179" t="s">
        <v>426</v>
      </c>
      <c r="BI22" s="179" t="s">
        <v>216</v>
      </c>
      <c r="BJ22" s="179" t="b">
        <v>0</v>
      </c>
      <c r="BK22" s="179" t="s">
        <v>216</v>
      </c>
      <c r="BL22" s="179" t="s">
        <v>216</v>
      </c>
      <c r="BM22" s="179" t="s">
        <v>216</v>
      </c>
      <c r="BN22" s="179" t="s">
        <v>216</v>
      </c>
      <c r="BO22" s="179" t="s">
        <v>216</v>
      </c>
      <c r="BP22" s="179" t="s">
        <v>216</v>
      </c>
      <c r="BQ22" s="179" t="s">
        <v>216</v>
      </c>
      <c r="BR22" s="179" t="s">
        <v>425</v>
      </c>
      <c r="BS22" s="179" t="s">
        <v>216</v>
      </c>
      <c r="BT22" s="179" t="s">
        <v>216</v>
      </c>
      <c r="BU22" s="179" t="s">
        <v>216</v>
      </c>
      <c r="BV22" s="179" t="s">
        <v>424</v>
      </c>
      <c r="BW22" s="179" t="s">
        <v>216</v>
      </c>
      <c r="BX22" s="179" t="s">
        <v>216</v>
      </c>
      <c r="BY22" s="179" t="b">
        <v>0</v>
      </c>
      <c r="BZ22" s="179" t="s">
        <v>216</v>
      </c>
      <c r="CA22" s="179">
        <v>0</v>
      </c>
      <c r="CB22" s="179">
        <v>0</v>
      </c>
      <c r="CC22" s="179" t="s">
        <v>423</v>
      </c>
      <c r="CD22" s="179" t="s">
        <v>216</v>
      </c>
      <c r="CE22" s="179" t="s">
        <v>216</v>
      </c>
      <c r="CF22" s="179" t="s">
        <v>422</v>
      </c>
      <c r="CG22" s="179" t="s">
        <v>216</v>
      </c>
      <c r="CH22" s="179" t="s">
        <v>216</v>
      </c>
      <c r="CI22" s="179">
        <v>16.39</v>
      </c>
      <c r="CJ22" s="179">
        <v>1</v>
      </c>
      <c r="CK22" s="177"/>
      <c r="CL22" s="178"/>
      <c r="CM22" s="177"/>
      <c r="CN22" s="177"/>
      <c r="CO22" s="179" t="s">
        <v>421</v>
      </c>
    </row>
    <row r="23" spans="1:93" ht="30" customHeight="1" x14ac:dyDescent="0.25">
      <c r="A23" s="190">
        <v>22</v>
      </c>
      <c r="B23" s="190">
        <v>130</v>
      </c>
      <c r="C23" s="193" t="s">
        <v>420</v>
      </c>
      <c r="D23" s="179" t="s">
        <v>419</v>
      </c>
      <c r="E23" s="188" t="s">
        <v>122</v>
      </c>
      <c r="F23" s="188" t="s">
        <v>397</v>
      </c>
      <c r="G23" s="179" t="s">
        <v>359</v>
      </c>
      <c r="H23" s="179" t="s">
        <v>358</v>
      </c>
      <c r="I23" s="188" t="s">
        <v>249</v>
      </c>
      <c r="J23" s="192">
        <v>41</v>
      </c>
      <c r="K23" s="191">
        <f t="shared" si="0"/>
        <v>240</v>
      </c>
      <c r="L23" s="183">
        <v>9840</v>
      </c>
      <c r="M23" s="182">
        <f t="shared" si="1"/>
        <v>9840</v>
      </c>
      <c r="N23" s="182">
        <v>9840</v>
      </c>
      <c r="O23" s="182">
        <f t="shared" si="2"/>
        <v>9840</v>
      </c>
      <c r="P23" s="191">
        <f t="shared" si="3"/>
        <v>240</v>
      </c>
      <c r="Q23" s="183">
        <f t="shared" si="4"/>
        <v>5032296</v>
      </c>
      <c r="R23" s="178">
        <v>0</v>
      </c>
      <c r="S23" s="182">
        <v>0</v>
      </c>
      <c r="T23" s="183"/>
      <c r="U23" s="179"/>
      <c r="V23" s="179"/>
      <c r="W23" s="179" t="s">
        <v>65</v>
      </c>
      <c r="X23" s="179" t="s">
        <v>216</v>
      </c>
      <c r="Y23" s="179" t="s">
        <v>216</v>
      </c>
      <c r="Z23" s="179" t="s">
        <v>216</v>
      </c>
      <c r="AA23" s="179" t="s">
        <v>216</v>
      </c>
      <c r="AB23" s="181">
        <v>43951</v>
      </c>
      <c r="AC23" s="179" t="s">
        <v>216</v>
      </c>
      <c r="AD23" s="179" t="s">
        <v>216</v>
      </c>
      <c r="AE23" s="179" t="s">
        <v>216</v>
      </c>
      <c r="AF23" s="179" t="s">
        <v>216</v>
      </c>
      <c r="AG23" s="179" t="s">
        <v>216</v>
      </c>
      <c r="AH23" s="179" t="s">
        <v>216</v>
      </c>
      <c r="AI23" s="179" t="s">
        <v>216</v>
      </c>
      <c r="AJ23" s="179">
        <v>0</v>
      </c>
      <c r="AK23" s="179" t="s">
        <v>418</v>
      </c>
      <c r="AL23" s="179">
        <v>610</v>
      </c>
      <c r="AM23" s="179" t="b">
        <v>0</v>
      </c>
      <c r="AN23" s="179" t="s">
        <v>300</v>
      </c>
      <c r="AO23" s="179" t="b">
        <v>0</v>
      </c>
      <c r="AP23" s="187">
        <v>14</v>
      </c>
      <c r="AQ23" s="183">
        <f t="shared" si="6"/>
        <v>702.85714285714289</v>
      </c>
      <c r="AR23" s="179" t="s">
        <v>216</v>
      </c>
      <c r="AS23" s="179" t="s">
        <v>216</v>
      </c>
      <c r="AT23" s="181">
        <v>44012</v>
      </c>
      <c r="AU23" s="181">
        <v>43617</v>
      </c>
      <c r="AV23" s="179">
        <v>400</v>
      </c>
      <c r="AW23" s="181">
        <v>43951</v>
      </c>
      <c r="AX23" s="179" t="b">
        <v>0</v>
      </c>
      <c r="AY23" s="179" t="s">
        <v>216</v>
      </c>
      <c r="AZ23" s="179" t="s">
        <v>216</v>
      </c>
      <c r="BA23" s="180">
        <v>703</v>
      </c>
      <c r="BB23" s="180">
        <v>240</v>
      </c>
      <c r="BC23" s="179">
        <v>0</v>
      </c>
      <c r="BD23" s="179" t="b">
        <v>0</v>
      </c>
      <c r="BE23" s="179" t="s">
        <v>216</v>
      </c>
      <c r="BF23" s="179" t="s">
        <v>216</v>
      </c>
      <c r="BG23" s="179" t="s">
        <v>216</v>
      </c>
      <c r="BH23" s="179" t="s">
        <v>216</v>
      </c>
      <c r="BI23" s="179" t="s">
        <v>216</v>
      </c>
      <c r="BJ23" s="179" t="b">
        <v>0</v>
      </c>
      <c r="BK23" s="179" t="s">
        <v>216</v>
      </c>
      <c r="BL23" s="179" t="s">
        <v>216</v>
      </c>
      <c r="BM23" s="179" t="s">
        <v>216</v>
      </c>
      <c r="BN23" s="179" t="s">
        <v>216</v>
      </c>
      <c r="BO23" s="179">
        <v>9440</v>
      </c>
      <c r="BP23" s="179" t="s">
        <v>216</v>
      </c>
      <c r="BQ23" s="179" t="s">
        <v>216</v>
      </c>
      <c r="BR23" s="179" t="s">
        <v>410</v>
      </c>
      <c r="BS23" s="179" t="s">
        <v>216</v>
      </c>
      <c r="BT23" s="179" t="s">
        <v>216</v>
      </c>
      <c r="BU23" s="179" t="s">
        <v>216</v>
      </c>
      <c r="BV23" s="179" t="s">
        <v>417</v>
      </c>
      <c r="BW23" s="179" t="s">
        <v>216</v>
      </c>
      <c r="BX23" s="179" t="s">
        <v>216</v>
      </c>
      <c r="BY23" s="179" t="b">
        <v>0</v>
      </c>
      <c r="BZ23" s="179" t="s">
        <v>216</v>
      </c>
      <c r="CA23" s="179">
        <v>9840</v>
      </c>
      <c r="CB23" s="179">
        <v>0</v>
      </c>
      <c r="CC23" s="179" t="s">
        <v>408</v>
      </c>
      <c r="CD23" s="179" t="s">
        <v>216</v>
      </c>
      <c r="CE23" s="179" t="s">
        <v>216</v>
      </c>
      <c r="CF23" s="179" t="s">
        <v>216</v>
      </c>
      <c r="CG23" s="179" t="s">
        <v>216</v>
      </c>
      <c r="CH23" s="179" t="s">
        <v>216</v>
      </c>
      <c r="CI23" s="179" t="s">
        <v>216</v>
      </c>
      <c r="CJ23" s="179">
        <v>1</v>
      </c>
      <c r="CK23" s="177"/>
      <c r="CL23" s="178"/>
      <c r="CM23" s="177"/>
      <c r="CN23" s="177"/>
    </row>
    <row r="24" spans="1:93" ht="30" customHeight="1" x14ac:dyDescent="0.25">
      <c r="A24" s="190">
        <v>23</v>
      </c>
      <c r="B24" s="190">
        <v>131</v>
      </c>
      <c r="C24" s="193" t="s">
        <v>416</v>
      </c>
      <c r="D24" s="179" t="s">
        <v>415</v>
      </c>
      <c r="E24" s="188" t="s">
        <v>122</v>
      </c>
      <c r="F24" s="188" t="s">
        <v>397</v>
      </c>
      <c r="G24" s="179" t="s">
        <v>359</v>
      </c>
      <c r="H24" s="179" t="s">
        <v>358</v>
      </c>
      <c r="I24" s="188" t="s">
        <v>317</v>
      </c>
      <c r="J24" s="192">
        <v>8</v>
      </c>
      <c r="K24" s="191">
        <f t="shared" si="0"/>
        <v>240</v>
      </c>
      <c r="L24" s="183">
        <v>1920</v>
      </c>
      <c r="M24" s="182">
        <f t="shared" si="1"/>
        <v>1920</v>
      </c>
      <c r="N24" s="182">
        <v>1920</v>
      </c>
      <c r="O24" s="182">
        <f t="shared" si="2"/>
        <v>1920</v>
      </c>
      <c r="P24" s="191">
        <f t="shared" si="3"/>
        <v>240</v>
      </c>
      <c r="Q24" s="183">
        <f t="shared" si="4"/>
        <v>5034216</v>
      </c>
      <c r="R24" s="178">
        <v>0</v>
      </c>
      <c r="S24" s="182">
        <v>0</v>
      </c>
      <c r="T24" s="183"/>
      <c r="U24" s="179"/>
      <c r="V24" s="179"/>
      <c r="W24" s="179" t="s">
        <v>65</v>
      </c>
      <c r="X24" s="179" t="s">
        <v>216</v>
      </c>
      <c r="Y24" s="179" t="s">
        <v>216</v>
      </c>
      <c r="Z24" s="179" t="s">
        <v>216</v>
      </c>
      <c r="AA24" s="179" t="s">
        <v>216</v>
      </c>
      <c r="AB24" s="181">
        <v>43951</v>
      </c>
      <c r="AC24" s="179" t="s">
        <v>216</v>
      </c>
      <c r="AD24" s="179" t="s">
        <v>216</v>
      </c>
      <c r="AE24" s="179" t="s">
        <v>216</v>
      </c>
      <c r="AF24" s="179" t="s">
        <v>216</v>
      </c>
      <c r="AG24" s="179" t="s">
        <v>216</v>
      </c>
      <c r="AH24" s="179" t="s">
        <v>216</v>
      </c>
      <c r="AI24" s="179" t="s">
        <v>216</v>
      </c>
      <c r="AJ24" s="179">
        <v>0</v>
      </c>
      <c r="AK24" s="179" t="s">
        <v>414</v>
      </c>
      <c r="AL24" s="179">
        <v>124</v>
      </c>
      <c r="AM24" s="179" t="b">
        <v>0</v>
      </c>
      <c r="AN24" s="179" t="s">
        <v>300</v>
      </c>
      <c r="AO24" s="179" t="b">
        <v>0</v>
      </c>
      <c r="AP24" s="187">
        <v>3</v>
      </c>
      <c r="AQ24" s="183">
        <f t="shared" si="6"/>
        <v>640</v>
      </c>
      <c r="AR24" s="179" t="s">
        <v>216</v>
      </c>
      <c r="AS24" s="179" t="s">
        <v>216</v>
      </c>
      <c r="AT24" s="181">
        <v>44012</v>
      </c>
      <c r="AU24" s="181">
        <v>43617</v>
      </c>
      <c r="AV24" s="179">
        <v>200</v>
      </c>
      <c r="AW24" s="181">
        <v>43951</v>
      </c>
      <c r="AX24" s="179" t="b">
        <v>0</v>
      </c>
      <c r="AY24" s="179" t="s">
        <v>216</v>
      </c>
      <c r="AZ24" s="179" t="s">
        <v>216</v>
      </c>
      <c r="BA24" s="180">
        <v>640</v>
      </c>
      <c r="BB24" s="180">
        <v>240</v>
      </c>
      <c r="BC24" s="179">
        <v>0</v>
      </c>
      <c r="BD24" s="179" t="b">
        <v>0</v>
      </c>
      <c r="BE24" s="179" t="s">
        <v>216</v>
      </c>
      <c r="BF24" s="179" t="s">
        <v>216</v>
      </c>
      <c r="BG24" s="179" t="s">
        <v>216</v>
      </c>
      <c r="BH24" s="179" t="s">
        <v>216</v>
      </c>
      <c r="BI24" s="179" t="s">
        <v>216</v>
      </c>
      <c r="BJ24" s="179" t="b">
        <v>0</v>
      </c>
      <c r="BK24" s="179" t="s">
        <v>216</v>
      </c>
      <c r="BL24" s="179" t="s">
        <v>216</v>
      </c>
      <c r="BM24" s="179" t="s">
        <v>216</v>
      </c>
      <c r="BN24" s="179" t="s">
        <v>216</v>
      </c>
      <c r="BO24" s="179">
        <v>1720</v>
      </c>
      <c r="BP24" s="179" t="s">
        <v>216</v>
      </c>
      <c r="BQ24" s="179" t="s">
        <v>216</v>
      </c>
      <c r="BR24" s="179" t="s">
        <v>410</v>
      </c>
      <c r="BS24" s="179" t="s">
        <v>216</v>
      </c>
      <c r="BT24" s="179" t="s">
        <v>216</v>
      </c>
      <c r="BU24" s="179" t="s">
        <v>216</v>
      </c>
      <c r="BV24" s="179" t="s">
        <v>413</v>
      </c>
      <c r="BW24" s="179" t="s">
        <v>216</v>
      </c>
      <c r="BX24" s="179" t="s">
        <v>216</v>
      </c>
      <c r="BY24" s="179" t="b">
        <v>0</v>
      </c>
      <c r="BZ24" s="179" t="s">
        <v>216</v>
      </c>
      <c r="CA24" s="179">
        <v>1920</v>
      </c>
      <c r="CB24" s="179">
        <v>0</v>
      </c>
      <c r="CC24" s="179" t="s">
        <v>408</v>
      </c>
      <c r="CD24" s="179" t="s">
        <v>216</v>
      </c>
      <c r="CE24" s="179" t="s">
        <v>216</v>
      </c>
      <c r="CF24" s="179" t="s">
        <v>216</v>
      </c>
      <c r="CG24" s="179" t="s">
        <v>216</v>
      </c>
      <c r="CH24" s="179" t="s">
        <v>216</v>
      </c>
      <c r="CI24" s="179" t="s">
        <v>216</v>
      </c>
      <c r="CJ24" s="179">
        <v>1</v>
      </c>
      <c r="CK24" s="177"/>
      <c r="CL24" s="178"/>
      <c r="CM24" s="177"/>
      <c r="CN24" s="177"/>
    </row>
    <row r="25" spans="1:93" ht="30" customHeight="1" x14ac:dyDescent="0.25">
      <c r="A25" s="190">
        <v>24</v>
      </c>
      <c r="B25" s="190">
        <v>132</v>
      </c>
      <c r="C25" s="193" t="s">
        <v>412</v>
      </c>
      <c r="D25" s="179" t="s">
        <v>411</v>
      </c>
      <c r="E25" s="188" t="s">
        <v>122</v>
      </c>
      <c r="F25" s="188" t="s">
        <v>397</v>
      </c>
      <c r="G25" s="179" t="s">
        <v>359</v>
      </c>
      <c r="H25" s="179" t="s">
        <v>358</v>
      </c>
      <c r="I25" s="188" t="s">
        <v>224</v>
      </c>
      <c r="J25" s="192">
        <v>2</v>
      </c>
      <c r="K25" s="191">
        <f t="shared" si="0"/>
        <v>240</v>
      </c>
      <c r="L25" s="183">
        <v>480</v>
      </c>
      <c r="M25" s="182">
        <f t="shared" si="1"/>
        <v>480</v>
      </c>
      <c r="N25" s="182">
        <v>480</v>
      </c>
      <c r="O25" s="182">
        <f t="shared" si="2"/>
        <v>480</v>
      </c>
      <c r="P25" s="191">
        <f t="shared" si="3"/>
        <v>240</v>
      </c>
      <c r="Q25" s="183">
        <f t="shared" si="4"/>
        <v>5034696</v>
      </c>
      <c r="R25" s="178">
        <v>0</v>
      </c>
      <c r="S25" s="182">
        <v>0</v>
      </c>
      <c r="T25" s="183"/>
      <c r="U25" s="179"/>
      <c r="V25" s="179"/>
      <c r="W25" s="179" t="s">
        <v>65</v>
      </c>
      <c r="X25" s="179" t="s">
        <v>216</v>
      </c>
      <c r="Y25" s="179" t="s">
        <v>216</v>
      </c>
      <c r="Z25" s="179" t="s">
        <v>216</v>
      </c>
      <c r="AA25" s="179" t="s">
        <v>216</v>
      </c>
      <c r="AB25" s="181">
        <v>43951</v>
      </c>
      <c r="AC25" s="179" t="s">
        <v>216</v>
      </c>
      <c r="AD25" s="179" t="s">
        <v>216</v>
      </c>
      <c r="AE25" s="179" t="s">
        <v>216</v>
      </c>
      <c r="AF25" s="179" t="s">
        <v>216</v>
      </c>
      <c r="AG25" s="179" t="s">
        <v>216</v>
      </c>
      <c r="AH25" s="179" t="s">
        <v>216</v>
      </c>
      <c r="AI25" s="179" t="s">
        <v>216</v>
      </c>
      <c r="AJ25" s="179">
        <v>0</v>
      </c>
      <c r="AK25" s="179" t="s">
        <v>357</v>
      </c>
      <c r="AL25" s="179">
        <v>25</v>
      </c>
      <c r="AM25" s="179" t="b">
        <v>0</v>
      </c>
      <c r="AN25" s="179" t="s">
        <v>300</v>
      </c>
      <c r="AO25" s="179" t="b">
        <v>0</v>
      </c>
      <c r="AP25" s="187">
        <v>1</v>
      </c>
      <c r="AQ25" s="183">
        <f t="shared" si="6"/>
        <v>480</v>
      </c>
      <c r="AR25" s="179" t="s">
        <v>216</v>
      </c>
      <c r="AS25" s="179" t="s">
        <v>216</v>
      </c>
      <c r="AT25" s="181">
        <v>44012</v>
      </c>
      <c r="AU25" s="181">
        <v>43617</v>
      </c>
      <c r="AV25" s="179">
        <v>100</v>
      </c>
      <c r="AW25" s="181">
        <v>43951</v>
      </c>
      <c r="AX25" s="179" t="b">
        <v>0</v>
      </c>
      <c r="AY25" s="179" t="s">
        <v>216</v>
      </c>
      <c r="AZ25" s="179" t="s">
        <v>216</v>
      </c>
      <c r="BA25" s="180">
        <v>480</v>
      </c>
      <c r="BB25" s="180">
        <v>240</v>
      </c>
      <c r="BC25" s="179">
        <v>0</v>
      </c>
      <c r="BD25" s="179" t="b">
        <v>0</v>
      </c>
      <c r="BE25" s="179" t="s">
        <v>216</v>
      </c>
      <c r="BF25" s="179" t="s">
        <v>216</v>
      </c>
      <c r="BG25" s="179" t="s">
        <v>216</v>
      </c>
      <c r="BH25" s="179" t="s">
        <v>216</v>
      </c>
      <c r="BI25" s="179" t="s">
        <v>216</v>
      </c>
      <c r="BJ25" s="179" t="b">
        <v>0</v>
      </c>
      <c r="BK25" s="179" t="s">
        <v>216</v>
      </c>
      <c r="BL25" s="179" t="s">
        <v>216</v>
      </c>
      <c r="BM25" s="179" t="s">
        <v>216</v>
      </c>
      <c r="BN25" s="179" t="s">
        <v>216</v>
      </c>
      <c r="BO25" s="179">
        <v>380</v>
      </c>
      <c r="BP25" s="179" t="s">
        <v>216</v>
      </c>
      <c r="BQ25" s="179" t="s">
        <v>216</v>
      </c>
      <c r="BR25" s="179" t="s">
        <v>410</v>
      </c>
      <c r="BS25" s="179" t="s">
        <v>216</v>
      </c>
      <c r="BT25" s="179" t="s">
        <v>216</v>
      </c>
      <c r="BU25" s="179" t="s">
        <v>216</v>
      </c>
      <c r="BV25" s="179" t="s">
        <v>409</v>
      </c>
      <c r="BW25" s="179" t="s">
        <v>216</v>
      </c>
      <c r="BX25" s="179" t="s">
        <v>216</v>
      </c>
      <c r="BY25" s="179" t="b">
        <v>0</v>
      </c>
      <c r="BZ25" s="179" t="s">
        <v>216</v>
      </c>
      <c r="CA25" s="179">
        <v>480</v>
      </c>
      <c r="CB25" s="179">
        <v>0</v>
      </c>
      <c r="CC25" s="179" t="s">
        <v>408</v>
      </c>
      <c r="CD25" s="179" t="s">
        <v>216</v>
      </c>
      <c r="CE25" s="179" t="s">
        <v>216</v>
      </c>
      <c r="CF25" s="179" t="s">
        <v>216</v>
      </c>
      <c r="CG25" s="179" t="s">
        <v>216</v>
      </c>
      <c r="CH25" s="179" t="s">
        <v>216</v>
      </c>
      <c r="CI25" s="179" t="s">
        <v>216</v>
      </c>
      <c r="CJ25" s="179">
        <v>1</v>
      </c>
      <c r="CK25" s="177"/>
      <c r="CL25" s="178"/>
      <c r="CM25" s="177"/>
      <c r="CN25" s="177"/>
    </row>
    <row r="26" spans="1:93" ht="30" customHeight="1" x14ac:dyDescent="0.25">
      <c r="A26" s="190">
        <v>25</v>
      </c>
      <c r="B26" s="190">
        <v>133</v>
      </c>
      <c r="C26" s="193" t="s">
        <v>407</v>
      </c>
      <c r="D26" s="179" t="s">
        <v>406</v>
      </c>
      <c r="E26" s="188" t="s">
        <v>398</v>
      </c>
      <c r="F26" s="188" t="s">
        <v>397</v>
      </c>
      <c r="G26" s="179" t="s">
        <v>396</v>
      </c>
      <c r="H26" s="179" t="s">
        <v>395</v>
      </c>
      <c r="I26" s="188" t="s">
        <v>317</v>
      </c>
      <c r="J26" s="192">
        <v>20</v>
      </c>
      <c r="K26" s="191">
        <f t="shared" si="0"/>
        <v>250</v>
      </c>
      <c r="L26" s="183">
        <v>5000</v>
      </c>
      <c r="M26" s="182">
        <f t="shared" si="1"/>
        <v>5000</v>
      </c>
      <c r="N26" s="182">
        <v>4800</v>
      </c>
      <c r="O26" s="182">
        <f t="shared" si="2"/>
        <v>4800</v>
      </c>
      <c r="P26" s="191">
        <f t="shared" si="3"/>
        <v>240</v>
      </c>
      <c r="Q26" s="183">
        <f t="shared" si="4"/>
        <v>5039496</v>
      </c>
      <c r="R26" s="178">
        <v>0</v>
      </c>
      <c r="S26" s="182">
        <v>0</v>
      </c>
      <c r="T26" s="183">
        <v>200</v>
      </c>
      <c r="U26" s="179"/>
      <c r="V26" s="179"/>
      <c r="W26" s="179" t="s">
        <v>394</v>
      </c>
      <c r="X26" s="179" t="s">
        <v>216</v>
      </c>
      <c r="Y26" s="179" t="s">
        <v>216</v>
      </c>
      <c r="Z26" s="179" t="s">
        <v>216</v>
      </c>
      <c r="AA26" s="179" t="s">
        <v>216</v>
      </c>
      <c r="AB26" s="181">
        <v>43831</v>
      </c>
      <c r="AC26" s="179" t="s">
        <v>216</v>
      </c>
      <c r="AD26" s="179" t="s">
        <v>216</v>
      </c>
      <c r="AE26" s="179" t="s">
        <v>216</v>
      </c>
      <c r="AF26" s="179" t="s">
        <v>216</v>
      </c>
      <c r="AG26" s="179" t="s">
        <v>216</v>
      </c>
      <c r="AH26" s="179" t="s">
        <v>216</v>
      </c>
      <c r="AI26" s="179" t="s">
        <v>216</v>
      </c>
      <c r="AJ26" s="179">
        <v>0</v>
      </c>
      <c r="AK26" s="179">
        <v>3217257775</v>
      </c>
      <c r="AL26" s="179">
        <v>300</v>
      </c>
      <c r="AM26" s="179" t="b">
        <v>1</v>
      </c>
      <c r="AN26" s="179" t="s">
        <v>120</v>
      </c>
      <c r="AO26" s="179" t="s">
        <v>120</v>
      </c>
      <c r="AP26" s="187">
        <v>7</v>
      </c>
      <c r="AQ26" s="183">
        <f t="shared" si="6"/>
        <v>714.28571428571433</v>
      </c>
      <c r="AR26" s="179" t="s">
        <v>216</v>
      </c>
      <c r="AS26" s="179" t="s">
        <v>216</v>
      </c>
      <c r="AT26" s="181">
        <v>43922</v>
      </c>
      <c r="AU26" s="181">
        <v>43753</v>
      </c>
      <c r="AV26" s="179">
        <v>0</v>
      </c>
      <c r="AW26" s="181">
        <v>43831</v>
      </c>
      <c r="AX26" s="179" t="b">
        <v>1</v>
      </c>
      <c r="AY26" s="179" t="s">
        <v>216</v>
      </c>
      <c r="AZ26" s="179" t="s">
        <v>216</v>
      </c>
      <c r="BA26" s="180">
        <v>714</v>
      </c>
      <c r="BB26" s="180">
        <v>250</v>
      </c>
      <c r="BC26" s="179" t="s">
        <v>216</v>
      </c>
      <c r="BD26" s="179" t="b">
        <v>1</v>
      </c>
      <c r="BE26" s="179" t="s">
        <v>216</v>
      </c>
      <c r="BF26" s="179" t="s">
        <v>216</v>
      </c>
      <c r="BG26" s="179" t="s">
        <v>216</v>
      </c>
      <c r="BH26" s="179" t="s">
        <v>216</v>
      </c>
      <c r="BI26" s="179" t="s">
        <v>216</v>
      </c>
      <c r="BJ26" s="179" t="b">
        <v>0</v>
      </c>
      <c r="BK26" s="179" t="s">
        <v>216</v>
      </c>
      <c r="BL26" s="179" t="s">
        <v>216</v>
      </c>
      <c r="BM26" s="179" t="s">
        <v>216</v>
      </c>
      <c r="BN26" s="179" t="s">
        <v>216</v>
      </c>
      <c r="BO26" s="179">
        <v>5000</v>
      </c>
      <c r="BP26" s="179" t="s">
        <v>216</v>
      </c>
      <c r="BQ26" s="179" t="s">
        <v>216</v>
      </c>
      <c r="BR26" s="179" t="s">
        <v>405</v>
      </c>
      <c r="BS26" s="179" t="s">
        <v>216</v>
      </c>
      <c r="BT26" s="179" t="s">
        <v>216</v>
      </c>
      <c r="BU26" s="179" t="s">
        <v>216</v>
      </c>
      <c r="BV26" s="179" t="s">
        <v>404</v>
      </c>
      <c r="BW26" s="179" t="s">
        <v>216</v>
      </c>
      <c r="BX26" s="179" t="s">
        <v>216</v>
      </c>
      <c r="BY26" s="179" t="b">
        <v>0</v>
      </c>
      <c r="BZ26" s="179" t="s">
        <v>216</v>
      </c>
      <c r="CA26" s="179">
        <v>4800</v>
      </c>
      <c r="CB26" s="179" t="s">
        <v>216</v>
      </c>
      <c r="CC26" s="179" t="s">
        <v>391</v>
      </c>
      <c r="CD26" s="179" t="s">
        <v>216</v>
      </c>
      <c r="CE26" s="179" t="s">
        <v>216</v>
      </c>
      <c r="CF26" s="179" t="s">
        <v>216</v>
      </c>
      <c r="CG26" s="179" t="s">
        <v>216</v>
      </c>
      <c r="CH26" s="179" t="s">
        <v>216</v>
      </c>
      <c r="CI26" s="179" t="s">
        <v>216</v>
      </c>
      <c r="CJ26" s="179">
        <v>1</v>
      </c>
      <c r="CK26" s="177"/>
      <c r="CL26" s="178"/>
      <c r="CM26" s="177"/>
      <c r="CN26" s="177"/>
    </row>
    <row r="27" spans="1:93" ht="30" customHeight="1" x14ac:dyDescent="0.25">
      <c r="A27" s="190">
        <v>26</v>
      </c>
      <c r="B27" s="190">
        <v>134</v>
      </c>
      <c r="C27" s="193" t="s">
        <v>403</v>
      </c>
      <c r="D27" s="179" t="s">
        <v>402</v>
      </c>
      <c r="E27" s="188" t="s">
        <v>398</v>
      </c>
      <c r="F27" s="188" t="s">
        <v>397</v>
      </c>
      <c r="G27" s="179" t="s">
        <v>396</v>
      </c>
      <c r="H27" s="179" t="s">
        <v>395</v>
      </c>
      <c r="I27" s="188" t="s">
        <v>317</v>
      </c>
      <c r="J27" s="192">
        <v>20</v>
      </c>
      <c r="K27" s="191">
        <f t="shared" si="0"/>
        <v>250</v>
      </c>
      <c r="L27" s="183">
        <v>5000</v>
      </c>
      <c r="M27" s="182">
        <f t="shared" si="1"/>
        <v>5000</v>
      </c>
      <c r="N27" s="182">
        <v>4800</v>
      </c>
      <c r="O27" s="182">
        <f t="shared" si="2"/>
        <v>4800</v>
      </c>
      <c r="P27" s="191">
        <f t="shared" si="3"/>
        <v>240</v>
      </c>
      <c r="Q27" s="183">
        <f t="shared" si="4"/>
        <v>5044296</v>
      </c>
      <c r="R27" s="178">
        <v>0</v>
      </c>
      <c r="S27" s="182">
        <v>0</v>
      </c>
      <c r="T27" s="183">
        <v>200</v>
      </c>
      <c r="U27" s="179"/>
      <c r="V27" s="179"/>
      <c r="W27" s="179" t="s">
        <v>394</v>
      </c>
      <c r="X27" s="179" t="s">
        <v>216</v>
      </c>
      <c r="Y27" s="179" t="s">
        <v>216</v>
      </c>
      <c r="Z27" s="179" t="s">
        <v>216</v>
      </c>
      <c r="AA27" s="179" t="s">
        <v>216</v>
      </c>
      <c r="AB27" s="181">
        <v>43831</v>
      </c>
      <c r="AC27" s="179" t="s">
        <v>216</v>
      </c>
      <c r="AD27" s="179" t="s">
        <v>216</v>
      </c>
      <c r="AE27" s="179" t="s">
        <v>216</v>
      </c>
      <c r="AF27" s="179" t="s">
        <v>216</v>
      </c>
      <c r="AG27" s="179" t="s">
        <v>216</v>
      </c>
      <c r="AH27" s="179" t="s">
        <v>216</v>
      </c>
      <c r="AI27" s="179" t="s">
        <v>216</v>
      </c>
      <c r="AJ27" s="179">
        <v>0</v>
      </c>
      <c r="AK27" s="179">
        <v>3217257775</v>
      </c>
      <c r="AL27" s="179">
        <v>300</v>
      </c>
      <c r="AM27" s="179" t="b">
        <v>1</v>
      </c>
      <c r="AN27" s="179" t="s">
        <v>120</v>
      </c>
      <c r="AO27" s="179" t="s">
        <v>120</v>
      </c>
      <c r="AP27" s="187">
        <v>7</v>
      </c>
      <c r="AQ27" s="183">
        <f t="shared" si="6"/>
        <v>714.28571428571433</v>
      </c>
      <c r="AR27" s="179" t="s">
        <v>216</v>
      </c>
      <c r="AS27" s="179" t="s">
        <v>216</v>
      </c>
      <c r="AT27" s="181">
        <v>43922</v>
      </c>
      <c r="AU27" s="181">
        <v>43753</v>
      </c>
      <c r="AV27" s="179">
        <v>0</v>
      </c>
      <c r="AW27" s="181">
        <v>43831</v>
      </c>
      <c r="AX27" s="179" t="b">
        <v>1</v>
      </c>
      <c r="AY27" s="179" t="s">
        <v>216</v>
      </c>
      <c r="AZ27" s="179" t="s">
        <v>216</v>
      </c>
      <c r="BA27" s="180">
        <v>714</v>
      </c>
      <c r="BB27" s="180">
        <v>250</v>
      </c>
      <c r="BC27" s="179" t="s">
        <v>216</v>
      </c>
      <c r="BD27" s="179" t="b">
        <v>1</v>
      </c>
      <c r="BE27" s="179" t="s">
        <v>216</v>
      </c>
      <c r="BF27" s="179" t="s">
        <v>216</v>
      </c>
      <c r="BG27" s="179" t="s">
        <v>216</v>
      </c>
      <c r="BH27" s="179" t="s">
        <v>216</v>
      </c>
      <c r="BI27" s="179" t="s">
        <v>216</v>
      </c>
      <c r="BJ27" s="179" t="b">
        <v>0</v>
      </c>
      <c r="BK27" s="179" t="s">
        <v>216</v>
      </c>
      <c r="BL27" s="179" t="s">
        <v>216</v>
      </c>
      <c r="BM27" s="179" t="s">
        <v>216</v>
      </c>
      <c r="BN27" s="179" t="s">
        <v>216</v>
      </c>
      <c r="BO27" s="179">
        <v>5000</v>
      </c>
      <c r="BP27" s="179" t="s">
        <v>216</v>
      </c>
      <c r="BQ27" s="179" t="s">
        <v>216</v>
      </c>
      <c r="BR27" s="179" t="s">
        <v>393</v>
      </c>
      <c r="BS27" s="179" t="s">
        <v>216</v>
      </c>
      <c r="BT27" s="179" t="s">
        <v>216</v>
      </c>
      <c r="BU27" s="179" t="s">
        <v>216</v>
      </c>
      <c r="BV27" s="179" t="s">
        <v>392</v>
      </c>
      <c r="BW27" s="179" t="s">
        <v>216</v>
      </c>
      <c r="BX27" s="179" t="s">
        <v>216</v>
      </c>
      <c r="BY27" s="179" t="b">
        <v>0</v>
      </c>
      <c r="BZ27" s="179" t="s">
        <v>216</v>
      </c>
      <c r="CA27" s="179">
        <v>4800</v>
      </c>
      <c r="CB27" s="179" t="s">
        <v>216</v>
      </c>
      <c r="CC27" s="179" t="s">
        <v>401</v>
      </c>
      <c r="CD27" s="179" t="s">
        <v>216</v>
      </c>
      <c r="CE27" s="179" t="s">
        <v>216</v>
      </c>
      <c r="CF27" s="179" t="s">
        <v>216</v>
      </c>
      <c r="CG27" s="179" t="s">
        <v>216</v>
      </c>
      <c r="CH27" s="179" t="s">
        <v>216</v>
      </c>
      <c r="CI27" s="179" t="s">
        <v>216</v>
      </c>
      <c r="CJ27" s="179">
        <v>1</v>
      </c>
      <c r="CK27" s="177"/>
      <c r="CL27" s="178"/>
      <c r="CM27" s="177"/>
      <c r="CN27" s="177"/>
    </row>
    <row r="28" spans="1:93" ht="30" customHeight="1" x14ac:dyDescent="0.25">
      <c r="A28" s="190">
        <v>27</v>
      </c>
      <c r="B28" s="190">
        <v>135</v>
      </c>
      <c r="C28" s="193" t="s">
        <v>400</v>
      </c>
      <c r="D28" s="179" t="s">
        <v>399</v>
      </c>
      <c r="E28" s="188" t="s">
        <v>398</v>
      </c>
      <c r="F28" s="188" t="s">
        <v>397</v>
      </c>
      <c r="G28" s="179" t="s">
        <v>396</v>
      </c>
      <c r="H28" s="179" t="s">
        <v>395</v>
      </c>
      <c r="I28" s="188" t="s">
        <v>317</v>
      </c>
      <c r="J28" s="192">
        <v>20</v>
      </c>
      <c r="K28" s="191">
        <f t="shared" si="0"/>
        <v>250</v>
      </c>
      <c r="L28" s="183">
        <v>5000</v>
      </c>
      <c r="M28" s="182">
        <f t="shared" si="1"/>
        <v>5000</v>
      </c>
      <c r="N28" s="182">
        <v>4800</v>
      </c>
      <c r="O28" s="182">
        <f t="shared" si="2"/>
        <v>4800</v>
      </c>
      <c r="P28" s="191">
        <f t="shared" si="3"/>
        <v>240</v>
      </c>
      <c r="Q28" s="183">
        <f t="shared" si="4"/>
        <v>5049096</v>
      </c>
      <c r="R28" s="178">
        <v>0</v>
      </c>
      <c r="S28" s="182">
        <v>0</v>
      </c>
      <c r="T28" s="183">
        <v>200</v>
      </c>
      <c r="U28" s="179"/>
      <c r="V28" s="179"/>
      <c r="W28" s="179" t="s">
        <v>394</v>
      </c>
      <c r="X28" s="179" t="s">
        <v>216</v>
      </c>
      <c r="Y28" s="179" t="s">
        <v>216</v>
      </c>
      <c r="Z28" s="179" t="s">
        <v>216</v>
      </c>
      <c r="AA28" s="179" t="s">
        <v>216</v>
      </c>
      <c r="AB28" s="181">
        <v>43831</v>
      </c>
      <c r="AC28" s="179" t="s">
        <v>216</v>
      </c>
      <c r="AD28" s="179" t="s">
        <v>216</v>
      </c>
      <c r="AE28" s="179" t="s">
        <v>216</v>
      </c>
      <c r="AF28" s="179" t="s">
        <v>216</v>
      </c>
      <c r="AG28" s="179" t="s">
        <v>216</v>
      </c>
      <c r="AH28" s="179" t="s">
        <v>216</v>
      </c>
      <c r="AI28" s="179" t="s">
        <v>216</v>
      </c>
      <c r="AJ28" s="179">
        <v>0</v>
      </c>
      <c r="AK28" s="179">
        <v>3217257775</v>
      </c>
      <c r="AL28" s="179">
        <v>300</v>
      </c>
      <c r="AM28" s="179" t="b">
        <v>1</v>
      </c>
      <c r="AN28" s="179" t="s">
        <v>120</v>
      </c>
      <c r="AO28" s="179" t="s">
        <v>120</v>
      </c>
      <c r="AP28" s="187">
        <v>7</v>
      </c>
      <c r="AQ28" s="183">
        <f t="shared" si="6"/>
        <v>714.28571428571433</v>
      </c>
      <c r="AR28" s="179" t="s">
        <v>216</v>
      </c>
      <c r="AS28" s="179" t="s">
        <v>216</v>
      </c>
      <c r="AT28" s="181">
        <v>43922</v>
      </c>
      <c r="AU28" s="181">
        <v>43753</v>
      </c>
      <c r="AV28" s="179">
        <v>0</v>
      </c>
      <c r="AW28" s="181">
        <v>43831</v>
      </c>
      <c r="AX28" s="179" t="b">
        <v>1</v>
      </c>
      <c r="AY28" s="179" t="s">
        <v>216</v>
      </c>
      <c r="AZ28" s="179" t="s">
        <v>216</v>
      </c>
      <c r="BA28" s="180">
        <v>714</v>
      </c>
      <c r="BB28" s="180">
        <v>250</v>
      </c>
      <c r="BC28" s="179" t="s">
        <v>216</v>
      </c>
      <c r="BD28" s="179" t="b">
        <v>1</v>
      </c>
      <c r="BE28" s="179" t="s">
        <v>216</v>
      </c>
      <c r="BF28" s="179" t="s">
        <v>216</v>
      </c>
      <c r="BG28" s="179" t="s">
        <v>216</v>
      </c>
      <c r="BH28" s="179" t="s">
        <v>216</v>
      </c>
      <c r="BI28" s="179" t="s">
        <v>216</v>
      </c>
      <c r="BJ28" s="179" t="b">
        <v>0</v>
      </c>
      <c r="BK28" s="179" t="s">
        <v>216</v>
      </c>
      <c r="BL28" s="179" t="s">
        <v>216</v>
      </c>
      <c r="BM28" s="179" t="s">
        <v>216</v>
      </c>
      <c r="BN28" s="179" t="s">
        <v>216</v>
      </c>
      <c r="BO28" s="179">
        <v>5000</v>
      </c>
      <c r="BP28" s="179" t="s">
        <v>216</v>
      </c>
      <c r="BQ28" s="179" t="s">
        <v>216</v>
      </c>
      <c r="BR28" s="179" t="s">
        <v>393</v>
      </c>
      <c r="BS28" s="179" t="s">
        <v>216</v>
      </c>
      <c r="BT28" s="179" t="s">
        <v>216</v>
      </c>
      <c r="BU28" s="179" t="s">
        <v>216</v>
      </c>
      <c r="BV28" s="179" t="s">
        <v>392</v>
      </c>
      <c r="BW28" s="179" t="s">
        <v>216</v>
      </c>
      <c r="BX28" s="179" t="s">
        <v>216</v>
      </c>
      <c r="BY28" s="179" t="b">
        <v>0</v>
      </c>
      <c r="BZ28" s="179" t="s">
        <v>216</v>
      </c>
      <c r="CA28" s="179">
        <v>4800</v>
      </c>
      <c r="CB28" s="179" t="s">
        <v>216</v>
      </c>
      <c r="CC28" s="179" t="s">
        <v>391</v>
      </c>
      <c r="CD28" s="179" t="s">
        <v>216</v>
      </c>
      <c r="CE28" s="179" t="s">
        <v>216</v>
      </c>
      <c r="CF28" s="179" t="s">
        <v>216</v>
      </c>
      <c r="CG28" s="179" t="s">
        <v>216</v>
      </c>
      <c r="CH28" s="179" t="s">
        <v>216</v>
      </c>
      <c r="CI28" s="179" t="s">
        <v>216</v>
      </c>
      <c r="CJ28" s="179">
        <v>1</v>
      </c>
      <c r="CK28" s="177"/>
      <c r="CL28" s="178"/>
      <c r="CM28" s="177"/>
      <c r="CN28" s="177"/>
    </row>
    <row r="29" spans="1:93" ht="30" customHeight="1" x14ac:dyDescent="0.25">
      <c r="A29" s="190">
        <v>28</v>
      </c>
      <c r="B29" s="190">
        <v>137</v>
      </c>
      <c r="C29" s="193" t="s">
        <v>390</v>
      </c>
      <c r="D29" s="179" t="s">
        <v>389</v>
      </c>
      <c r="E29" s="188" t="s">
        <v>228</v>
      </c>
      <c r="F29" s="188" t="s">
        <v>191</v>
      </c>
      <c r="G29" s="179" t="s">
        <v>226</v>
      </c>
      <c r="H29" s="179" t="s">
        <v>225</v>
      </c>
      <c r="I29" s="188" t="s">
        <v>249</v>
      </c>
      <c r="J29" s="192">
        <v>194</v>
      </c>
      <c r="K29" s="191">
        <f t="shared" si="0"/>
        <v>283.50515463917526</v>
      </c>
      <c r="L29" s="183">
        <v>55000</v>
      </c>
      <c r="M29" s="182">
        <f t="shared" si="1"/>
        <v>55000</v>
      </c>
      <c r="N29" s="182">
        <v>123966</v>
      </c>
      <c r="O29" s="182">
        <f t="shared" si="2"/>
        <v>55000</v>
      </c>
      <c r="P29" s="191">
        <f t="shared" si="3"/>
        <v>283.50515463917526</v>
      </c>
      <c r="Q29" s="183">
        <f t="shared" si="4"/>
        <v>5104096</v>
      </c>
      <c r="R29" s="178">
        <v>0</v>
      </c>
      <c r="S29" s="182">
        <v>0</v>
      </c>
      <c r="T29" s="183"/>
      <c r="U29" s="179"/>
      <c r="V29" s="179"/>
      <c r="W29" s="179" t="s">
        <v>331</v>
      </c>
      <c r="X29" s="179" t="s">
        <v>216</v>
      </c>
      <c r="Y29" s="179" t="s">
        <v>216</v>
      </c>
      <c r="Z29" s="179" t="s">
        <v>216</v>
      </c>
      <c r="AA29" s="179" t="s">
        <v>216</v>
      </c>
      <c r="AB29" s="181">
        <v>44136</v>
      </c>
      <c r="AC29" s="179" t="s">
        <v>216</v>
      </c>
      <c r="AD29" s="179" t="s">
        <v>216</v>
      </c>
      <c r="AE29" s="179" t="s">
        <v>216</v>
      </c>
      <c r="AF29" s="179" t="s">
        <v>216</v>
      </c>
      <c r="AG29" s="179" t="s">
        <v>216</v>
      </c>
      <c r="AH29" s="179" t="s">
        <v>216</v>
      </c>
      <c r="AI29" s="179" t="s">
        <v>216</v>
      </c>
      <c r="AJ29" s="179">
        <v>0</v>
      </c>
      <c r="AK29" s="179" t="s">
        <v>221</v>
      </c>
      <c r="AL29" s="179" t="s">
        <v>216</v>
      </c>
      <c r="AM29" s="179" t="b">
        <v>0</v>
      </c>
      <c r="AN29" s="179" t="s">
        <v>300</v>
      </c>
      <c r="AO29" s="179" t="b">
        <v>0</v>
      </c>
      <c r="AP29" s="187">
        <v>0</v>
      </c>
      <c r="AQ29" s="183">
        <v>0</v>
      </c>
      <c r="AR29" s="179" t="s">
        <v>216</v>
      </c>
      <c r="AS29" s="179" t="s">
        <v>216</v>
      </c>
      <c r="AT29" s="181">
        <v>44256</v>
      </c>
      <c r="AU29" s="181">
        <v>43831</v>
      </c>
      <c r="AV29" s="179">
        <v>25000</v>
      </c>
      <c r="AW29" s="181">
        <v>43952</v>
      </c>
      <c r="AX29" s="179" t="b">
        <v>0</v>
      </c>
      <c r="AY29" s="179" t="s">
        <v>216</v>
      </c>
      <c r="AZ29" s="179" t="s">
        <v>216</v>
      </c>
      <c r="BA29" s="180" t="s">
        <v>216</v>
      </c>
      <c r="BB29" s="180">
        <v>284</v>
      </c>
      <c r="BC29" s="179" t="s">
        <v>216</v>
      </c>
      <c r="BD29" s="179" t="b">
        <v>0</v>
      </c>
      <c r="BE29" s="179" t="s">
        <v>216</v>
      </c>
      <c r="BF29" s="179" t="s">
        <v>216</v>
      </c>
      <c r="BG29" s="179" t="s">
        <v>216</v>
      </c>
      <c r="BH29" s="179" t="s">
        <v>216</v>
      </c>
      <c r="BI29" s="179">
        <v>30000</v>
      </c>
      <c r="BJ29" s="179" t="b">
        <v>0</v>
      </c>
      <c r="BK29" s="179" t="s">
        <v>216</v>
      </c>
      <c r="BL29" s="179" t="s">
        <v>216</v>
      </c>
      <c r="BM29" s="179" t="s">
        <v>216</v>
      </c>
      <c r="BN29" s="179" t="s">
        <v>216</v>
      </c>
      <c r="BO29" s="179" t="s">
        <v>216</v>
      </c>
      <c r="BP29" s="179" t="s">
        <v>216</v>
      </c>
      <c r="BQ29" s="179" t="s">
        <v>216</v>
      </c>
      <c r="BR29" s="179" t="s">
        <v>388</v>
      </c>
      <c r="BS29" s="179" t="s">
        <v>216</v>
      </c>
      <c r="BT29" s="179" t="s">
        <v>216</v>
      </c>
      <c r="BU29" s="179">
        <v>1213</v>
      </c>
      <c r="BV29" s="179" t="s">
        <v>387</v>
      </c>
      <c r="BW29" s="179" t="s">
        <v>216</v>
      </c>
      <c r="BX29" s="179" t="s">
        <v>216</v>
      </c>
      <c r="BY29" s="179" t="b">
        <v>0</v>
      </c>
      <c r="BZ29" s="179" t="s">
        <v>216</v>
      </c>
      <c r="CA29" s="179">
        <v>0</v>
      </c>
      <c r="CB29" s="179">
        <v>0</v>
      </c>
      <c r="CC29" s="179" t="s">
        <v>386</v>
      </c>
      <c r="CD29" s="179" t="s">
        <v>216</v>
      </c>
      <c r="CE29" s="179" t="s">
        <v>216</v>
      </c>
      <c r="CF29" s="179" t="s">
        <v>216</v>
      </c>
      <c r="CG29" s="179" t="s">
        <v>216</v>
      </c>
      <c r="CH29" s="179" t="s">
        <v>216</v>
      </c>
      <c r="CI29" s="179" t="s">
        <v>216</v>
      </c>
      <c r="CJ29" s="179">
        <v>1</v>
      </c>
      <c r="CK29" s="177"/>
      <c r="CL29" s="178"/>
      <c r="CM29" s="177"/>
      <c r="CN29" s="177"/>
      <c r="CO29" s="168" t="s">
        <v>385</v>
      </c>
    </row>
    <row r="30" spans="1:93" ht="30" customHeight="1" x14ac:dyDescent="0.25">
      <c r="A30" s="190">
        <v>29</v>
      </c>
      <c r="B30" s="190">
        <v>138</v>
      </c>
      <c r="C30" s="193" t="s">
        <v>384</v>
      </c>
      <c r="D30" s="188" t="s">
        <v>383</v>
      </c>
      <c r="E30" s="188" t="s">
        <v>169</v>
      </c>
      <c r="F30" s="188" t="s">
        <v>382</v>
      </c>
      <c r="G30" s="179" t="s">
        <v>381</v>
      </c>
      <c r="H30" s="179" t="s">
        <v>380</v>
      </c>
      <c r="I30" s="188" t="s">
        <v>317</v>
      </c>
      <c r="J30" s="192">
        <v>11360</v>
      </c>
      <c r="K30" s="191">
        <f t="shared" si="0"/>
        <v>572.18309859154931</v>
      </c>
      <c r="L30" s="183">
        <v>6500000</v>
      </c>
      <c r="M30" s="182">
        <f t="shared" si="1"/>
        <v>5000000</v>
      </c>
      <c r="N30" s="182">
        <v>4260000</v>
      </c>
      <c r="O30" s="182">
        <f t="shared" si="2"/>
        <v>4260000</v>
      </c>
      <c r="P30" s="191">
        <f t="shared" si="3"/>
        <v>375</v>
      </c>
      <c r="Q30" s="183">
        <f t="shared" si="4"/>
        <v>9364096</v>
      </c>
      <c r="R30" s="178">
        <v>0</v>
      </c>
      <c r="S30" s="182">
        <v>1500000</v>
      </c>
      <c r="T30" s="183">
        <v>2240000</v>
      </c>
      <c r="U30" s="179" t="s">
        <v>379</v>
      </c>
      <c r="V30" s="179"/>
      <c r="W30" s="179" t="s">
        <v>378</v>
      </c>
      <c r="X30" s="179">
        <v>1</v>
      </c>
      <c r="Y30" s="179">
        <v>5</v>
      </c>
      <c r="Z30" s="179" t="s">
        <v>216</v>
      </c>
      <c r="AA30" s="179" t="s">
        <v>216</v>
      </c>
      <c r="AB30" s="181">
        <v>44470</v>
      </c>
      <c r="AC30" s="179" t="s">
        <v>216</v>
      </c>
      <c r="AD30" s="179" t="s">
        <v>216</v>
      </c>
      <c r="AE30" s="179" t="s">
        <v>216</v>
      </c>
      <c r="AF30" s="179" t="s">
        <v>216</v>
      </c>
      <c r="AG30" s="179" t="s">
        <v>216</v>
      </c>
      <c r="AH30" s="179" t="s">
        <v>216</v>
      </c>
      <c r="AI30" s="179" t="s">
        <v>216</v>
      </c>
      <c r="AJ30" s="179">
        <v>0</v>
      </c>
      <c r="AK30" s="179" t="s">
        <v>377</v>
      </c>
      <c r="AL30" s="179" t="s">
        <v>216</v>
      </c>
      <c r="AM30" s="179" t="b">
        <v>0</v>
      </c>
      <c r="AN30" s="179" t="s">
        <v>220</v>
      </c>
      <c r="AO30" s="179" t="b">
        <v>1</v>
      </c>
      <c r="AP30" s="187">
        <v>3302</v>
      </c>
      <c r="AQ30" s="183">
        <f t="shared" ref="AQ30:AQ36" si="7">M30/AP30</f>
        <v>1514.2337976983647</v>
      </c>
      <c r="AR30" s="179" t="s">
        <v>216</v>
      </c>
      <c r="AS30" s="179">
        <v>792000</v>
      </c>
      <c r="AT30" s="181">
        <v>44896</v>
      </c>
      <c r="AU30" s="181">
        <v>44013</v>
      </c>
      <c r="AV30" s="179">
        <v>600000</v>
      </c>
      <c r="AW30" s="181">
        <v>44287</v>
      </c>
      <c r="AX30" s="179" t="b">
        <v>0</v>
      </c>
      <c r="AY30" s="179">
        <v>6.38</v>
      </c>
      <c r="AZ30" s="179">
        <v>23.51</v>
      </c>
      <c r="BA30" s="180">
        <v>1969</v>
      </c>
      <c r="BB30" s="180">
        <v>572</v>
      </c>
      <c r="BC30" s="179">
        <v>5900000</v>
      </c>
      <c r="BD30" s="179" t="b">
        <v>0</v>
      </c>
      <c r="BE30" s="179" t="s">
        <v>216</v>
      </c>
      <c r="BF30" s="179" t="s">
        <v>216</v>
      </c>
      <c r="BG30" s="179" t="s">
        <v>216</v>
      </c>
      <c r="BH30" s="179" t="s">
        <v>216</v>
      </c>
      <c r="BI30" s="179" t="s">
        <v>216</v>
      </c>
      <c r="BJ30" s="179" t="b">
        <v>0</v>
      </c>
      <c r="BK30" s="179" t="s">
        <v>216</v>
      </c>
      <c r="BL30" s="179" t="s">
        <v>216</v>
      </c>
      <c r="BM30" s="179" t="s">
        <v>216</v>
      </c>
      <c r="BN30" s="179" t="s">
        <v>216</v>
      </c>
      <c r="BO30" s="179" t="s">
        <v>216</v>
      </c>
      <c r="BP30" s="179" t="s">
        <v>216</v>
      </c>
      <c r="BQ30" s="179" t="s">
        <v>216</v>
      </c>
      <c r="BR30" s="179" t="s">
        <v>65</v>
      </c>
      <c r="BS30" s="179" t="s">
        <v>216</v>
      </c>
      <c r="BT30" s="179" t="s">
        <v>216</v>
      </c>
      <c r="BU30" s="179" t="s">
        <v>216</v>
      </c>
      <c r="BV30" s="179" t="s">
        <v>376</v>
      </c>
      <c r="BW30" s="179" t="s">
        <v>216</v>
      </c>
      <c r="BX30" s="179" t="s">
        <v>216</v>
      </c>
      <c r="BY30" s="179" t="b">
        <v>0</v>
      </c>
      <c r="BZ30" s="179" t="s">
        <v>216</v>
      </c>
      <c r="CA30" s="179">
        <v>250000</v>
      </c>
      <c r="CB30" s="179">
        <v>0</v>
      </c>
      <c r="CC30" s="179" t="s">
        <v>375</v>
      </c>
      <c r="CD30" s="179" t="s">
        <v>216</v>
      </c>
      <c r="CE30" s="179" t="s">
        <v>216</v>
      </c>
      <c r="CF30" s="179" t="s">
        <v>216</v>
      </c>
      <c r="CG30" s="179" t="s">
        <v>216</v>
      </c>
      <c r="CH30" s="179" t="s">
        <v>216</v>
      </c>
      <c r="CI30" s="179" t="s">
        <v>216</v>
      </c>
      <c r="CJ30" s="179">
        <v>1</v>
      </c>
      <c r="CK30" s="177"/>
      <c r="CL30" s="178"/>
      <c r="CM30" s="177"/>
      <c r="CN30" s="177"/>
    </row>
    <row r="31" spans="1:93" ht="30" customHeight="1" x14ac:dyDescent="0.25">
      <c r="A31" s="190">
        <v>30</v>
      </c>
      <c r="B31" s="190">
        <v>139</v>
      </c>
      <c r="C31" s="193" t="s">
        <v>374</v>
      </c>
      <c r="D31" s="179" t="s">
        <v>373</v>
      </c>
      <c r="E31" s="188" t="s">
        <v>122</v>
      </c>
      <c r="F31" s="188" t="s">
        <v>360</v>
      </c>
      <c r="G31" s="179" t="s">
        <v>359</v>
      </c>
      <c r="H31" s="179" t="s">
        <v>358</v>
      </c>
      <c r="I31" s="188" t="s">
        <v>249</v>
      </c>
      <c r="J31" s="192">
        <v>841</v>
      </c>
      <c r="K31" s="191">
        <f t="shared" si="0"/>
        <v>400</v>
      </c>
      <c r="L31" s="183">
        <v>336400</v>
      </c>
      <c r="M31" s="182">
        <f t="shared" si="1"/>
        <v>336400</v>
      </c>
      <c r="N31" s="182">
        <v>336400</v>
      </c>
      <c r="O31" s="182">
        <f t="shared" si="2"/>
        <v>336400</v>
      </c>
      <c r="P31" s="191">
        <f t="shared" si="3"/>
        <v>400</v>
      </c>
      <c r="Q31" s="183">
        <f t="shared" si="4"/>
        <v>9700496</v>
      </c>
      <c r="R31" s="178">
        <v>0</v>
      </c>
      <c r="S31" s="182">
        <v>0</v>
      </c>
      <c r="T31" s="183"/>
      <c r="U31" s="179"/>
      <c r="V31" s="179"/>
      <c r="W31" s="179" t="s">
        <v>65</v>
      </c>
      <c r="X31" s="179" t="s">
        <v>216</v>
      </c>
      <c r="Y31" s="179" t="s">
        <v>216</v>
      </c>
      <c r="Z31" s="179" t="s">
        <v>216</v>
      </c>
      <c r="AA31" s="179" t="s">
        <v>216</v>
      </c>
      <c r="AB31" s="181">
        <v>43983</v>
      </c>
      <c r="AC31" s="179" t="s">
        <v>216</v>
      </c>
      <c r="AD31" s="179" t="s">
        <v>216</v>
      </c>
      <c r="AE31" s="179" t="s">
        <v>216</v>
      </c>
      <c r="AF31" s="179" t="s">
        <v>216</v>
      </c>
      <c r="AG31" s="179" t="s">
        <v>216</v>
      </c>
      <c r="AH31" s="179" t="s">
        <v>216</v>
      </c>
      <c r="AI31" s="179" t="s">
        <v>216</v>
      </c>
      <c r="AJ31" s="179">
        <v>0</v>
      </c>
      <c r="AK31" s="179" t="s">
        <v>357</v>
      </c>
      <c r="AL31" s="179">
        <v>21030</v>
      </c>
      <c r="AM31" s="179" t="b">
        <v>0</v>
      </c>
      <c r="AN31" s="179" t="s">
        <v>300</v>
      </c>
      <c r="AO31" s="179" t="b">
        <v>0</v>
      </c>
      <c r="AP31" s="187">
        <v>21</v>
      </c>
      <c r="AQ31" s="183">
        <f t="shared" si="7"/>
        <v>16019.047619047618</v>
      </c>
      <c r="AR31" s="179" t="s">
        <v>216</v>
      </c>
      <c r="AS31" s="179" t="s">
        <v>216</v>
      </c>
      <c r="AT31" s="181">
        <v>44926</v>
      </c>
      <c r="AU31" s="181">
        <v>43617</v>
      </c>
      <c r="AV31" s="179">
        <v>112133</v>
      </c>
      <c r="AW31" s="181">
        <v>43983</v>
      </c>
      <c r="AX31" s="179" t="b">
        <v>0</v>
      </c>
      <c r="AY31" s="179" t="s">
        <v>216</v>
      </c>
      <c r="AZ31" s="179" t="s">
        <v>216</v>
      </c>
      <c r="BA31" s="180">
        <v>16019</v>
      </c>
      <c r="BB31" s="180">
        <v>400</v>
      </c>
      <c r="BC31" s="179">
        <v>224267</v>
      </c>
      <c r="BD31" s="179" t="b">
        <v>0</v>
      </c>
      <c r="BE31" s="179" t="s">
        <v>216</v>
      </c>
      <c r="BF31" s="179" t="s">
        <v>216</v>
      </c>
      <c r="BG31" s="179" t="s">
        <v>216</v>
      </c>
      <c r="BH31" s="179" t="s">
        <v>216</v>
      </c>
      <c r="BI31" s="179" t="s">
        <v>216</v>
      </c>
      <c r="BJ31" s="179" t="b">
        <v>0</v>
      </c>
      <c r="BK31" s="179" t="s">
        <v>216</v>
      </c>
      <c r="BL31" s="179" t="s">
        <v>216</v>
      </c>
      <c r="BM31" s="179" t="s">
        <v>216</v>
      </c>
      <c r="BN31" s="179" t="s">
        <v>216</v>
      </c>
      <c r="BO31" s="179" t="s">
        <v>216</v>
      </c>
      <c r="BP31" s="179" t="s">
        <v>216</v>
      </c>
      <c r="BQ31" s="179" t="s">
        <v>216</v>
      </c>
      <c r="BR31" s="179" t="s">
        <v>356</v>
      </c>
      <c r="BS31" s="179" t="s">
        <v>216</v>
      </c>
      <c r="BT31" s="179" t="s">
        <v>216</v>
      </c>
      <c r="BU31" s="179" t="s">
        <v>216</v>
      </c>
      <c r="BV31" s="179" t="s">
        <v>372</v>
      </c>
      <c r="BW31" s="179" t="s">
        <v>216</v>
      </c>
      <c r="BX31" s="179" t="s">
        <v>216</v>
      </c>
      <c r="BY31" s="179" t="b">
        <v>0</v>
      </c>
      <c r="BZ31" s="179" t="s">
        <v>216</v>
      </c>
      <c r="CA31" s="179">
        <v>200000</v>
      </c>
      <c r="CB31" s="179">
        <v>0</v>
      </c>
      <c r="CC31" s="179" t="s">
        <v>354</v>
      </c>
      <c r="CD31" s="179" t="s">
        <v>216</v>
      </c>
      <c r="CE31" s="179" t="s">
        <v>216</v>
      </c>
      <c r="CF31" s="179" t="s">
        <v>216</v>
      </c>
      <c r="CG31" s="179" t="s">
        <v>216</v>
      </c>
      <c r="CH31" s="179" t="s">
        <v>216</v>
      </c>
      <c r="CI31" s="179" t="s">
        <v>216</v>
      </c>
      <c r="CJ31" s="179">
        <v>1</v>
      </c>
      <c r="CK31" s="177"/>
      <c r="CL31" s="178"/>
      <c r="CM31" s="177"/>
      <c r="CN31" s="177"/>
    </row>
    <row r="32" spans="1:93" ht="30" customHeight="1" x14ac:dyDescent="0.25">
      <c r="A32" s="190">
        <v>31</v>
      </c>
      <c r="B32" s="190">
        <v>140</v>
      </c>
      <c r="C32" s="193" t="s">
        <v>371</v>
      </c>
      <c r="D32" s="179" t="s">
        <v>370</v>
      </c>
      <c r="E32" s="188" t="s">
        <v>122</v>
      </c>
      <c r="F32" s="188" t="s">
        <v>360</v>
      </c>
      <c r="G32" s="179" t="s">
        <v>359</v>
      </c>
      <c r="H32" s="179" t="s">
        <v>358</v>
      </c>
      <c r="I32" s="188" t="s">
        <v>317</v>
      </c>
      <c r="J32" s="192">
        <v>677</v>
      </c>
      <c r="K32" s="191">
        <f t="shared" si="0"/>
        <v>400</v>
      </c>
      <c r="L32" s="183">
        <v>270800</v>
      </c>
      <c r="M32" s="182">
        <f t="shared" si="1"/>
        <v>270800</v>
      </c>
      <c r="N32" s="182">
        <v>270800</v>
      </c>
      <c r="O32" s="182">
        <f t="shared" si="2"/>
        <v>270800</v>
      </c>
      <c r="P32" s="191">
        <f t="shared" si="3"/>
        <v>400</v>
      </c>
      <c r="Q32" s="183">
        <f t="shared" si="4"/>
        <v>9971296</v>
      </c>
      <c r="R32" s="178">
        <v>0</v>
      </c>
      <c r="S32" s="182">
        <v>0</v>
      </c>
      <c r="T32" s="183"/>
      <c r="U32" s="179"/>
      <c r="V32" s="179"/>
      <c r="W32" s="179" t="s">
        <v>65</v>
      </c>
      <c r="X32" s="179" t="s">
        <v>216</v>
      </c>
      <c r="Y32" s="179" t="s">
        <v>216</v>
      </c>
      <c r="Z32" s="179" t="s">
        <v>216</v>
      </c>
      <c r="AA32" s="179" t="s">
        <v>216</v>
      </c>
      <c r="AB32" s="181">
        <v>43983</v>
      </c>
      <c r="AC32" s="179" t="s">
        <v>216</v>
      </c>
      <c r="AD32" s="179" t="s">
        <v>216</v>
      </c>
      <c r="AE32" s="179" t="s">
        <v>216</v>
      </c>
      <c r="AF32" s="179" t="s">
        <v>216</v>
      </c>
      <c r="AG32" s="179" t="s">
        <v>216</v>
      </c>
      <c r="AH32" s="179" t="s">
        <v>216</v>
      </c>
      <c r="AI32" s="179" t="s">
        <v>216</v>
      </c>
      <c r="AJ32" s="179">
        <v>0</v>
      </c>
      <c r="AK32" s="179" t="s">
        <v>357</v>
      </c>
      <c r="AL32" s="179">
        <v>16932</v>
      </c>
      <c r="AM32" s="179" t="b">
        <v>0</v>
      </c>
      <c r="AN32" s="179" t="s">
        <v>300</v>
      </c>
      <c r="AO32" s="179" t="b">
        <v>0</v>
      </c>
      <c r="AP32" s="187">
        <v>17</v>
      </c>
      <c r="AQ32" s="183">
        <f t="shared" si="7"/>
        <v>15929.411764705883</v>
      </c>
      <c r="AR32" s="179" t="s">
        <v>216</v>
      </c>
      <c r="AS32" s="179" t="s">
        <v>216</v>
      </c>
      <c r="AT32" s="181">
        <v>44926</v>
      </c>
      <c r="AU32" s="181">
        <v>43617</v>
      </c>
      <c r="AV32" s="179">
        <v>90266</v>
      </c>
      <c r="AW32" s="181">
        <v>43983</v>
      </c>
      <c r="AX32" s="179" t="b">
        <v>0</v>
      </c>
      <c r="AY32" s="179" t="s">
        <v>216</v>
      </c>
      <c r="AZ32" s="179" t="s">
        <v>216</v>
      </c>
      <c r="BA32" s="180">
        <v>15929</v>
      </c>
      <c r="BB32" s="180">
        <v>400</v>
      </c>
      <c r="BC32" s="179">
        <v>180534</v>
      </c>
      <c r="BD32" s="179" t="b">
        <v>0</v>
      </c>
      <c r="BE32" s="179" t="s">
        <v>216</v>
      </c>
      <c r="BF32" s="179" t="s">
        <v>216</v>
      </c>
      <c r="BG32" s="179" t="s">
        <v>216</v>
      </c>
      <c r="BH32" s="179" t="s">
        <v>216</v>
      </c>
      <c r="BI32" s="179" t="s">
        <v>216</v>
      </c>
      <c r="BJ32" s="179" t="b">
        <v>0</v>
      </c>
      <c r="BK32" s="179" t="s">
        <v>216</v>
      </c>
      <c r="BL32" s="179" t="s">
        <v>216</v>
      </c>
      <c r="BM32" s="179" t="s">
        <v>216</v>
      </c>
      <c r="BN32" s="179" t="s">
        <v>216</v>
      </c>
      <c r="BO32" s="179" t="s">
        <v>216</v>
      </c>
      <c r="BP32" s="179" t="s">
        <v>216</v>
      </c>
      <c r="BQ32" s="179" t="s">
        <v>216</v>
      </c>
      <c r="BR32" s="179" t="s">
        <v>216</v>
      </c>
      <c r="BS32" s="179" t="s">
        <v>216</v>
      </c>
      <c r="BT32" s="179" t="s">
        <v>216</v>
      </c>
      <c r="BU32" s="179" t="s">
        <v>216</v>
      </c>
      <c r="BV32" s="179" t="s">
        <v>369</v>
      </c>
      <c r="BW32" s="179" t="s">
        <v>216</v>
      </c>
      <c r="BX32" s="179" t="s">
        <v>216</v>
      </c>
      <c r="BY32" s="179" t="b">
        <v>0</v>
      </c>
      <c r="BZ32" s="179" t="s">
        <v>216</v>
      </c>
      <c r="CA32" s="179">
        <v>190000</v>
      </c>
      <c r="CB32" s="179">
        <v>0</v>
      </c>
      <c r="CC32" s="179" t="s">
        <v>354</v>
      </c>
      <c r="CD32" s="179" t="s">
        <v>216</v>
      </c>
      <c r="CE32" s="179" t="s">
        <v>216</v>
      </c>
      <c r="CF32" s="179" t="s">
        <v>216</v>
      </c>
      <c r="CG32" s="179" t="s">
        <v>216</v>
      </c>
      <c r="CH32" s="179" t="s">
        <v>216</v>
      </c>
      <c r="CI32" s="179" t="s">
        <v>216</v>
      </c>
      <c r="CJ32" s="179">
        <v>1</v>
      </c>
      <c r="CK32" s="177"/>
      <c r="CL32" s="178"/>
      <c r="CM32" s="177"/>
      <c r="CN32" s="177"/>
    </row>
    <row r="33" spans="1:93" ht="30" customHeight="1" x14ac:dyDescent="0.25">
      <c r="A33" s="190">
        <v>32</v>
      </c>
      <c r="B33" s="190">
        <v>141</v>
      </c>
      <c r="C33" s="193" t="s">
        <v>368</v>
      </c>
      <c r="D33" s="179" t="s">
        <v>367</v>
      </c>
      <c r="E33" s="188" t="s">
        <v>122</v>
      </c>
      <c r="F33" s="188" t="s">
        <v>360</v>
      </c>
      <c r="G33" s="179" t="s">
        <v>359</v>
      </c>
      <c r="H33" s="179" t="s">
        <v>358</v>
      </c>
      <c r="I33" s="188" t="s">
        <v>224</v>
      </c>
      <c r="J33" s="192">
        <v>662</v>
      </c>
      <c r="K33" s="191">
        <f t="shared" si="0"/>
        <v>400</v>
      </c>
      <c r="L33" s="183">
        <v>264800</v>
      </c>
      <c r="M33" s="182">
        <f t="shared" si="1"/>
        <v>264800</v>
      </c>
      <c r="N33" s="182">
        <v>264800</v>
      </c>
      <c r="O33" s="182">
        <f t="shared" si="2"/>
        <v>264800</v>
      </c>
      <c r="P33" s="191">
        <f t="shared" si="3"/>
        <v>400</v>
      </c>
      <c r="Q33" s="183">
        <f t="shared" si="4"/>
        <v>10236096</v>
      </c>
      <c r="R33" s="178">
        <v>0</v>
      </c>
      <c r="S33" s="182">
        <v>0</v>
      </c>
      <c r="T33" s="183"/>
      <c r="U33" s="179"/>
      <c r="V33" s="179"/>
      <c r="W33" s="179" t="s">
        <v>65</v>
      </c>
      <c r="X33" s="179" t="s">
        <v>216</v>
      </c>
      <c r="Y33" s="179" t="s">
        <v>216</v>
      </c>
      <c r="Z33" s="179" t="s">
        <v>216</v>
      </c>
      <c r="AA33" s="179" t="s">
        <v>216</v>
      </c>
      <c r="AB33" s="181">
        <v>43983</v>
      </c>
      <c r="AC33" s="179" t="s">
        <v>216</v>
      </c>
      <c r="AD33" s="179" t="s">
        <v>216</v>
      </c>
      <c r="AE33" s="179" t="s">
        <v>216</v>
      </c>
      <c r="AF33" s="179" t="s">
        <v>216</v>
      </c>
      <c r="AG33" s="179" t="s">
        <v>216</v>
      </c>
      <c r="AH33" s="179" t="s">
        <v>216</v>
      </c>
      <c r="AI33" s="179" t="s">
        <v>216</v>
      </c>
      <c r="AJ33" s="179">
        <v>0</v>
      </c>
      <c r="AK33" s="179" t="s">
        <v>357</v>
      </c>
      <c r="AL33" s="179">
        <v>16560</v>
      </c>
      <c r="AM33" s="179" t="b">
        <v>0</v>
      </c>
      <c r="AN33" s="179" t="s">
        <v>300</v>
      </c>
      <c r="AO33" s="179" t="b">
        <v>0</v>
      </c>
      <c r="AP33" s="187">
        <v>17</v>
      </c>
      <c r="AQ33" s="183">
        <f t="shared" si="7"/>
        <v>15576.470588235294</v>
      </c>
      <c r="AR33" s="179" t="s">
        <v>216</v>
      </c>
      <c r="AS33" s="179" t="s">
        <v>216</v>
      </c>
      <c r="AT33" s="181">
        <v>45291</v>
      </c>
      <c r="AU33" s="181">
        <v>43617</v>
      </c>
      <c r="AV33" s="179">
        <v>88266</v>
      </c>
      <c r="AW33" s="181">
        <v>43983</v>
      </c>
      <c r="AX33" s="179" t="b">
        <v>0</v>
      </c>
      <c r="AY33" s="179" t="s">
        <v>216</v>
      </c>
      <c r="AZ33" s="179" t="s">
        <v>216</v>
      </c>
      <c r="BA33" s="180">
        <v>15576</v>
      </c>
      <c r="BB33" s="180">
        <v>400</v>
      </c>
      <c r="BC33" s="179">
        <v>176534</v>
      </c>
      <c r="BD33" s="179" t="b">
        <v>0</v>
      </c>
      <c r="BE33" s="179" t="s">
        <v>216</v>
      </c>
      <c r="BF33" s="179" t="s">
        <v>216</v>
      </c>
      <c r="BG33" s="179" t="s">
        <v>216</v>
      </c>
      <c r="BH33" s="179" t="s">
        <v>216</v>
      </c>
      <c r="BI33" s="179" t="s">
        <v>216</v>
      </c>
      <c r="BJ33" s="179" t="b">
        <v>0</v>
      </c>
      <c r="BK33" s="179" t="s">
        <v>216</v>
      </c>
      <c r="BL33" s="179" t="s">
        <v>216</v>
      </c>
      <c r="BM33" s="179" t="s">
        <v>216</v>
      </c>
      <c r="BN33" s="179" t="s">
        <v>216</v>
      </c>
      <c r="BO33" s="179" t="s">
        <v>216</v>
      </c>
      <c r="BP33" s="179" t="s">
        <v>216</v>
      </c>
      <c r="BQ33" s="179" t="s">
        <v>216</v>
      </c>
      <c r="BR33" s="179" t="s">
        <v>356</v>
      </c>
      <c r="BS33" s="179" t="s">
        <v>216</v>
      </c>
      <c r="BT33" s="179" t="s">
        <v>216</v>
      </c>
      <c r="BU33" s="179" t="s">
        <v>216</v>
      </c>
      <c r="BV33" s="179" t="s">
        <v>366</v>
      </c>
      <c r="BW33" s="179" t="s">
        <v>216</v>
      </c>
      <c r="BX33" s="179" t="s">
        <v>216</v>
      </c>
      <c r="BY33" s="179" t="b">
        <v>0</v>
      </c>
      <c r="BZ33" s="179" t="s">
        <v>216</v>
      </c>
      <c r="CA33" s="179">
        <v>170000</v>
      </c>
      <c r="CB33" s="179">
        <v>0</v>
      </c>
      <c r="CC33" s="179" t="s">
        <v>354</v>
      </c>
      <c r="CD33" s="179" t="s">
        <v>216</v>
      </c>
      <c r="CE33" s="179" t="s">
        <v>216</v>
      </c>
      <c r="CF33" s="179" t="s">
        <v>216</v>
      </c>
      <c r="CG33" s="179" t="s">
        <v>216</v>
      </c>
      <c r="CH33" s="179" t="s">
        <v>216</v>
      </c>
      <c r="CI33" s="179" t="s">
        <v>216</v>
      </c>
      <c r="CJ33" s="179">
        <v>1</v>
      </c>
      <c r="CK33" s="177"/>
      <c r="CL33" s="178"/>
      <c r="CM33" s="177"/>
      <c r="CN33" s="177"/>
    </row>
    <row r="34" spans="1:93" ht="30" customHeight="1" x14ac:dyDescent="0.25">
      <c r="A34" s="190">
        <v>33</v>
      </c>
      <c r="B34" s="190">
        <v>142</v>
      </c>
      <c r="C34" s="193" t="s">
        <v>365</v>
      </c>
      <c r="D34" s="179" t="s">
        <v>364</v>
      </c>
      <c r="E34" s="188" t="s">
        <v>122</v>
      </c>
      <c r="F34" s="188" t="s">
        <v>360</v>
      </c>
      <c r="G34" s="179" t="s">
        <v>359</v>
      </c>
      <c r="H34" s="179" t="s">
        <v>358</v>
      </c>
      <c r="I34" s="188" t="s">
        <v>249</v>
      </c>
      <c r="J34" s="192">
        <v>68</v>
      </c>
      <c r="K34" s="191">
        <f t="shared" ref="K34:K61" si="8">L34/J34</f>
        <v>400</v>
      </c>
      <c r="L34" s="183">
        <v>27200</v>
      </c>
      <c r="M34" s="182">
        <f t="shared" ref="M34:M61" si="9">L34-R34-S34</f>
        <v>27200</v>
      </c>
      <c r="N34" s="182">
        <v>27200</v>
      </c>
      <c r="O34" s="182">
        <f t="shared" ref="O34:O61" si="10">IF(N34&gt;M34,M34,N34)</f>
        <v>27200</v>
      </c>
      <c r="P34" s="191">
        <f t="shared" ref="P34:P60" si="11">O34/J34</f>
        <v>400</v>
      </c>
      <c r="Q34" s="183">
        <f t="shared" si="4"/>
        <v>10263296</v>
      </c>
      <c r="R34" s="178">
        <v>0</v>
      </c>
      <c r="S34" s="182">
        <v>0</v>
      </c>
      <c r="T34" s="183"/>
      <c r="U34" s="179"/>
      <c r="V34" s="179"/>
      <c r="W34" s="179" t="s">
        <v>65</v>
      </c>
      <c r="X34" s="179" t="s">
        <v>216</v>
      </c>
      <c r="Y34" s="179" t="s">
        <v>216</v>
      </c>
      <c r="Z34" s="179" t="s">
        <v>216</v>
      </c>
      <c r="AA34" s="179" t="s">
        <v>216</v>
      </c>
      <c r="AB34" s="181">
        <v>43983</v>
      </c>
      <c r="AC34" s="179" t="s">
        <v>216</v>
      </c>
      <c r="AD34" s="179" t="s">
        <v>216</v>
      </c>
      <c r="AE34" s="179" t="s">
        <v>216</v>
      </c>
      <c r="AF34" s="179" t="s">
        <v>216</v>
      </c>
      <c r="AG34" s="179" t="s">
        <v>216</v>
      </c>
      <c r="AH34" s="179" t="s">
        <v>216</v>
      </c>
      <c r="AI34" s="179" t="s">
        <v>216</v>
      </c>
      <c r="AJ34" s="179">
        <v>0</v>
      </c>
      <c r="AK34" s="179" t="s">
        <v>357</v>
      </c>
      <c r="AL34" s="179">
        <v>1700</v>
      </c>
      <c r="AM34" s="179" t="b">
        <v>0</v>
      </c>
      <c r="AN34" s="179" t="s">
        <v>300</v>
      </c>
      <c r="AO34" s="179" t="b">
        <v>0</v>
      </c>
      <c r="AP34" s="187">
        <v>2</v>
      </c>
      <c r="AQ34" s="183">
        <f t="shared" si="7"/>
        <v>13600</v>
      </c>
      <c r="AR34" s="179" t="s">
        <v>216</v>
      </c>
      <c r="AS34" s="179" t="s">
        <v>216</v>
      </c>
      <c r="AT34" s="181">
        <v>44196</v>
      </c>
      <c r="AU34" s="181">
        <v>43789</v>
      </c>
      <c r="AV34" s="179">
        <v>1000</v>
      </c>
      <c r="AW34" s="181">
        <v>43983</v>
      </c>
      <c r="AX34" s="179" t="b">
        <v>0</v>
      </c>
      <c r="AY34" s="179" t="s">
        <v>216</v>
      </c>
      <c r="AZ34" s="179" t="s">
        <v>216</v>
      </c>
      <c r="BA34" s="180">
        <v>13600</v>
      </c>
      <c r="BB34" s="180">
        <v>400</v>
      </c>
      <c r="BC34" s="179">
        <v>26200</v>
      </c>
      <c r="BD34" s="179" t="b">
        <v>0</v>
      </c>
      <c r="BE34" s="179" t="s">
        <v>216</v>
      </c>
      <c r="BF34" s="179" t="s">
        <v>216</v>
      </c>
      <c r="BG34" s="179" t="s">
        <v>216</v>
      </c>
      <c r="BH34" s="179" t="s">
        <v>216</v>
      </c>
      <c r="BI34" s="179" t="s">
        <v>216</v>
      </c>
      <c r="BJ34" s="179" t="b">
        <v>0</v>
      </c>
      <c r="BK34" s="179" t="s">
        <v>216</v>
      </c>
      <c r="BL34" s="179" t="s">
        <v>216</v>
      </c>
      <c r="BM34" s="179" t="s">
        <v>216</v>
      </c>
      <c r="BN34" s="179" t="s">
        <v>216</v>
      </c>
      <c r="BO34" s="179" t="s">
        <v>216</v>
      </c>
      <c r="BP34" s="179" t="s">
        <v>216</v>
      </c>
      <c r="BQ34" s="179" t="s">
        <v>216</v>
      </c>
      <c r="BR34" s="179" t="s">
        <v>356</v>
      </c>
      <c r="BS34" s="179" t="s">
        <v>216</v>
      </c>
      <c r="BT34" s="179" t="s">
        <v>216</v>
      </c>
      <c r="BU34" s="179" t="s">
        <v>216</v>
      </c>
      <c r="BV34" s="179" t="s">
        <v>363</v>
      </c>
      <c r="BW34" s="179" t="s">
        <v>216</v>
      </c>
      <c r="BX34" s="179" t="s">
        <v>216</v>
      </c>
      <c r="BY34" s="179" t="b">
        <v>0</v>
      </c>
      <c r="BZ34" s="179" t="s">
        <v>216</v>
      </c>
      <c r="CA34" s="179">
        <v>27200</v>
      </c>
      <c r="CB34" s="179">
        <v>0</v>
      </c>
      <c r="CC34" s="179" t="s">
        <v>354</v>
      </c>
      <c r="CD34" s="179" t="s">
        <v>216</v>
      </c>
      <c r="CE34" s="179" t="s">
        <v>216</v>
      </c>
      <c r="CF34" s="179" t="s">
        <v>216</v>
      </c>
      <c r="CG34" s="179" t="s">
        <v>216</v>
      </c>
      <c r="CH34" s="179" t="s">
        <v>216</v>
      </c>
      <c r="CI34" s="179" t="s">
        <v>216</v>
      </c>
      <c r="CJ34" s="179">
        <v>1</v>
      </c>
      <c r="CK34" s="177"/>
      <c r="CL34" s="178"/>
      <c r="CM34" s="177"/>
      <c r="CN34" s="177"/>
    </row>
    <row r="35" spans="1:93" ht="30" customHeight="1" x14ac:dyDescent="0.25">
      <c r="A35" s="190">
        <v>34</v>
      </c>
      <c r="B35" s="190">
        <v>143</v>
      </c>
      <c r="C35" s="193" t="s">
        <v>362</v>
      </c>
      <c r="D35" s="179" t="s">
        <v>361</v>
      </c>
      <c r="E35" s="188" t="s">
        <v>122</v>
      </c>
      <c r="F35" s="188" t="s">
        <v>360</v>
      </c>
      <c r="G35" s="179" t="s">
        <v>359</v>
      </c>
      <c r="H35" s="179" t="s">
        <v>358</v>
      </c>
      <c r="I35" s="188" t="s">
        <v>224</v>
      </c>
      <c r="J35" s="192">
        <v>32</v>
      </c>
      <c r="K35" s="191">
        <f t="shared" si="8"/>
        <v>400</v>
      </c>
      <c r="L35" s="183">
        <v>12800</v>
      </c>
      <c r="M35" s="182">
        <f t="shared" si="9"/>
        <v>12800</v>
      </c>
      <c r="N35" s="182">
        <v>12800</v>
      </c>
      <c r="O35" s="182">
        <f t="shared" si="10"/>
        <v>12800</v>
      </c>
      <c r="P35" s="191">
        <f t="shared" si="11"/>
        <v>400</v>
      </c>
      <c r="Q35" s="183">
        <f t="shared" ref="Q35:Q61" si="12">Q34+O35</f>
        <v>10276096</v>
      </c>
      <c r="R35" s="178">
        <v>0</v>
      </c>
      <c r="S35" s="182">
        <v>0</v>
      </c>
      <c r="T35" s="183"/>
      <c r="U35" s="179"/>
      <c r="V35" s="179"/>
      <c r="W35" s="179" t="s">
        <v>65</v>
      </c>
      <c r="X35" s="179" t="s">
        <v>216</v>
      </c>
      <c r="Y35" s="179" t="s">
        <v>216</v>
      </c>
      <c r="Z35" s="179" t="s">
        <v>216</v>
      </c>
      <c r="AA35" s="179" t="s">
        <v>216</v>
      </c>
      <c r="AB35" s="181">
        <v>43983</v>
      </c>
      <c r="AC35" s="179" t="s">
        <v>216</v>
      </c>
      <c r="AD35" s="179" t="s">
        <v>216</v>
      </c>
      <c r="AE35" s="179" t="s">
        <v>216</v>
      </c>
      <c r="AF35" s="179" t="s">
        <v>216</v>
      </c>
      <c r="AG35" s="179" t="s">
        <v>216</v>
      </c>
      <c r="AH35" s="179" t="s">
        <v>216</v>
      </c>
      <c r="AI35" s="179" t="s">
        <v>216</v>
      </c>
      <c r="AJ35" s="179">
        <v>0</v>
      </c>
      <c r="AK35" s="179" t="s">
        <v>357</v>
      </c>
      <c r="AL35" s="179">
        <v>800</v>
      </c>
      <c r="AM35" s="179" t="b">
        <v>0</v>
      </c>
      <c r="AN35" s="179" t="s">
        <v>300</v>
      </c>
      <c r="AO35" s="179" t="b">
        <v>0</v>
      </c>
      <c r="AP35" s="187">
        <v>1</v>
      </c>
      <c r="AQ35" s="183">
        <f t="shared" si="7"/>
        <v>12800</v>
      </c>
      <c r="AR35" s="179" t="s">
        <v>216</v>
      </c>
      <c r="AS35" s="179" t="s">
        <v>216</v>
      </c>
      <c r="AT35" s="181">
        <v>44196</v>
      </c>
      <c r="AU35" s="181">
        <v>43789</v>
      </c>
      <c r="AV35" s="179">
        <v>800</v>
      </c>
      <c r="AW35" s="181">
        <v>43983</v>
      </c>
      <c r="AX35" s="179" t="b">
        <v>0</v>
      </c>
      <c r="AY35" s="179" t="s">
        <v>216</v>
      </c>
      <c r="AZ35" s="179" t="s">
        <v>216</v>
      </c>
      <c r="BA35" s="180">
        <v>12800</v>
      </c>
      <c r="BB35" s="180">
        <v>400</v>
      </c>
      <c r="BC35" s="179">
        <v>12000</v>
      </c>
      <c r="BD35" s="179" t="b">
        <v>0</v>
      </c>
      <c r="BE35" s="179" t="s">
        <v>216</v>
      </c>
      <c r="BF35" s="179" t="s">
        <v>216</v>
      </c>
      <c r="BG35" s="179" t="s">
        <v>216</v>
      </c>
      <c r="BH35" s="179" t="s">
        <v>216</v>
      </c>
      <c r="BI35" s="179" t="s">
        <v>216</v>
      </c>
      <c r="BJ35" s="179" t="b">
        <v>0</v>
      </c>
      <c r="BK35" s="179" t="s">
        <v>216</v>
      </c>
      <c r="BL35" s="179" t="s">
        <v>216</v>
      </c>
      <c r="BM35" s="179" t="s">
        <v>216</v>
      </c>
      <c r="BN35" s="179" t="s">
        <v>216</v>
      </c>
      <c r="BO35" s="179" t="s">
        <v>216</v>
      </c>
      <c r="BP35" s="179" t="s">
        <v>216</v>
      </c>
      <c r="BQ35" s="179" t="s">
        <v>216</v>
      </c>
      <c r="BR35" s="179" t="s">
        <v>356</v>
      </c>
      <c r="BS35" s="179" t="s">
        <v>216</v>
      </c>
      <c r="BT35" s="179" t="s">
        <v>216</v>
      </c>
      <c r="BU35" s="179" t="s">
        <v>216</v>
      </c>
      <c r="BV35" s="179" t="s">
        <v>355</v>
      </c>
      <c r="BW35" s="179" t="s">
        <v>216</v>
      </c>
      <c r="BX35" s="179" t="s">
        <v>216</v>
      </c>
      <c r="BY35" s="179" t="b">
        <v>0</v>
      </c>
      <c r="BZ35" s="179" t="s">
        <v>216</v>
      </c>
      <c r="CA35" s="179">
        <v>12800</v>
      </c>
      <c r="CB35" s="179">
        <v>0</v>
      </c>
      <c r="CC35" s="179" t="s">
        <v>354</v>
      </c>
      <c r="CD35" s="179" t="s">
        <v>216</v>
      </c>
      <c r="CE35" s="179" t="s">
        <v>216</v>
      </c>
      <c r="CF35" s="179" t="s">
        <v>216</v>
      </c>
      <c r="CG35" s="179" t="s">
        <v>216</v>
      </c>
      <c r="CH35" s="179" t="s">
        <v>216</v>
      </c>
      <c r="CI35" s="179" t="s">
        <v>216</v>
      </c>
      <c r="CJ35" s="179">
        <v>1</v>
      </c>
      <c r="CK35" s="177"/>
      <c r="CL35" s="178"/>
      <c r="CM35" s="177"/>
      <c r="CN35" s="177"/>
    </row>
    <row r="36" spans="1:93" ht="30" customHeight="1" x14ac:dyDescent="0.25">
      <c r="A36" s="190">
        <v>35</v>
      </c>
      <c r="B36" s="190">
        <v>144</v>
      </c>
      <c r="C36" s="193" t="s">
        <v>353</v>
      </c>
      <c r="D36" s="179" t="s">
        <v>352</v>
      </c>
      <c r="E36" s="188" t="s">
        <v>351</v>
      </c>
      <c r="F36" s="188" t="s">
        <v>350</v>
      </c>
      <c r="G36" s="179" t="s">
        <v>349</v>
      </c>
      <c r="H36" s="179" t="s">
        <v>348</v>
      </c>
      <c r="I36" s="188" t="s">
        <v>224</v>
      </c>
      <c r="J36" s="192">
        <v>3885</v>
      </c>
      <c r="K36" s="191">
        <f t="shared" si="8"/>
        <v>1086.8725868725869</v>
      </c>
      <c r="L36" s="183">
        <v>4222500</v>
      </c>
      <c r="M36" s="182">
        <f t="shared" si="9"/>
        <v>4222500</v>
      </c>
      <c r="N36" s="182">
        <v>1884225</v>
      </c>
      <c r="O36" s="182">
        <f t="shared" si="10"/>
        <v>1884225</v>
      </c>
      <c r="P36" s="191">
        <f t="shared" si="11"/>
        <v>485</v>
      </c>
      <c r="Q36" s="183">
        <f t="shared" si="12"/>
        <v>12160321</v>
      </c>
      <c r="R36" s="178">
        <v>0</v>
      </c>
      <c r="S36" s="182">
        <v>0</v>
      </c>
      <c r="T36" s="183">
        <v>2338275</v>
      </c>
      <c r="U36" s="179" t="s">
        <v>347</v>
      </c>
      <c r="V36" s="179"/>
      <c r="W36" s="179" t="s">
        <v>346</v>
      </c>
      <c r="X36" s="179" t="s">
        <v>216</v>
      </c>
      <c r="Y36" s="179" t="s">
        <v>216</v>
      </c>
      <c r="Z36" s="179" t="s">
        <v>216</v>
      </c>
      <c r="AA36" s="179" t="s">
        <v>216</v>
      </c>
      <c r="AB36" s="181">
        <v>45352</v>
      </c>
      <c r="AC36" s="179" t="s">
        <v>216</v>
      </c>
      <c r="AD36" s="179" t="s">
        <v>216</v>
      </c>
      <c r="AE36" s="179" t="s">
        <v>216</v>
      </c>
      <c r="AF36" s="179" t="s">
        <v>216</v>
      </c>
      <c r="AG36" s="179" t="s">
        <v>216</v>
      </c>
      <c r="AH36" s="179" t="s">
        <v>216</v>
      </c>
      <c r="AI36" s="179" t="s">
        <v>216</v>
      </c>
      <c r="AJ36" s="179">
        <v>0</v>
      </c>
      <c r="AK36" s="179">
        <v>3217734407</v>
      </c>
      <c r="AL36" s="179" t="s">
        <v>216</v>
      </c>
      <c r="AM36" s="179" t="b">
        <v>0</v>
      </c>
      <c r="AN36" s="179" t="s">
        <v>220</v>
      </c>
      <c r="AO36" s="179" t="b">
        <v>1</v>
      </c>
      <c r="AP36" s="187">
        <v>518</v>
      </c>
      <c r="AQ36" s="183">
        <f t="shared" si="7"/>
        <v>8151.5444015444018</v>
      </c>
      <c r="AR36" s="179" t="s">
        <v>216</v>
      </c>
      <c r="AS36" s="179" t="s">
        <v>216</v>
      </c>
      <c r="AT36" s="181">
        <v>45657</v>
      </c>
      <c r="AU36" s="181">
        <v>44927</v>
      </c>
      <c r="AV36" s="179">
        <v>600000</v>
      </c>
      <c r="AW36" s="181">
        <v>45078</v>
      </c>
      <c r="AX36" s="179" t="b">
        <v>0</v>
      </c>
      <c r="AY36" s="179" t="s">
        <v>216</v>
      </c>
      <c r="AZ36" s="179" t="s">
        <v>216</v>
      </c>
      <c r="BA36" s="180">
        <v>8152</v>
      </c>
      <c r="BB36" s="180">
        <v>1087</v>
      </c>
      <c r="BC36" s="179" t="s">
        <v>216</v>
      </c>
      <c r="BD36" s="179" t="b">
        <v>0</v>
      </c>
      <c r="BE36" s="179">
        <v>37</v>
      </c>
      <c r="BF36" s="179" t="s">
        <v>216</v>
      </c>
      <c r="BG36" s="179" t="s">
        <v>216</v>
      </c>
      <c r="BH36" s="179" t="s">
        <v>216</v>
      </c>
      <c r="BI36" s="179" t="s">
        <v>216</v>
      </c>
      <c r="BJ36" s="179" t="b">
        <v>0</v>
      </c>
      <c r="BK36" s="179" t="s">
        <v>216</v>
      </c>
      <c r="BL36" s="179" t="s">
        <v>216</v>
      </c>
      <c r="BM36" s="179" t="s">
        <v>216</v>
      </c>
      <c r="BN36" s="179" t="s">
        <v>216</v>
      </c>
      <c r="BO36" s="179" t="s">
        <v>216</v>
      </c>
      <c r="BP36" s="179" t="s">
        <v>216</v>
      </c>
      <c r="BQ36" s="179" t="s">
        <v>216</v>
      </c>
      <c r="BR36" s="179" t="s">
        <v>345</v>
      </c>
      <c r="BS36" s="179" t="s">
        <v>216</v>
      </c>
      <c r="BT36" s="179" t="s">
        <v>216</v>
      </c>
      <c r="BU36" s="179" t="s">
        <v>216</v>
      </c>
      <c r="BV36" s="179" t="s">
        <v>344</v>
      </c>
      <c r="BW36" s="179" t="s">
        <v>216</v>
      </c>
      <c r="BX36" s="179" t="s">
        <v>216</v>
      </c>
      <c r="BY36" s="179" t="b">
        <v>0</v>
      </c>
      <c r="BZ36" s="179" t="s">
        <v>216</v>
      </c>
      <c r="CA36" s="179">
        <v>1884225</v>
      </c>
      <c r="CB36" s="179">
        <v>2500</v>
      </c>
      <c r="CC36" s="179" t="s">
        <v>343</v>
      </c>
      <c r="CD36" s="179">
        <v>3620000</v>
      </c>
      <c r="CE36" s="179" t="s">
        <v>216</v>
      </c>
      <c r="CF36" s="179" t="s">
        <v>216</v>
      </c>
      <c r="CG36" s="179" t="s">
        <v>216</v>
      </c>
      <c r="CH36" s="179" t="s">
        <v>216</v>
      </c>
      <c r="CI36" s="179" t="s">
        <v>216</v>
      </c>
      <c r="CJ36" s="179">
        <v>1</v>
      </c>
      <c r="CK36" s="177"/>
      <c r="CL36" s="178"/>
      <c r="CM36" s="177"/>
      <c r="CN36" s="177"/>
    </row>
    <row r="37" spans="1:93" ht="30" customHeight="1" x14ac:dyDescent="0.25">
      <c r="A37" s="190">
        <v>36</v>
      </c>
      <c r="B37" s="190">
        <v>145</v>
      </c>
      <c r="C37" s="193" t="s">
        <v>342</v>
      </c>
      <c r="D37" s="179" t="s">
        <v>341</v>
      </c>
      <c r="E37" s="188" t="s">
        <v>228</v>
      </c>
      <c r="F37" s="188" t="s">
        <v>227</v>
      </c>
      <c r="G37" s="179" t="s">
        <v>226</v>
      </c>
      <c r="H37" s="179" t="s">
        <v>225</v>
      </c>
      <c r="I37" s="188" t="s">
        <v>224</v>
      </c>
      <c r="J37" s="192">
        <v>1292</v>
      </c>
      <c r="K37" s="191">
        <f t="shared" si="8"/>
        <v>851.39318885448915</v>
      </c>
      <c r="L37" s="183">
        <v>1100000</v>
      </c>
      <c r="M37" s="182">
        <f t="shared" si="9"/>
        <v>1100000</v>
      </c>
      <c r="N37" s="182">
        <v>1100000</v>
      </c>
      <c r="O37" s="182">
        <f t="shared" si="10"/>
        <v>1100000</v>
      </c>
      <c r="P37" s="191">
        <f t="shared" si="11"/>
        <v>851.39318885448915</v>
      </c>
      <c r="Q37" s="183">
        <f t="shared" si="12"/>
        <v>13260321</v>
      </c>
      <c r="R37" s="178">
        <v>0</v>
      </c>
      <c r="S37" s="182">
        <v>0</v>
      </c>
      <c r="T37" s="183"/>
      <c r="U37" s="179" t="s">
        <v>223</v>
      </c>
      <c r="V37" s="179"/>
      <c r="W37" s="179" t="s">
        <v>222</v>
      </c>
      <c r="X37" s="179" t="s">
        <v>216</v>
      </c>
      <c r="Y37" s="179" t="s">
        <v>216</v>
      </c>
      <c r="Z37" s="179" t="s">
        <v>216</v>
      </c>
      <c r="AA37" s="179" t="s">
        <v>216</v>
      </c>
      <c r="AB37" s="181">
        <v>44287</v>
      </c>
      <c r="AC37" s="179" t="s">
        <v>216</v>
      </c>
      <c r="AD37" s="179" t="s">
        <v>216</v>
      </c>
      <c r="AE37" s="179" t="s">
        <v>216</v>
      </c>
      <c r="AF37" s="179" t="s">
        <v>216</v>
      </c>
      <c r="AG37" s="179" t="s">
        <v>216</v>
      </c>
      <c r="AH37" s="179" t="s">
        <v>216</v>
      </c>
      <c r="AI37" s="179" t="s">
        <v>216</v>
      </c>
      <c r="AJ37" s="179">
        <v>0</v>
      </c>
      <c r="AK37" s="179" t="s">
        <v>221</v>
      </c>
      <c r="AL37" s="179" t="s">
        <v>216</v>
      </c>
      <c r="AM37" s="179" t="b">
        <v>0</v>
      </c>
      <c r="AN37" s="179" t="s">
        <v>300</v>
      </c>
      <c r="AO37" s="179" t="b">
        <v>0</v>
      </c>
      <c r="AP37" s="187">
        <v>0</v>
      </c>
      <c r="AQ37" s="183">
        <v>0</v>
      </c>
      <c r="AR37" s="179" t="s">
        <v>216</v>
      </c>
      <c r="AS37" s="179" t="s">
        <v>216</v>
      </c>
      <c r="AT37" s="181">
        <v>44896</v>
      </c>
      <c r="AU37" s="181">
        <v>44166</v>
      </c>
      <c r="AV37" s="179">
        <v>97000</v>
      </c>
      <c r="AW37" s="181">
        <v>44531</v>
      </c>
      <c r="AX37" s="179" t="b">
        <v>0</v>
      </c>
      <c r="AY37" s="179" t="s">
        <v>216</v>
      </c>
      <c r="AZ37" s="179" t="s">
        <v>216</v>
      </c>
      <c r="BA37" s="180" t="s">
        <v>216</v>
      </c>
      <c r="BB37" s="180">
        <v>851</v>
      </c>
      <c r="BC37" s="179" t="s">
        <v>216</v>
      </c>
      <c r="BD37" s="179" t="b">
        <v>0</v>
      </c>
      <c r="BE37" s="179" t="s">
        <v>216</v>
      </c>
      <c r="BF37" s="179" t="s">
        <v>216</v>
      </c>
      <c r="BG37" s="179">
        <v>1292</v>
      </c>
      <c r="BH37" s="179" t="s">
        <v>216</v>
      </c>
      <c r="BI37" s="179" t="s">
        <v>216</v>
      </c>
      <c r="BJ37" s="179" t="b">
        <v>1</v>
      </c>
      <c r="BK37" s="179" t="s">
        <v>216</v>
      </c>
      <c r="BL37" s="179">
        <v>213000</v>
      </c>
      <c r="BM37" s="179" t="s">
        <v>216</v>
      </c>
      <c r="BN37" s="179" t="s">
        <v>216</v>
      </c>
      <c r="BO37" s="179" t="s">
        <v>216</v>
      </c>
      <c r="BP37" s="179" t="s">
        <v>216</v>
      </c>
      <c r="BQ37" s="179" t="s">
        <v>216</v>
      </c>
      <c r="BR37" s="179" t="s">
        <v>219</v>
      </c>
      <c r="BS37" s="179">
        <v>71</v>
      </c>
      <c r="BT37" s="179">
        <v>0</v>
      </c>
      <c r="BU37" s="179" t="s">
        <v>216</v>
      </c>
      <c r="BV37" s="179" t="s">
        <v>340</v>
      </c>
      <c r="BW37" s="179" t="s">
        <v>216</v>
      </c>
      <c r="BX37" s="179" t="s">
        <v>216</v>
      </c>
      <c r="BY37" s="179" t="b">
        <v>1</v>
      </c>
      <c r="BZ37" s="179">
        <v>160500</v>
      </c>
      <c r="CA37" s="179">
        <v>0</v>
      </c>
      <c r="CB37" s="179">
        <v>0</v>
      </c>
      <c r="CC37" s="179" t="s">
        <v>217</v>
      </c>
      <c r="CD37" s="179" t="s">
        <v>216</v>
      </c>
      <c r="CE37" s="179" t="s">
        <v>216</v>
      </c>
      <c r="CF37" s="179" t="s">
        <v>216</v>
      </c>
      <c r="CG37" s="179" t="s">
        <v>216</v>
      </c>
      <c r="CH37" s="179" t="s">
        <v>216</v>
      </c>
      <c r="CI37" s="179" t="s">
        <v>216</v>
      </c>
      <c r="CJ37" s="179">
        <v>1</v>
      </c>
      <c r="CK37" s="177"/>
      <c r="CL37" s="178"/>
      <c r="CM37" s="177"/>
      <c r="CN37" s="177"/>
    </row>
    <row r="38" spans="1:93" ht="30" customHeight="1" x14ac:dyDescent="0.25">
      <c r="A38" s="190">
        <v>37</v>
      </c>
      <c r="B38" s="190" t="s">
        <v>339</v>
      </c>
      <c r="C38" s="193" t="s">
        <v>338</v>
      </c>
      <c r="D38" s="179" t="s">
        <v>337</v>
      </c>
      <c r="E38" s="188" t="s">
        <v>228</v>
      </c>
      <c r="F38" s="188" t="s">
        <v>227</v>
      </c>
      <c r="G38" s="179" t="s">
        <v>226</v>
      </c>
      <c r="H38" s="179" t="s">
        <v>225</v>
      </c>
      <c r="I38" s="188" t="s">
        <v>249</v>
      </c>
      <c r="J38" s="192">
        <v>5146</v>
      </c>
      <c r="K38" s="191">
        <f t="shared" si="8"/>
        <v>952.1958802953751</v>
      </c>
      <c r="L38" s="183">
        <v>4900000</v>
      </c>
      <c r="M38" s="182">
        <f t="shared" si="9"/>
        <v>4900000</v>
      </c>
      <c r="N38" s="182">
        <v>7720500</v>
      </c>
      <c r="O38" s="182">
        <f t="shared" si="10"/>
        <v>4900000</v>
      </c>
      <c r="P38" s="191">
        <f t="shared" si="11"/>
        <v>952.1958802953751</v>
      </c>
      <c r="Q38" s="183">
        <f t="shared" si="12"/>
        <v>18160321</v>
      </c>
      <c r="R38" s="178">
        <v>0</v>
      </c>
      <c r="S38" s="182">
        <v>0</v>
      </c>
      <c r="T38" s="183"/>
      <c r="U38" s="179" t="s">
        <v>332</v>
      </c>
      <c r="V38" s="179"/>
      <c r="W38" s="179" t="s">
        <v>216</v>
      </c>
      <c r="X38" s="179" t="s">
        <v>216</v>
      </c>
      <c r="Y38" s="179" t="s">
        <v>216</v>
      </c>
      <c r="Z38" s="179" t="s">
        <v>216</v>
      </c>
      <c r="AA38" s="179" t="s">
        <v>216</v>
      </c>
      <c r="AB38" s="181">
        <v>44198</v>
      </c>
      <c r="AC38" s="179" t="s">
        <v>216</v>
      </c>
      <c r="AD38" s="179" t="s">
        <v>216</v>
      </c>
      <c r="AE38" s="179" t="s">
        <v>216</v>
      </c>
      <c r="AF38" s="179" t="s">
        <v>216</v>
      </c>
      <c r="AG38" s="179" t="s">
        <v>216</v>
      </c>
      <c r="AH38" s="179" t="s">
        <v>216</v>
      </c>
      <c r="AI38" s="179" t="s">
        <v>216</v>
      </c>
      <c r="AJ38" s="179">
        <v>0</v>
      </c>
      <c r="AK38" s="179" t="s">
        <v>221</v>
      </c>
      <c r="AL38" s="179" t="s">
        <v>216</v>
      </c>
      <c r="AM38" s="179" t="b">
        <v>0</v>
      </c>
      <c r="AN38" s="179" t="s">
        <v>300</v>
      </c>
      <c r="AO38" s="179" t="b">
        <v>0</v>
      </c>
      <c r="AP38" s="187">
        <v>0</v>
      </c>
      <c r="AQ38" s="183">
        <v>0</v>
      </c>
      <c r="AR38" s="179" t="s">
        <v>216</v>
      </c>
      <c r="AS38" s="179" t="s">
        <v>216</v>
      </c>
      <c r="AT38" s="181">
        <v>44440</v>
      </c>
      <c r="AU38" s="181">
        <v>44166</v>
      </c>
      <c r="AV38" s="179">
        <v>445000</v>
      </c>
      <c r="AW38" s="181">
        <v>44075</v>
      </c>
      <c r="AX38" s="179" t="b">
        <v>0</v>
      </c>
      <c r="AY38" s="179" t="s">
        <v>216</v>
      </c>
      <c r="AZ38" s="179" t="s">
        <v>216</v>
      </c>
      <c r="BA38" s="180" t="s">
        <v>216</v>
      </c>
      <c r="BB38" s="180">
        <v>952</v>
      </c>
      <c r="BC38" s="179" t="s">
        <v>216</v>
      </c>
      <c r="BD38" s="179" t="b">
        <v>0</v>
      </c>
      <c r="BE38" s="179" t="s">
        <v>216</v>
      </c>
      <c r="BF38" s="179" t="s">
        <v>216</v>
      </c>
      <c r="BG38" s="179">
        <v>5147</v>
      </c>
      <c r="BH38" s="179" t="s">
        <v>216</v>
      </c>
      <c r="BI38" s="179" t="s">
        <v>216</v>
      </c>
      <c r="BJ38" s="179" t="b">
        <v>1</v>
      </c>
      <c r="BK38" s="179" t="s">
        <v>216</v>
      </c>
      <c r="BL38" s="179">
        <v>500000</v>
      </c>
      <c r="BM38" s="179" t="s">
        <v>216</v>
      </c>
      <c r="BN38" s="179" t="s">
        <v>216</v>
      </c>
      <c r="BO38" s="179" t="s">
        <v>216</v>
      </c>
      <c r="BP38" s="179" t="s">
        <v>216</v>
      </c>
      <c r="BQ38" s="179" t="s">
        <v>216</v>
      </c>
      <c r="BR38" s="179" t="s">
        <v>330</v>
      </c>
      <c r="BS38" s="179">
        <v>142</v>
      </c>
      <c r="BT38" s="179">
        <v>0</v>
      </c>
      <c r="BU38" s="179" t="s">
        <v>216</v>
      </c>
      <c r="BV38" s="179" t="s">
        <v>336</v>
      </c>
      <c r="BW38" s="179" t="s">
        <v>216</v>
      </c>
      <c r="BX38" s="179" t="s">
        <v>216</v>
      </c>
      <c r="BY38" s="179" t="b">
        <v>1</v>
      </c>
      <c r="BZ38" s="179">
        <v>325000</v>
      </c>
      <c r="CA38" s="179" t="s">
        <v>216</v>
      </c>
      <c r="CB38" s="179">
        <v>0</v>
      </c>
      <c r="CC38" s="179" t="s">
        <v>328</v>
      </c>
      <c r="CD38" s="179" t="s">
        <v>216</v>
      </c>
      <c r="CE38" s="179" t="s">
        <v>216</v>
      </c>
      <c r="CF38" s="179" t="s">
        <v>216</v>
      </c>
      <c r="CG38" s="179" t="s">
        <v>216</v>
      </c>
      <c r="CH38" s="179" t="s">
        <v>216</v>
      </c>
      <c r="CI38" s="179" t="s">
        <v>216</v>
      </c>
      <c r="CJ38" s="179">
        <v>1</v>
      </c>
      <c r="CK38" s="177" t="s">
        <v>86</v>
      </c>
      <c r="CL38" s="178">
        <v>4672080</v>
      </c>
      <c r="CM38" s="194">
        <f>O38-CL38</f>
        <v>227920</v>
      </c>
      <c r="CN38" s="177"/>
      <c r="CO38" s="168" t="s">
        <v>335</v>
      </c>
    </row>
    <row r="39" spans="1:93" ht="30" customHeight="1" x14ac:dyDescent="0.25">
      <c r="A39" s="190">
        <v>38</v>
      </c>
      <c r="B39" s="190">
        <v>136</v>
      </c>
      <c r="C39" s="193" t="s">
        <v>334</v>
      </c>
      <c r="D39" s="179" t="s">
        <v>333</v>
      </c>
      <c r="E39" s="188" t="s">
        <v>228</v>
      </c>
      <c r="F39" s="188" t="s">
        <v>227</v>
      </c>
      <c r="G39" s="179" t="s">
        <v>226</v>
      </c>
      <c r="H39" s="179" t="s">
        <v>225</v>
      </c>
      <c r="I39" s="188" t="s">
        <v>317</v>
      </c>
      <c r="J39" s="192">
        <v>8687</v>
      </c>
      <c r="K39" s="191">
        <f t="shared" si="8"/>
        <v>1036.0308506964429</v>
      </c>
      <c r="L39" s="183">
        <v>9000000</v>
      </c>
      <c r="M39" s="182">
        <f t="shared" si="9"/>
        <v>9000000</v>
      </c>
      <c r="N39" s="182">
        <v>9000000</v>
      </c>
      <c r="O39" s="182">
        <f t="shared" si="10"/>
        <v>9000000</v>
      </c>
      <c r="P39" s="191">
        <f t="shared" si="11"/>
        <v>1036.0308506964429</v>
      </c>
      <c r="Q39" s="183">
        <f t="shared" si="12"/>
        <v>27160321</v>
      </c>
      <c r="R39" s="178">
        <v>0</v>
      </c>
      <c r="S39" s="182">
        <v>0</v>
      </c>
      <c r="T39" s="183"/>
      <c r="U39" s="179" t="s">
        <v>332</v>
      </c>
      <c r="V39" s="179"/>
      <c r="W39" s="179" t="s">
        <v>331</v>
      </c>
      <c r="X39" s="179" t="s">
        <v>216</v>
      </c>
      <c r="Y39" s="179" t="s">
        <v>216</v>
      </c>
      <c r="Z39" s="179" t="s">
        <v>216</v>
      </c>
      <c r="AA39" s="179" t="s">
        <v>216</v>
      </c>
      <c r="AB39" s="181">
        <v>44563</v>
      </c>
      <c r="AC39" s="179" t="s">
        <v>216</v>
      </c>
      <c r="AD39" s="179" t="s">
        <v>216</v>
      </c>
      <c r="AE39" s="179" t="s">
        <v>216</v>
      </c>
      <c r="AF39" s="179" t="s">
        <v>216</v>
      </c>
      <c r="AG39" s="179" t="s">
        <v>216</v>
      </c>
      <c r="AH39" s="179" t="s">
        <v>216</v>
      </c>
      <c r="AI39" s="179" t="s">
        <v>216</v>
      </c>
      <c r="AJ39" s="179">
        <v>0</v>
      </c>
      <c r="AK39" s="179" t="s">
        <v>221</v>
      </c>
      <c r="AL39" s="179" t="s">
        <v>216</v>
      </c>
      <c r="AM39" s="179" t="b">
        <v>0</v>
      </c>
      <c r="AN39" s="179" t="s">
        <v>300</v>
      </c>
      <c r="AO39" s="179" t="b">
        <v>0</v>
      </c>
      <c r="AP39" s="187">
        <v>0</v>
      </c>
      <c r="AQ39" s="183">
        <v>0</v>
      </c>
      <c r="AR39" s="179" t="s">
        <v>216</v>
      </c>
      <c r="AS39" s="179" t="s">
        <v>216</v>
      </c>
      <c r="AT39" s="181">
        <v>45170</v>
      </c>
      <c r="AU39" s="181">
        <v>44166</v>
      </c>
      <c r="AV39" s="179">
        <v>220000</v>
      </c>
      <c r="AW39" s="181">
        <v>44440</v>
      </c>
      <c r="AX39" s="179" t="b">
        <v>0</v>
      </c>
      <c r="AY39" s="179" t="s">
        <v>216</v>
      </c>
      <c r="AZ39" s="179" t="s">
        <v>216</v>
      </c>
      <c r="BA39" s="180" t="s">
        <v>216</v>
      </c>
      <c r="BB39" s="180">
        <v>276</v>
      </c>
      <c r="BC39" s="179" t="s">
        <v>216</v>
      </c>
      <c r="BD39" s="179" t="b">
        <v>0</v>
      </c>
      <c r="BE39" s="179" t="s">
        <v>216</v>
      </c>
      <c r="BF39" s="179" t="s">
        <v>216</v>
      </c>
      <c r="BG39" s="179">
        <v>8687</v>
      </c>
      <c r="BH39" s="179" t="s">
        <v>216</v>
      </c>
      <c r="BI39" s="179" t="s">
        <v>216</v>
      </c>
      <c r="BJ39" s="179" t="b">
        <v>1</v>
      </c>
      <c r="BK39" s="179" t="s">
        <v>216</v>
      </c>
      <c r="BL39" s="179">
        <v>1700000</v>
      </c>
      <c r="BM39" s="179" t="s">
        <v>216</v>
      </c>
      <c r="BN39" s="179" t="s">
        <v>216</v>
      </c>
      <c r="BO39" s="179" t="s">
        <v>216</v>
      </c>
      <c r="BP39" s="179" t="s">
        <v>216</v>
      </c>
      <c r="BQ39" s="179" t="s">
        <v>216</v>
      </c>
      <c r="BR39" s="179" t="s">
        <v>330</v>
      </c>
      <c r="BS39" s="179">
        <v>540</v>
      </c>
      <c r="BT39" s="179">
        <v>0</v>
      </c>
      <c r="BU39" s="179" t="s">
        <v>216</v>
      </c>
      <c r="BV39" s="179" t="s">
        <v>329</v>
      </c>
      <c r="BW39" s="179" t="s">
        <v>216</v>
      </c>
      <c r="BX39" s="179" t="s">
        <v>216</v>
      </c>
      <c r="BY39" s="179" t="b">
        <v>1</v>
      </c>
      <c r="BZ39" s="179">
        <v>1220000</v>
      </c>
      <c r="CA39" s="179">
        <v>0</v>
      </c>
      <c r="CB39" s="179">
        <v>0</v>
      </c>
      <c r="CC39" s="179" t="s">
        <v>328</v>
      </c>
      <c r="CD39" s="179" t="s">
        <v>216</v>
      </c>
      <c r="CE39" s="179" t="s">
        <v>216</v>
      </c>
      <c r="CF39" s="179" t="s">
        <v>216</v>
      </c>
      <c r="CG39" s="179" t="s">
        <v>216</v>
      </c>
      <c r="CH39" s="179" t="s">
        <v>216</v>
      </c>
      <c r="CI39" s="179" t="s">
        <v>216</v>
      </c>
      <c r="CJ39" s="179">
        <v>1</v>
      </c>
      <c r="CK39" s="177"/>
      <c r="CL39" s="178"/>
      <c r="CM39" s="177"/>
      <c r="CN39" s="177"/>
      <c r="CO39" s="168" t="s">
        <v>327</v>
      </c>
    </row>
    <row r="40" spans="1:93" ht="30" customHeight="1" x14ac:dyDescent="0.25">
      <c r="A40" s="190">
        <v>39</v>
      </c>
      <c r="B40" s="190">
        <v>146</v>
      </c>
      <c r="C40" s="193" t="s">
        <v>326</v>
      </c>
      <c r="D40" s="179" t="s">
        <v>325</v>
      </c>
      <c r="E40" s="188" t="s">
        <v>228</v>
      </c>
      <c r="F40" s="188" t="s">
        <v>227</v>
      </c>
      <c r="G40" s="179" t="s">
        <v>226</v>
      </c>
      <c r="H40" s="179" t="s">
        <v>225</v>
      </c>
      <c r="I40" s="188" t="s">
        <v>224</v>
      </c>
      <c r="J40" s="192">
        <v>1419</v>
      </c>
      <c r="K40" s="191">
        <f t="shared" si="8"/>
        <v>1113.4601832276251</v>
      </c>
      <c r="L40" s="183">
        <v>1580000</v>
      </c>
      <c r="M40" s="182">
        <f t="shared" si="9"/>
        <v>1580000</v>
      </c>
      <c r="N40" s="182">
        <v>2130000</v>
      </c>
      <c r="O40" s="182">
        <f t="shared" si="10"/>
        <v>1580000</v>
      </c>
      <c r="P40" s="191">
        <f t="shared" si="11"/>
        <v>1113.4601832276251</v>
      </c>
      <c r="Q40" s="183">
        <f t="shared" si="12"/>
        <v>28740321</v>
      </c>
      <c r="R40" s="178">
        <v>0</v>
      </c>
      <c r="S40" s="182">
        <v>0</v>
      </c>
      <c r="T40" s="183"/>
      <c r="U40" s="179" t="s">
        <v>223</v>
      </c>
      <c r="V40" s="179"/>
      <c r="W40" s="179" t="s">
        <v>222</v>
      </c>
      <c r="X40" s="179" t="s">
        <v>216</v>
      </c>
      <c r="Y40" s="179" t="s">
        <v>216</v>
      </c>
      <c r="Z40" s="179" t="s">
        <v>216</v>
      </c>
      <c r="AA40" s="179" t="s">
        <v>216</v>
      </c>
      <c r="AB40" s="181">
        <v>44287</v>
      </c>
      <c r="AC40" s="179" t="s">
        <v>216</v>
      </c>
      <c r="AD40" s="179" t="s">
        <v>216</v>
      </c>
      <c r="AE40" s="179" t="s">
        <v>216</v>
      </c>
      <c r="AF40" s="179" t="s">
        <v>216</v>
      </c>
      <c r="AG40" s="179" t="s">
        <v>216</v>
      </c>
      <c r="AH40" s="179" t="s">
        <v>216</v>
      </c>
      <c r="AI40" s="179" t="s">
        <v>216</v>
      </c>
      <c r="AJ40" s="179">
        <v>0</v>
      </c>
      <c r="AK40" s="179" t="s">
        <v>221</v>
      </c>
      <c r="AL40" s="179" t="s">
        <v>216</v>
      </c>
      <c r="AM40" s="179" t="b">
        <v>0</v>
      </c>
      <c r="AN40" s="179" t="s">
        <v>300</v>
      </c>
      <c r="AO40" s="179" t="b">
        <v>0</v>
      </c>
      <c r="AP40" s="187">
        <v>0</v>
      </c>
      <c r="AQ40" s="183">
        <v>0</v>
      </c>
      <c r="AR40" s="179" t="s">
        <v>216</v>
      </c>
      <c r="AS40" s="179" t="s">
        <v>216</v>
      </c>
      <c r="AT40" s="181">
        <v>44896</v>
      </c>
      <c r="AU40" s="181">
        <v>44166</v>
      </c>
      <c r="AV40" s="179">
        <v>143000</v>
      </c>
      <c r="AW40" s="181">
        <v>44531</v>
      </c>
      <c r="AX40" s="179" t="b">
        <v>0</v>
      </c>
      <c r="AY40" s="179" t="s">
        <v>216</v>
      </c>
      <c r="AZ40" s="179" t="s">
        <v>216</v>
      </c>
      <c r="BA40" s="180" t="s">
        <v>216</v>
      </c>
      <c r="BB40" s="180">
        <v>1113</v>
      </c>
      <c r="BC40" s="179" t="s">
        <v>216</v>
      </c>
      <c r="BD40" s="179" t="b">
        <v>0</v>
      </c>
      <c r="BE40" s="179" t="s">
        <v>216</v>
      </c>
      <c r="BF40" s="179" t="s">
        <v>216</v>
      </c>
      <c r="BG40" s="179">
        <v>1420</v>
      </c>
      <c r="BH40" s="179" t="s">
        <v>216</v>
      </c>
      <c r="BI40" s="179" t="s">
        <v>216</v>
      </c>
      <c r="BJ40" s="179" t="b">
        <v>1</v>
      </c>
      <c r="BK40" s="179" t="s">
        <v>216</v>
      </c>
      <c r="BL40" s="179">
        <v>1000000</v>
      </c>
      <c r="BM40" s="179" t="s">
        <v>216</v>
      </c>
      <c r="BN40" s="179" t="s">
        <v>216</v>
      </c>
      <c r="BO40" s="179" t="s">
        <v>216</v>
      </c>
      <c r="BP40" s="179" t="s">
        <v>216</v>
      </c>
      <c r="BQ40" s="179" t="s">
        <v>216</v>
      </c>
      <c r="BR40" s="179" t="s">
        <v>219</v>
      </c>
      <c r="BS40" s="179">
        <v>43</v>
      </c>
      <c r="BT40" s="179">
        <v>0</v>
      </c>
      <c r="BU40" s="179" t="s">
        <v>216</v>
      </c>
      <c r="BV40" s="179" t="s">
        <v>324</v>
      </c>
      <c r="BW40" s="179" t="s">
        <v>216</v>
      </c>
      <c r="BX40" s="179" t="s">
        <v>216</v>
      </c>
      <c r="BY40" s="179" t="b">
        <v>1</v>
      </c>
      <c r="BZ40" s="179">
        <v>97200</v>
      </c>
      <c r="CA40" s="179">
        <v>0</v>
      </c>
      <c r="CB40" s="179">
        <v>0</v>
      </c>
      <c r="CC40" s="179" t="s">
        <v>217</v>
      </c>
      <c r="CD40" s="179" t="s">
        <v>216</v>
      </c>
      <c r="CE40" s="179" t="s">
        <v>216</v>
      </c>
      <c r="CF40" s="179" t="s">
        <v>216</v>
      </c>
      <c r="CG40" s="179" t="s">
        <v>216</v>
      </c>
      <c r="CH40" s="179" t="s">
        <v>216</v>
      </c>
      <c r="CI40" s="179" t="s">
        <v>216</v>
      </c>
      <c r="CJ40" s="179">
        <v>1</v>
      </c>
      <c r="CK40" s="177" t="s">
        <v>86</v>
      </c>
      <c r="CL40" s="178">
        <v>2836620</v>
      </c>
      <c r="CM40" s="194">
        <f>O40-CL40</f>
        <v>-1256620</v>
      </c>
      <c r="CN40" s="177"/>
      <c r="CO40" s="168" t="s">
        <v>323</v>
      </c>
    </row>
    <row r="41" spans="1:93" ht="30" customHeight="1" x14ac:dyDescent="0.25">
      <c r="A41" s="190">
        <v>40</v>
      </c>
      <c r="B41" s="190" t="s">
        <v>322</v>
      </c>
      <c r="C41" s="193" t="s">
        <v>321</v>
      </c>
      <c r="D41" s="188" t="s">
        <v>320</v>
      </c>
      <c r="E41" s="188" t="s">
        <v>15</v>
      </c>
      <c r="F41" s="188" t="s">
        <v>227</v>
      </c>
      <c r="G41" s="179" t="s">
        <v>319</v>
      </c>
      <c r="H41" s="179" t="s">
        <v>318</v>
      </c>
      <c r="I41" s="188" t="s">
        <v>317</v>
      </c>
      <c r="J41" s="192">
        <v>618</v>
      </c>
      <c r="K41" s="191">
        <f t="shared" si="8"/>
        <v>1148.4546925566342</v>
      </c>
      <c r="L41" s="183">
        <v>709745</v>
      </c>
      <c r="M41" s="182">
        <f t="shared" si="9"/>
        <v>709745</v>
      </c>
      <c r="N41" s="182">
        <v>926250</v>
      </c>
      <c r="O41" s="182">
        <f t="shared" si="10"/>
        <v>709745</v>
      </c>
      <c r="P41" s="191">
        <f t="shared" si="11"/>
        <v>1148.4546925566342</v>
      </c>
      <c r="Q41" s="183">
        <f t="shared" si="12"/>
        <v>29450066</v>
      </c>
      <c r="R41" s="178">
        <v>0</v>
      </c>
      <c r="S41" s="182">
        <v>0</v>
      </c>
      <c r="T41" s="183"/>
      <c r="U41" s="179"/>
      <c r="V41" s="179"/>
      <c r="W41" s="179" t="s">
        <v>65</v>
      </c>
      <c r="X41" s="179" t="s">
        <v>216</v>
      </c>
      <c r="Y41" s="179" t="s">
        <v>216</v>
      </c>
      <c r="Z41" s="179" t="s">
        <v>216</v>
      </c>
      <c r="AA41" s="179" t="s">
        <v>216</v>
      </c>
      <c r="AB41" s="181">
        <v>44105</v>
      </c>
      <c r="AC41" s="179" t="s">
        <v>216</v>
      </c>
      <c r="AD41" s="179" t="s">
        <v>216</v>
      </c>
      <c r="AE41" s="179" t="s">
        <v>216</v>
      </c>
      <c r="AF41" s="179" t="s">
        <v>216</v>
      </c>
      <c r="AG41" s="179" t="s">
        <v>216</v>
      </c>
      <c r="AH41" s="179" t="s">
        <v>216</v>
      </c>
      <c r="AI41" s="179" t="s">
        <v>216</v>
      </c>
      <c r="AJ41" s="179">
        <v>0</v>
      </c>
      <c r="AK41" s="179">
        <v>3212618646</v>
      </c>
      <c r="AL41" s="179" t="s">
        <v>216</v>
      </c>
      <c r="AM41" s="179" t="b">
        <v>0</v>
      </c>
      <c r="AN41" s="179" t="s">
        <v>300</v>
      </c>
      <c r="AO41" s="179" t="b">
        <v>0</v>
      </c>
      <c r="AP41" s="187">
        <v>0</v>
      </c>
      <c r="AQ41" s="183">
        <v>0</v>
      </c>
      <c r="AR41" s="179" t="s">
        <v>216</v>
      </c>
      <c r="AS41" s="179" t="s">
        <v>216</v>
      </c>
      <c r="AT41" s="181">
        <v>44256</v>
      </c>
      <c r="AU41" s="181">
        <v>43891</v>
      </c>
      <c r="AV41" s="179">
        <v>100000</v>
      </c>
      <c r="AW41" s="181">
        <v>43983</v>
      </c>
      <c r="AX41" s="179" t="b">
        <v>0</v>
      </c>
      <c r="AY41" s="179" t="s">
        <v>216</v>
      </c>
      <c r="AZ41" s="179" t="s">
        <v>216</v>
      </c>
      <c r="BA41" s="180" t="s">
        <v>216</v>
      </c>
      <c r="BB41" s="180">
        <v>1149</v>
      </c>
      <c r="BC41" s="179" t="s">
        <v>216</v>
      </c>
      <c r="BD41" s="179" t="b">
        <v>0</v>
      </c>
      <c r="BE41" s="179" t="s">
        <v>216</v>
      </c>
      <c r="BF41" s="179" t="s">
        <v>216</v>
      </c>
      <c r="BG41" s="179">
        <v>618</v>
      </c>
      <c r="BH41" s="179" t="s">
        <v>216</v>
      </c>
      <c r="BI41" s="179" t="s">
        <v>216</v>
      </c>
      <c r="BJ41" s="179" t="b">
        <v>1</v>
      </c>
      <c r="BK41" s="179" t="s">
        <v>216</v>
      </c>
      <c r="BL41" s="179">
        <v>195000</v>
      </c>
      <c r="BM41" s="179" t="s">
        <v>216</v>
      </c>
      <c r="BN41" s="179" t="s">
        <v>216</v>
      </c>
      <c r="BO41" s="179" t="s">
        <v>216</v>
      </c>
      <c r="BP41" s="179" t="s">
        <v>216</v>
      </c>
      <c r="BQ41" s="179" t="s">
        <v>216</v>
      </c>
      <c r="BR41" s="179" t="s">
        <v>316</v>
      </c>
      <c r="BS41" s="179">
        <v>13</v>
      </c>
      <c r="BT41" s="179" t="s">
        <v>216</v>
      </c>
      <c r="BU41" s="179" t="s">
        <v>216</v>
      </c>
      <c r="BV41" s="179" t="s">
        <v>315</v>
      </c>
      <c r="BW41" s="179" t="s">
        <v>216</v>
      </c>
      <c r="BX41" s="179" t="s">
        <v>216</v>
      </c>
      <c r="BY41" s="179" t="b">
        <v>1</v>
      </c>
      <c r="BZ41" s="179">
        <v>18720</v>
      </c>
      <c r="CA41" s="179">
        <v>100000</v>
      </c>
      <c r="CB41" s="179">
        <v>0</v>
      </c>
      <c r="CC41" s="179" t="s">
        <v>314</v>
      </c>
      <c r="CD41" s="179" t="s">
        <v>216</v>
      </c>
      <c r="CE41" s="179" t="s">
        <v>216</v>
      </c>
      <c r="CF41" s="179" t="s">
        <v>216</v>
      </c>
      <c r="CG41" s="179" t="s">
        <v>216</v>
      </c>
      <c r="CH41" s="179" t="s">
        <v>216</v>
      </c>
      <c r="CI41" s="179" t="s">
        <v>216</v>
      </c>
      <c r="CJ41" s="179">
        <v>1</v>
      </c>
      <c r="CK41" s="177"/>
      <c r="CL41" s="178"/>
      <c r="CM41" s="177"/>
      <c r="CN41" s="177"/>
      <c r="CO41" s="168" t="s">
        <v>313</v>
      </c>
    </row>
    <row r="42" spans="1:93" ht="30" customHeight="1" x14ac:dyDescent="0.25">
      <c r="A42" s="190">
        <v>41</v>
      </c>
      <c r="B42" s="190">
        <v>147</v>
      </c>
      <c r="C42" s="193" t="s">
        <v>312</v>
      </c>
      <c r="D42" s="179" t="s">
        <v>311</v>
      </c>
      <c r="E42" s="188" t="s">
        <v>228</v>
      </c>
      <c r="F42" s="188" t="s">
        <v>227</v>
      </c>
      <c r="G42" s="179" t="s">
        <v>226</v>
      </c>
      <c r="H42" s="179" t="s">
        <v>225</v>
      </c>
      <c r="I42" s="188" t="s">
        <v>224</v>
      </c>
      <c r="J42" s="192">
        <v>2925</v>
      </c>
      <c r="K42" s="191">
        <f t="shared" si="8"/>
        <v>1196.5811965811965</v>
      </c>
      <c r="L42" s="183">
        <v>3500000</v>
      </c>
      <c r="M42" s="182">
        <f t="shared" si="9"/>
        <v>3500000</v>
      </c>
      <c r="N42" s="182">
        <v>4387500</v>
      </c>
      <c r="O42" s="182">
        <f t="shared" si="10"/>
        <v>3500000</v>
      </c>
      <c r="P42" s="191">
        <f t="shared" si="11"/>
        <v>1196.5811965811965</v>
      </c>
      <c r="Q42" s="183">
        <f t="shared" si="12"/>
        <v>32950066</v>
      </c>
      <c r="R42" s="178">
        <v>0</v>
      </c>
      <c r="S42" s="182">
        <v>0</v>
      </c>
      <c r="T42" s="183"/>
      <c r="U42" s="179" t="s">
        <v>223</v>
      </c>
      <c r="V42" s="179"/>
      <c r="W42" s="179" t="s">
        <v>222</v>
      </c>
      <c r="X42" s="179" t="s">
        <v>216</v>
      </c>
      <c r="Y42" s="179" t="s">
        <v>216</v>
      </c>
      <c r="Z42" s="179" t="s">
        <v>216</v>
      </c>
      <c r="AA42" s="179" t="s">
        <v>216</v>
      </c>
      <c r="AB42" s="181">
        <v>44287</v>
      </c>
      <c r="AC42" s="179" t="s">
        <v>216</v>
      </c>
      <c r="AD42" s="179" t="s">
        <v>216</v>
      </c>
      <c r="AE42" s="179" t="s">
        <v>216</v>
      </c>
      <c r="AF42" s="179" t="s">
        <v>216</v>
      </c>
      <c r="AG42" s="179" t="s">
        <v>216</v>
      </c>
      <c r="AH42" s="179" t="s">
        <v>216</v>
      </c>
      <c r="AI42" s="179" t="s">
        <v>216</v>
      </c>
      <c r="AJ42" s="179">
        <v>0</v>
      </c>
      <c r="AK42" s="179" t="s">
        <v>221</v>
      </c>
      <c r="AL42" s="179" t="s">
        <v>216</v>
      </c>
      <c r="AM42" s="179" t="b">
        <v>0</v>
      </c>
      <c r="AN42" s="179" t="s">
        <v>300</v>
      </c>
      <c r="AO42" s="179" t="b">
        <v>0</v>
      </c>
      <c r="AP42" s="187">
        <v>0</v>
      </c>
      <c r="AQ42" s="183">
        <v>0</v>
      </c>
      <c r="AR42" s="179" t="s">
        <v>216</v>
      </c>
      <c r="AS42" s="179" t="s">
        <v>216</v>
      </c>
      <c r="AT42" s="181">
        <v>44531</v>
      </c>
      <c r="AU42" s="181">
        <v>44166</v>
      </c>
      <c r="AV42" s="179">
        <v>319000</v>
      </c>
      <c r="AW42" s="181">
        <v>44531</v>
      </c>
      <c r="AX42" s="179" t="b">
        <v>0</v>
      </c>
      <c r="AY42" s="179" t="s">
        <v>216</v>
      </c>
      <c r="AZ42" s="179" t="s">
        <v>216</v>
      </c>
      <c r="BA42" s="180" t="s">
        <v>216</v>
      </c>
      <c r="BB42" s="180">
        <v>1197</v>
      </c>
      <c r="BC42" s="179" t="s">
        <v>216</v>
      </c>
      <c r="BD42" s="179" t="b">
        <v>0</v>
      </c>
      <c r="BE42" s="179" t="s">
        <v>216</v>
      </c>
      <c r="BF42" s="179" t="s">
        <v>216</v>
      </c>
      <c r="BG42" s="179">
        <v>2925</v>
      </c>
      <c r="BH42" s="179" t="s">
        <v>216</v>
      </c>
      <c r="BI42" s="179" t="s">
        <v>216</v>
      </c>
      <c r="BJ42" s="179" t="b">
        <v>1</v>
      </c>
      <c r="BK42" s="179" t="s">
        <v>216</v>
      </c>
      <c r="BL42" s="179">
        <v>576000</v>
      </c>
      <c r="BM42" s="179" t="s">
        <v>216</v>
      </c>
      <c r="BN42" s="179" t="s">
        <v>216</v>
      </c>
      <c r="BO42" s="179" t="s">
        <v>216</v>
      </c>
      <c r="BP42" s="179" t="s">
        <v>216</v>
      </c>
      <c r="BQ42" s="179" t="s">
        <v>216</v>
      </c>
      <c r="BR42" s="179" t="s">
        <v>219</v>
      </c>
      <c r="BS42" s="179">
        <v>192</v>
      </c>
      <c r="BT42" s="179">
        <v>0</v>
      </c>
      <c r="BU42" s="179" t="s">
        <v>216</v>
      </c>
      <c r="BV42" s="179" t="s">
        <v>310</v>
      </c>
      <c r="BW42" s="179" t="s">
        <v>216</v>
      </c>
      <c r="BX42" s="179" t="s">
        <v>216</v>
      </c>
      <c r="BY42" s="179" t="b">
        <v>1</v>
      </c>
      <c r="BZ42" s="179">
        <v>433920</v>
      </c>
      <c r="CA42" s="179">
        <v>0</v>
      </c>
      <c r="CB42" s="179">
        <v>0</v>
      </c>
      <c r="CC42" s="179" t="s">
        <v>217</v>
      </c>
      <c r="CD42" s="179" t="s">
        <v>216</v>
      </c>
      <c r="CE42" s="179" t="s">
        <v>216</v>
      </c>
      <c r="CF42" s="179" t="s">
        <v>216</v>
      </c>
      <c r="CG42" s="179" t="s">
        <v>216</v>
      </c>
      <c r="CH42" s="179" t="s">
        <v>216</v>
      </c>
      <c r="CI42" s="179" t="s">
        <v>216</v>
      </c>
      <c r="CJ42" s="179">
        <v>1</v>
      </c>
      <c r="CK42" s="177"/>
      <c r="CL42" s="178"/>
      <c r="CM42" s="177"/>
      <c r="CN42" s="177"/>
      <c r="CO42" s="168" t="s">
        <v>309</v>
      </c>
    </row>
    <row r="43" spans="1:93" ht="30" customHeight="1" x14ac:dyDescent="0.25">
      <c r="A43" s="190">
        <v>42</v>
      </c>
      <c r="B43" s="190">
        <v>150</v>
      </c>
      <c r="C43" s="193" t="s">
        <v>308</v>
      </c>
      <c r="D43" s="188" t="s">
        <v>307</v>
      </c>
      <c r="E43" s="188" t="s">
        <v>228</v>
      </c>
      <c r="F43" s="188" t="s">
        <v>227</v>
      </c>
      <c r="G43" s="179" t="s">
        <v>226</v>
      </c>
      <c r="H43" s="179" t="s">
        <v>225</v>
      </c>
      <c r="I43" s="188" t="s">
        <v>249</v>
      </c>
      <c r="J43" s="192">
        <v>3387</v>
      </c>
      <c r="K43" s="191">
        <f t="shared" si="8"/>
        <v>1409.6545615589016</v>
      </c>
      <c r="L43" s="183">
        <v>4774500</v>
      </c>
      <c r="M43" s="182">
        <f t="shared" si="9"/>
        <v>4774500</v>
      </c>
      <c r="N43" s="182">
        <v>5151000</v>
      </c>
      <c r="O43" s="182">
        <f t="shared" si="10"/>
        <v>4774500</v>
      </c>
      <c r="P43" s="191">
        <f t="shared" si="11"/>
        <v>1409.6545615589016</v>
      </c>
      <c r="Q43" s="183">
        <f t="shared" si="12"/>
        <v>37724566</v>
      </c>
      <c r="R43" s="178">
        <v>0</v>
      </c>
      <c r="S43" s="182">
        <v>0</v>
      </c>
      <c r="T43" s="183"/>
      <c r="U43" s="179" t="s">
        <v>306</v>
      </c>
      <c r="V43" s="179"/>
      <c r="W43" s="179" t="s">
        <v>247</v>
      </c>
      <c r="X43" s="179" t="s">
        <v>216</v>
      </c>
      <c r="Y43" s="179" t="s">
        <v>216</v>
      </c>
      <c r="Z43" s="179" t="s">
        <v>216</v>
      </c>
      <c r="AA43" s="179" t="s">
        <v>216</v>
      </c>
      <c r="AB43" s="181">
        <v>45017</v>
      </c>
      <c r="AC43" s="179" t="s">
        <v>216</v>
      </c>
      <c r="AD43" s="179" t="s">
        <v>216</v>
      </c>
      <c r="AE43" s="179" t="s">
        <v>216</v>
      </c>
      <c r="AF43" s="179" t="s">
        <v>216</v>
      </c>
      <c r="AG43" s="179" t="s">
        <v>216</v>
      </c>
      <c r="AH43" s="179" t="s">
        <v>216</v>
      </c>
      <c r="AI43" s="179" t="s">
        <v>216</v>
      </c>
      <c r="AJ43" s="179">
        <v>0</v>
      </c>
      <c r="AK43" s="179" t="s">
        <v>221</v>
      </c>
      <c r="AL43" s="179" t="s">
        <v>216</v>
      </c>
      <c r="AM43" s="179" t="b">
        <v>0</v>
      </c>
      <c r="AN43" s="179" t="s">
        <v>300</v>
      </c>
      <c r="AO43" s="179" t="b">
        <v>0</v>
      </c>
      <c r="AP43" s="187">
        <v>0</v>
      </c>
      <c r="AQ43" s="183">
        <v>0</v>
      </c>
      <c r="AR43" s="179" t="s">
        <v>216</v>
      </c>
      <c r="AS43" s="179" t="s">
        <v>216</v>
      </c>
      <c r="AT43" s="181">
        <v>45261</v>
      </c>
      <c r="AU43" s="181">
        <v>44563</v>
      </c>
      <c r="AV43" s="179">
        <v>300000</v>
      </c>
      <c r="AW43" s="181">
        <v>44928</v>
      </c>
      <c r="AX43" s="179" t="b">
        <v>0</v>
      </c>
      <c r="AY43" s="179" t="s">
        <v>216</v>
      </c>
      <c r="AZ43" s="179" t="s">
        <v>216</v>
      </c>
      <c r="BA43" s="180" t="s">
        <v>216</v>
      </c>
      <c r="BB43" s="180">
        <v>34819</v>
      </c>
      <c r="BC43" s="179" t="s">
        <v>216</v>
      </c>
      <c r="BD43" s="179" t="b">
        <v>0</v>
      </c>
      <c r="BE43" s="179" t="s">
        <v>216</v>
      </c>
      <c r="BF43" s="179" t="s">
        <v>216</v>
      </c>
      <c r="BG43" s="179">
        <v>3434</v>
      </c>
      <c r="BH43" s="179" t="s">
        <v>216</v>
      </c>
      <c r="BI43" s="179" t="s">
        <v>216</v>
      </c>
      <c r="BJ43" s="179" t="b">
        <v>1</v>
      </c>
      <c r="BK43" s="179" t="s">
        <v>216</v>
      </c>
      <c r="BL43" s="179">
        <v>282000</v>
      </c>
      <c r="BM43" s="179" t="s">
        <v>216</v>
      </c>
      <c r="BN43" s="179" t="s">
        <v>216</v>
      </c>
      <c r="BO43" s="179" t="s">
        <v>216</v>
      </c>
      <c r="BP43" s="179" t="s">
        <v>216</v>
      </c>
      <c r="BQ43" s="179" t="s">
        <v>216</v>
      </c>
      <c r="BR43" s="179" t="s">
        <v>305</v>
      </c>
      <c r="BS43" s="179">
        <v>94</v>
      </c>
      <c r="BT43" s="179" t="s">
        <v>216</v>
      </c>
      <c r="BU43" s="179" t="s">
        <v>216</v>
      </c>
      <c r="BV43" s="179" t="s">
        <v>304</v>
      </c>
      <c r="BW43" s="179" t="s">
        <v>216</v>
      </c>
      <c r="BX43" s="179" t="s">
        <v>216</v>
      </c>
      <c r="BY43" s="179" t="b">
        <v>1</v>
      </c>
      <c r="BZ43" s="179">
        <v>215000</v>
      </c>
      <c r="CA43" s="179" t="s">
        <v>216</v>
      </c>
      <c r="CB43" s="179">
        <v>0</v>
      </c>
      <c r="CC43" s="179" t="s">
        <v>244</v>
      </c>
      <c r="CD43" s="179" t="s">
        <v>216</v>
      </c>
      <c r="CE43" s="179" t="s">
        <v>216</v>
      </c>
      <c r="CF43" s="179" t="s">
        <v>216</v>
      </c>
      <c r="CG43" s="179" t="s">
        <v>216</v>
      </c>
      <c r="CH43" s="179" t="s">
        <v>216</v>
      </c>
      <c r="CI43" s="179" t="s">
        <v>216</v>
      </c>
      <c r="CJ43" s="179">
        <v>1</v>
      </c>
      <c r="CK43" s="177" t="s">
        <v>86</v>
      </c>
      <c r="CL43" s="178">
        <v>2703132</v>
      </c>
      <c r="CM43" s="194">
        <f>O43-CL43</f>
        <v>2071368</v>
      </c>
      <c r="CN43" s="177"/>
      <c r="CO43" s="168" t="s">
        <v>303</v>
      </c>
    </row>
    <row r="44" spans="1:93" ht="30" customHeight="1" x14ac:dyDescent="0.25">
      <c r="A44" s="190">
        <v>43</v>
      </c>
      <c r="B44" s="190">
        <v>148</v>
      </c>
      <c r="C44" s="193" t="s">
        <v>302</v>
      </c>
      <c r="D44" s="179" t="s">
        <v>301</v>
      </c>
      <c r="E44" s="188" t="s">
        <v>228</v>
      </c>
      <c r="F44" s="188" t="s">
        <v>227</v>
      </c>
      <c r="G44" s="179" t="s">
        <v>226</v>
      </c>
      <c r="H44" s="179" t="s">
        <v>225</v>
      </c>
      <c r="I44" s="188" t="s">
        <v>224</v>
      </c>
      <c r="J44" s="192">
        <v>2541</v>
      </c>
      <c r="K44" s="191">
        <f t="shared" si="8"/>
        <v>1430.5391578118852</v>
      </c>
      <c r="L44" s="183">
        <v>3635000</v>
      </c>
      <c r="M44" s="182">
        <f t="shared" si="9"/>
        <v>3635000</v>
      </c>
      <c r="N44" s="182">
        <v>3811500</v>
      </c>
      <c r="O44" s="182">
        <f t="shared" si="10"/>
        <v>3635000</v>
      </c>
      <c r="P44" s="191">
        <f t="shared" si="11"/>
        <v>1430.5391578118852</v>
      </c>
      <c r="Q44" s="183">
        <f t="shared" si="12"/>
        <v>41359566</v>
      </c>
      <c r="R44" s="178">
        <v>0</v>
      </c>
      <c r="S44" s="182">
        <v>0</v>
      </c>
      <c r="T44" s="183"/>
      <c r="U44" s="179" t="s">
        <v>223</v>
      </c>
      <c r="V44" s="179"/>
      <c r="W44" s="179" t="s">
        <v>222</v>
      </c>
      <c r="X44" s="179" t="s">
        <v>216</v>
      </c>
      <c r="Y44" s="179" t="s">
        <v>216</v>
      </c>
      <c r="Z44" s="179" t="s">
        <v>216</v>
      </c>
      <c r="AA44" s="179" t="s">
        <v>216</v>
      </c>
      <c r="AB44" s="181">
        <v>44287</v>
      </c>
      <c r="AC44" s="179" t="s">
        <v>216</v>
      </c>
      <c r="AD44" s="179" t="s">
        <v>216</v>
      </c>
      <c r="AE44" s="179" t="s">
        <v>216</v>
      </c>
      <c r="AF44" s="179" t="s">
        <v>216</v>
      </c>
      <c r="AG44" s="179" t="s">
        <v>216</v>
      </c>
      <c r="AH44" s="179" t="s">
        <v>216</v>
      </c>
      <c r="AI44" s="179" t="s">
        <v>216</v>
      </c>
      <c r="AJ44" s="179">
        <v>0</v>
      </c>
      <c r="AK44" s="179" t="s">
        <v>221</v>
      </c>
      <c r="AL44" s="179" t="s">
        <v>216</v>
      </c>
      <c r="AM44" s="179" t="b">
        <v>0</v>
      </c>
      <c r="AN44" s="179" t="s">
        <v>300</v>
      </c>
      <c r="AO44" s="179" t="b">
        <v>0</v>
      </c>
      <c r="AP44" s="187">
        <v>0</v>
      </c>
      <c r="AQ44" s="183">
        <v>0</v>
      </c>
      <c r="AR44" s="179" t="s">
        <v>216</v>
      </c>
      <c r="AS44" s="179" t="s">
        <v>216</v>
      </c>
      <c r="AT44" s="181">
        <v>44531</v>
      </c>
      <c r="AU44" s="181">
        <v>44166</v>
      </c>
      <c r="AV44" s="179">
        <v>330000</v>
      </c>
      <c r="AW44" s="181">
        <v>44531</v>
      </c>
      <c r="AX44" s="179" t="b">
        <v>0</v>
      </c>
      <c r="AY44" s="179" t="s">
        <v>216</v>
      </c>
      <c r="AZ44" s="179" t="s">
        <v>216</v>
      </c>
      <c r="BA44" s="180" t="s">
        <v>216</v>
      </c>
      <c r="BB44" s="180">
        <v>1431</v>
      </c>
      <c r="BC44" s="179" t="s">
        <v>216</v>
      </c>
      <c r="BD44" s="179" t="b">
        <v>0</v>
      </c>
      <c r="BE44" s="179" t="s">
        <v>216</v>
      </c>
      <c r="BF44" s="179" t="s">
        <v>216</v>
      </c>
      <c r="BG44" s="179">
        <v>2541</v>
      </c>
      <c r="BH44" s="179" t="s">
        <v>216</v>
      </c>
      <c r="BI44" s="179" t="s">
        <v>216</v>
      </c>
      <c r="BJ44" s="179" t="b">
        <v>1</v>
      </c>
      <c r="BK44" s="179" t="s">
        <v>216</v>
      </c>
      <c r="BL44" s="179">
        <v>585000</v>
      </c>
      <c r="BM44" s="179" t="s">
        <v>216</v>
      </c>
      <c r="BN44" s="179" t="s">
        <v>216</v>
      </c>
      <c r="BO44" s="179" t="s">
        <v>216</v>
      </c>
      <c r="BP44" s="179" t="s">
        <v>216</v>
      </c>
      <c r="BQ44" s="179" t="s">
        <v>216</v>
      </c>
      <c r="BR44" s="179" t="s">
        <v>219</v>
      </c>
      <c r="BS44" s="179">
        <v>195</v>
      </c>
      <c r="BT44" s="179">
        <v>0</v>
      </c>
      <c r="BU44" s="179" t="s">
        <v>216</v>
      </c>
      <c r="BV44" s="179" t="s">
        <v>299</v>
      </c>
      <c r="BW44" s="179" t="s">
        <v>216</v>
      </c>
      <c r="BX44" s="179" t="s">
        <v>216</v>
      </c>
      <c r="BY44" s="179" t="b">
        <v>1</v>
      </c>
      <c r="BZ44" s="179">
        <v>440700</v>
      </c>
      <c r="CA44" s="179">
        <v>0</v>
      </c>
      <c r="CB44" s="179">
        <v>0</v>
      </c>
      <c r="CC44" s="179" t="s">
        <v>217</v>
      </c>
      <c r="CD44" s="179" t="s">
        <v>216</v>
      </c>
      <c r="CE44" s="179" t="s">
        <v>216</v>
      </c>
      <c r="CF44" s="179" t="s">
        <v>216</v>
      </c>
      <c r="CG44" s="179" t="s">
        <v>216</v>
      </c>
      <c r="CH44" s="179" t="s">
        <v>216</v>
      </c>
      <c r="CI44" s="179" t="s">
        <v>216</v>
      </c>
      <c r="CJ44" s="179">
        <v>1</v>
      </c>
      <c r="CK44" s="177"/>
      <c r="CL44" s="178"/>
      <c r="CM44" s="177"/>
      <c r="CN44" s="177"/>
      <c r="CO44" s="168" t="s">
        <v>298</v>
      </c>
    </row>
    <row r="45" spans="1:93" ht="30" customHeight="1" x14ac:dyDescent="0.25">
      <c r="A45" s="190">
        <v>44</v>
      </c>
      <c r="B45" s="190">
        <v>151</v>
      </c>
      <c r="C45" s="193" t="s">
        <v>297</v>
      </c>
      <c r="D45" s="179" t="s">
        <v>296</v>
      </c>
      <c r="E45" s="188" t="s">
        <v>228</v>
      </c>
      <c r="F45" s="188" t="s">
        <v>227</v>
      </c>
      <c r="G45" s="179" t="s">
        <v>226</v>
      </c>
      <c r="H45" s="179" t="s">
        <v>225</v>
      </c>
      <c r="I45" s="188" t="s">
        <v>224</v>
      </c>
      <c r="J45" s="192">
        <v>11078</v>
      </c>
      <c r="K45" s="191">
        <f t="shared" si="8"/>
        <v>1624.8420292471565</v>
      </c>
      <c r="L45" s="183">
        <v>18000000</v>
      </c>
      <c r="M45" s="182">
        <f t="shared" si="9"/>
        <v>18000000</v>
      </c>
      <c r="N45" s="182">
        <v>16617000</v>
      </c>
      <c r="O45" s="182">
        <f t="shared" si="10"/>
        <v>16617000</v>
      </c>
      <c r="P45" s="191">
        <f t="shared" si="11"/>
        <v>1500</v>
      </c>
      <c r="Q45" s="183">
        <f t="shared" si="12"/>
        <v>57976566</v>
      </c>
      <c r="R45" s="178">
        <v>0</v>
      </c>
      <c r="S45" s="182">
        <v>0</v>
      </c>
      <c r="T45" s="183">
        <v>1383000</v>
      </c>
      <c r="U45" s="179" t="s">
        <v>223</v>
      </c>
      <c r="V45" s="179"/>
      <c r="W45" s="179" t="s">
        <v>222</v>
      </c>
      <c r="X45" s="179" t="s">
        <v>216</v>
      </c>
      <c r="Y45" s="179" t="s">
        <v>216</v>
      </c>
      <c r="Z45" s="179" t="s">
        <v>216</v>
      </c>
      <c r="AA45" s="179" t="s">
        <v>216</v>
      </c>
      <c r="AB45" s="181">
        <v>44287</v>
      </c>
      <c r="AC45" s="179" t="s">
        <v>216</v>
      </c>
      <c r="AD45" s="179" t="s">
        <v>216</v>
      </c>
      <c r="AE45" s="179" t="s">
        <v>216</v>
      </c>
      <c r="AF45" s="179" t="s">
        <v>216</v>
      </c>
      <c r="AG45" s="179" t="s">
        <v>216</v>
      </c>
      <c r="AH45" s="179" t="s">
        <v>216</v>
      </c>
      <c r="AI45" s="179" t="s">
        <v>216</v>
      </c>
      <c r="AJ45" s="179">
        <v>0</v>
      </c>
      <c r="AK45" s="179" t="s">
        <v>221</v>
      </c>
      <c r="AL45" s="179" t="s">
        <v>216</v>
      </c>
      <c r="AM45" s="179" t="b">
        <v>0</v>
      </c>
      <c r="AN45" s="179" t="s">
        <v>220</v>
      </c>
      <c r="AO45" s="179" t="b">
        <v>0</v>
      </c>
      <c r="AP45" s="187">
        <v>0</v>
      </c>
      <c r="AQ45" s="183">
        <v>0</v>
      </c>
      <c r="AR45" s="179" t="s">
        <v>216</v>
      </c>
      <c r="AS45" s="179" t="s">
        <v>216</v>
      </c>
      <c r="AT45" s="181">
        <v>44896</v>
      </c>
      <c r="AU45" s="181">
        <v>44166</v>
      </c>
      <c r="AV45" s="179">
        <v>1600000</v>
      </c>
      <c r="AW45" s="181">
        <v>44531</v>
      </c>
      <c r="AX45" s="179" t="b">
        <v>0</v>
      </c>
      <c r="AY45" s="179" t="s">
        <v>216</v>
      </c>
      <c r="AZ45" s="179" t="s">
        <v>216</v>
      </c>
      <c r="BA45" s="180" t="s">
        <v>216</v>
      </c>
      <c r="BB45" s="180">
        <v>1625</v>
      </c>
      <c r="BC45" s="179" t="s">
        <v>216</v>
      </c>
      <c r="BD45" s="179" t="b">
        <v>0</v>
      </c>
      <c r="BE45" s="179" t="s">
        <v>216</v>
      </c>
      <c r="BF45" s="179" t="s">
        <v>216</v>
      </c>
      <c r="BG45" s="179">
        <v>11078</v>
      </c>
      <c r="BH45" s="179" t="s">
        <v>216</v>
      </c>
      <c r="BI45" s="179" t="s">
        <v>216</v>
      </c>
      <c r="BJ45" s="179" t="b">
        <v>1</v>
      </c>
      <c r="BK45" s="179" t="s">
        <v>216</v>
      </c>
      <c r="BL45" s="179">
        <v>3400000</v>
      </c>
      <c r="BM45" s="179" t="s">
        <v>216</v>
      </c>
      <c r="BN45" s="179" t="s">
        <v>216</v>
      </c>
      <c r="BO45" s="179" t="s">
        <v>216</v>
      </c>
      <c r="BP45" s="179" t="s">
        <v>216</v>
      </c>
      <c r="BQ45" s="179" t="s">
        <v>216</v>
      </c>
      <c r="BR45" s="179" t="s">
        <v>219</v>
      </c>
      <c r="BS45" s="179">
        <v>1146</v>
      </c>
      <c r="BT45" s="179">
        <v>0</v>
      </c>
      <c r="BU45" s="179" t="s">
        <v>216</v>
      </c>
      <c r="BV45" s="179" t="s">
        <v>295</v>
      </c>
      <c r="BW45" s="179" t="s">
        <v>216</v>
      </c>
      <c r="BX45" s="179" t="s">
        <v>216</v>
      </c>
      <c r="BY45" s="179" t="b">
        <v>1</v>
      </c>
      <c r="BZ45" s="179">
        <v>2600000</v>
      </c>
      <c r="CA45" s="179">
        <v>0</v>
      </c>
      <c r="CB45" s="179">
        <v>0</v>
      </c>
      <c r="CC45" s="179" t="s">
        <v>217</v>
      </c>
      <c r="CD45" s="179" t="s">
        <v>216</v>
      </c>
      <c r="CE45" s="179" t="s">
        <v>216</v>
      </c>
      <c r="CF45" s="179" t="s">
        <v>216</v>
      </c>
      <c r="CG45" s="179" t="s">
        <v>216</v>
      </c>
      <c r="CH45" s="179" t="s">
        <v>216</v>
      </c>
      <c r="CI45" s="179" t="s">
        <v>216</v>
      </c>
      <c r="CJ45" s="179">
        <v>1</v>
      </c>
      <c r="CK45" s="177"/>
      <c r="CL45" s="178"/>
      <c r="CM45" s="177"/>
      <c r="CN45" s="177"/>
      <c r="CO45" s="168" t="s">
        <v>294</v>
      </c>
    </row>
    <row r="46" spans="1:93" ht="30" customHeight="1" x14ac:dyDescent="0.25">
      <c r="A46" s="190">
        <v>45</v>
      </c>
      <c r="B46" s="190">
        <v>152</v>
      </c>
      <c r="C46" s="193" t="s">
        <v>293</v>
      </c>
      <c r="D46" s="179" t="s">
        <v>292</v>
      </c>
      <c r="E46" s="188" t="s">
        <v>228</v>
      </c>
      <c r="F46" s="188" t="s">
        <v>227</v>
      </c>
      <c r="G46" s="179" t="s">
        <v>226</v>
      </c>
      <c r="H46" s="179" t="s">
        <v>225</v>
      </c>
      <c r="I46" s="188" t="s">
        <v>249</v>
      </c>
      <c r="J46" s="192">
        <v>2692</v>
      </c>
      <c r="K46" s="191">
        <f t="shared" si="8"/>
        <v>1634.4725111441307</v>
      </c>
      <c r="L46" s="183">
        <v>4400000</v>
      </c>
      <c r="M46" s="182">
        <f t="shared" si="9"/>
        <v>4400000</v>
      </c>
      <c r="N46" s="182">
        <v>4038000</v>
      </c>
      <c r="O46" s="182">
        <f t="shared" si="10"/>
        <v>4038000</v>
      </c>
      <c r="P46" s="191">
        <f t="shared" si="11"/>
        <v>1500</v>
      </c>
      <c r="Q46" s="183">
        <f t="shared" si="12"/>
        <v>62014566</v>
      </c>
      <c r="R46" s="178">
        <v>0</v>
      </c>
      <c r="S46" s="182">
        <v>0</v>
      </c>
      <c r="T46" s="183">
        <v>362000</v>
      </c>
      <c r="U46" s="179" t="s">
        <v>248</v>
      </c>
      <c r="V46" s="179"/>
      <c r="W46" s="179" t="s">
        <v>247</v>
      </c>
      <c r="X46" s="179" t="s">
        <v>216</v>
      </c>
      <c r="Y46" s="179" t="s">
        <v>216</v>
      </c>
      <c r="Z46" s="179" t="s">
        <v>216</v>
      </c>
      <c r="AA46" s="179" t="s">
        <v>216</v>
      </c>
      <c r="AB46" s="181">
        <v>45293</v>
      </c>
      <c r="AC46" s="179" t="s">
        <v>216</v>
      </c>
      <c r="AD46" s="179" t="s">
        <v>216</v>
      </c>
      <c r="AE46" s="179" t="s">
        <v>216</v>
      </c>
      <c r="AF46" s="179" t="s">
        <v>216</v>
      </c>
      <c r="AG46" s="179" t="s">
        <v>216</v>
      </c>
      <c r="AH46" s="179" t="s">
        <v>216</v>
      </c>
      <c r="AI46" s="179" t="s">
        <v>216</v>
      </c>
      <c r="AJ46" s="179">
        <v>0</v>
      </c>
      <c r="AK46" s="179" t="s">
        <v>221</v>
      </c>
      <c r="AL46" s="179" t="s">
        <v>216</v>
      </c>
      <c r="AM46" s="179" t="b">
        <v>0</v>
      </c>
      <c r="AN46" s="179" t="s">
        <v>220</v>
      </c>
      <c r="AO46" s="179" t="b">
        <v>0</v>
      </c>
      <c r="AP46" s="187">
        <v>0</v>
      </c>
      <c r="AQ46" s="183">
        <v>0</v>
      </c>
      <c r="AR46" s="179"/>
      <c r="AS46" s="179" t="s">
        <v>216</v>
      </c>
      <c r="AT46" s="181">
        <v>45659</v>
      </c>
      <c r="AU46" s="181">
        <v>44835</v>
      </c>
      <c r="AV46" s="179">
        <v>400000</v>
      </c>
      <c r="AW46" s="181">
        <v>45231</v>
      </c>
      <c r="AX46" s="179" t="b">
        <v>0</v>
      </c>
      <c r="AY46" s="179" t="s">
        <v>216</v>
      </c>
      <c r="AZ46" s="179" t="s">
        <v>216</v>
      </c>
      <c r="BA46" s="180" t="s">
        <v>216</v>
      </c>
      <c r="BB46" s="180">
        <v>838</v>
      </c>
      <c r="BC46" s="179" t="s">
        <v>216</v>
      </c>
      <c r="BD46" s="179" t="b">
        <v>0</v>
      </c>
      <c r="BE46" s="179" t="s">
        <v>216</v>
      </c>
      <c r="BF46" s="179" t="s">
        <v>216</v>
      </c>
      <c r="BG46" s="179">
        <v>5248</v>
      </c>
      <c r="BH46" s="179" t="s">
        <v>216</v>
      </c>
      <c r="BI46" s="179" t="s">
        <v>216</v>
      </c>
      <c r="BJ46" s="179" t="b">
        <v>1</v>
      </c>
      <c r="BK46" s="179" t="s">
        <v>216</v>
      </c>
      <c r="BL46" s="179">
        <v>130000</v>
      </c>
      <c r="BM46" s="179" t="s">
        <v>216</v>
      </c>
      <c r="BN46" s="179" t="s">
        <v>216</v>
      </c>
      <c r="BO46" s="179" t="s">
        <v>216</v>
      </c>
      <c r="BP46" s="179" t="s">
        <v>216</v>
      </c>
      <c r="BQ46" s="179" t="s">
        <v>216</v>
      </c>
      <c r="BR46" s="179" t="s">
        <v>246</v>
      </c>
      <c r="BS46" s="179">
        <v>136</v>
      </c>
      <c r="BT46" s="179" t="s">
        <v>216</v>
      </c>
      <c r="BU46" s="179" t="s">
        <v>216</v>
      </c>
      <c r="BV46" s="179" t="s">
        <v>245</v>
      </c>
      <c r="BW46" s="179" t="s">
        <v>216</v>
      </c>
      <c r="BX46" s="179" t="s">
        <v>216</v>
      </c>
      <c r="BY46" s="179" t="b">
        <v>1</v>
      </c>
      <c r="BZ46" s="179">
        <v>308000</v>
      </c>
      <c r="CA46" s="179">
        <v>0</v>
      </c>
      <c r="CB46" s="179">
        <v>0</v>
      </c>
      <c r="CC46" s="179" t="s">
        <v>244</v>
      </c>
      <c r="CD46" s="179" t="s">
        <v>216</v>
      </c>
      <c r="CE46" s="179" t="s">
        <v>216</v>
      </c>
      <c r="CF46" s="179" t="s">
        <v>216</v>
      </c>
      <c r="CG46" s="179" t="s">
        <v>216</v>
      </c>
      <c r="CH46" s="179" t="s">
        <v>216</v>
      </c>
      <c r="CI46" s="179" t="s">
        <v>216</v>
      </c>
      <c r="CJ46" s="179">
        <v>1</v>
      </c>
      <c r="CK46" s="177"/>
      <c r="CL46" s="178"/>
      <c r="CM46" s="177"/>
      <c r="CN46" s="177"/>
      <c r="CO46" s="168" t="s">
        <v>291</v>
      </c>
    </row>
    <row r="47" spans="1:93" ht="30" customHeight="1" x14ac:dyDescent="0.25">
      <c r="A47" s="205">
        <v>46</v>
      </c>
      <c r="B47" s="205">
        <v>153</v>
      </c>
      <c r="C47" s="204" t="s">
        <v>290</v>
      </c>
      <c r="D47" s="197" t="s">
        <v>289</v>
      </c>
      <c r="E47" s="203" t="s">
        <v>228</v>
      </c>
      <c r="F47" s="203" t="s">
        <v>227</v>
      </c>
      <c r="G47" s="197" t="s">
        <v>226</v>
      </c>
      <c r="H47" s="197" t="s">
        <v>225</v>
      </c>
      <c r="I47" s="203" t="s">
        <v>249</v>
      </c>
      <c r="J47" s="201">
        <v>3499</v>
      </c>
      <c r="K47" s="200">
        <f t="shared" si="8"/>
        <v>1714.7756501857673</v>
      </c>
      <c r="L47" s="200">
        <v>6000000</v>
      </c>
      <c r="M47" s="202">
        <f t="shared" si="9"/>
        <v>6000000</v>
      </c>
      <c r="N47" s="202">
        <v>5248500</v>
      </c>
      <c r="O47" s="202">
        <f t="shared" si="10"/>
        <v>5248500</v>
      </c>
      <c r="P47" s="200">
        <f t="shared" si="11"/>
        <v>1500</v>
      </c>
      <c r="Q47" s="200">
        <f t="shared" si="12"/>
        <v>67263066</v>
      </c>
      <c r="R47" s="196">
        <v>0</v>
      </c>
      <c r="S47" s="202">
        <v>0</v>
      </c>
      <c r="T47" s="200">
        <v>751500</v>
      </c>
      <c r="U47" s="197" t="s">
        <v>248</v>
      </c>
      <c r="V47" s="197"/>
      <c r="W47" s="197" t="s">
        <v>247</v>
      </c>
      <c r="X47" s="197" t="s">
        <v>216</v>
      </c>
      <c r="Y47" s="197" t="s">
        <v>216</v>
      </c>
      <c r="Z47" s="197" t="s">
        <v>216</v>
      </c>
      <c r="AA47" s="197" t="s">
        <v>216</v>
      </c>
      <c r="AB47" s="199">
        <v>45293</v>
      </c>
      <c r="AC47" s="197" t="s">
        <v>216</v>
      </c>
      <c r="AD47" s="197" t="s">
        <v>216</v>
      </c>
      <c r="AE47" s="197" t="s">
        <v>216</v>
      </c>
      <c r="AF47" s="197" t="s">
        <v>216</v>
      </c>
      <c r="AG47" s="197" t="s">
        <v>216</v>
      </c>
      <c r="AH47" s="197" t="s">
        <v>216</v>
      </c>
      <c r="AI47" s="197" t="s">
        <v>216</v>
      </c>
      <c r="AJ47" s="197">
        <v>0</v>
      </c>
      <c r="AK47" s="197" t="s">
        <v>221</v>
      </c>
      <c r="AL47" s="197" t="s">
        <v>216</v>
      </c>
      <c r="AM47" s="197" t="b">
        <v>0</v>
      </c>
      <c r="AN47" s="197" t="s">
        <v>220</v>
      </c>
      <c r="AO47" s="197" t="b">
        <v>0</v>
      </c>
      <c r="AP47" s="201">
        <v>0</v>
      </c>
      <c r="AQ47" s="200">
        <v>0</v>
      </c>
      <c r="AR47" s="197"/>
      <c r="AS47" s="197" t="s">
        <v>216</v>
      </c>
      <c r="AT47" s="199">
        <v>45659</v>
      </c>
      <c r="AU47" s="199">
        <v>44835</v>
      </c>
      <c r="AV47" s="197">
        <v>500000</v>
      </c>
      <c r="AW47" s="199">
        <v>45231</v>
      </c>
      <c r="AX47" s="197" t="b">
        <v>0</v>
      </c>
      <c r="AY47" s="197" t="s">
        <v>216</v>
      </c>
      <c r="AZ47" s="197" t="s">
        <v>216</v>
      </c>
      <c r="BA47" s="198" t="s">
        <v>216</v>
      </c>
      <c r="BB47" s="198">
        <v>1715</v>
      </c>
      <c r="BC47" s="197" t="s">
        <v>216</v>
      </c>
      <c r="BD47" s="197" t="b">
        <v>0</v>
      </c>
      <c r="BE47" s="197" t="s">
        <v>216</v>
      </c>
      <c r="BF47" s="197" t="s">
        <v>216</v>
      </c>
      <c r="BG47" s="197">
        <v>3499</v>
      </c>
      <c r="BH47" s="197" t="s">
        <v>216</v>
      </c>
      <c r="BI47" s="197" t="s">
        <v>216</v>
      </c>
      <c r="BJ47" s="197" t="b">
        <v>1</v>
      </c>
      <c r="BK47" s="197" t="s">
        <v>216</v>
      </c>
      <c r="BL47" s="197">
        <v>1500000</v>
      </c>
      <c r="BM47" s="197" t="s">
        <v>216</v>
      </c>
      <c r="BN47" s="197" t="s">
        <v>216</v>
      </c>
      <c r="BO47" s="197" t="s">
        <v>216</v>
      </c>
      <c r="BP47" s="197" t="s">
        <v>216</v>
      </c>
      <c r="BQ47" s="197" t="s">
        <v>216</v>
      </c>
      <c r="BR47" s="197" t="s">
        <v>246</v>
      </c>
      <c r="BS47" s="197">
        <v>273</v>
      </c>
      <c r="BT47" s="197" t="s">
        <v>216</v>
      </c>
      <c r="BU47" s="197" t="s">
        <v>216</v>
      </c>
      <c r="BV47" s="197" t="s">
        <v>245</v>
      </c>
      <c r="BW47" s="197" t="s">
        <v>216</v>
      </c>
      <c r="BX47" s="197" t="s">
        <v>216</v>
      </c>
      <c r="BY47" s="197" t="b">
        <v>1</v>
      </c>
      <c r="BZ47" s="197">
        <v>620000</v>
      </c>
      <c r="CA47" s="197">
        <v>0</v>
      </c>
      <c r="CB47" s="197">
        <v>0</v>
      </c>
      <c r="CC47" s="197" t="s">
        <v>244</v>
      </c>
      <c r="CD47" s="197" t="s">
        <v>216</v>
      </c>
      <c r="CE47" s="197" t="s">
        <v>216</v>
      </c>
      <c r="CF47" s="197" t="s">
        <v>216</v>
      </c>
      <c r="CG47" s="197" t="s">
        <v>216</v>
      </c>
      <c r="CH47" s="197" t="s">
        <v>216</v>
      </c>
      <c r="CI47" s="197" t="s">
        <v>216</v>
      </c>
      <c r="CJ47" s="197">
        <v>1</v>
      </c>
      <c r="CK47" s="195"/>
      <c r="CL47" s="196"/>
      <c r="CM47" s="195"/>
      <c r="CN47" s="195"/>
      <c r="CO47" s="168" t="s">
        <v>288</v>
      </c>
    </row>
    <row r="48" spans="1:93" ht="30" customHeight="1" x14ac:dyDescent="0.25">
      <c r="A48" s="190">
        <v>47</v>
      </c>
      <c r="B48" s="190">
        <v>154</v>
      </c>
      <c r="C48" s="193" t="s">
        <v>287</v>
      </c>
      <c r="D48" s="179" t="s">
        <v>286</v>
      </c>
      <c r="E48" s="188" t="s">
        <v>228</v>
      </c>
      <c r="F48" s="188" t="s">
        <v>227</v>
      </c>
      <c r="G48" s="179" t="s">
        <v>226</v>
      </c>
      <c r="H48" s="179" t="s">
        <v>225</v>
      </c>
      <c r="I48" s="188" t="s">
        <v>249</v>
      </c>
      <c r="J48" s="192">
        <v>1028</v>
      </c>
      <c r="K48" s="191">
        <f t="shared" si="8"/>
        <v>1848.2490272373541</v>
      </c>
      <c r="L48" s="183">
        <v>1900000</v>
      </c>
      <c r="M48" s="182">
        <f t="shared" si="9"/>
        <v>1900000</v>
      </c>
      <c r="N48" s="182">
        <v>1542000</v>
      </c>
      <c r="O48" s="182">
        <f t="shared" si="10"/>
        <v>1542000</v>
      </c>
      <c r="P48" s="191">
        <f t="shared" si="11"/>
        <v>1500</v>
      </c>
      <c r="Q48" s="183">
        <f t="shared" si="12"/>
        <v>68805066</v>
      </c>
      <c r="R48" s="178">
        <v>0</v>
      </c>
      <c r="S48" s="182">
        <v>0</v>
      </c>
      <c r="T48" s="183">
        <v>358000</v>
      </c>
      <c r="U48" s="179" t="s">
        <v>223</v>
      </c>
      <c r="V48" s="179"/>
      <c r="W48" s="179" t="s">
        <v>222</v>
      </c>
      <c r="X48" s="179" t="s">
        <v>216</v>
      </c>
      <c r="Y48" s="179" t="s">
        <v>216</v>
      </c>
      <c r="Z48" s="179" t="s">
        <v>216</v>
      </c>
      <c r="AA48" s="179" t="s">
        <v>216</v>
      </c>
      <c r="AB48" s="181">
        <v>44287</v>
      </c>
      <c r="AC48" s="179" t="s">
        <v>216</v>
      </c>
      <c r="AD48" s="179" t="s">
        <v>216</v>
      </c>
      <c r="AE48" s="179" t="s">
        <v>216</v>
      </c>
      <c r="AF48" s="179" t="s">
        <v>216</v>
      </c>
      <c r="AG48" s="179" t="s">
        <v>216</v>
      </c>
      <c r="AH48" s="179" t="s">
        <v>216</v>
      </c>
      <c r="AI48" s="179" t="s">
        <v>216</v>
      </c>
      <c r="AJ48" s="179">
        <v>0</v>
      </c>
      <c r="AK48" s="179" t="s">
        <v>221</v>
      </c>
      <c r="AL48" s="179" t="s">
        <v>216</v>
      </c>
      <c r="AM48" s="179" t="b">
        <v>0</v>
      </c>
      <c r="AN48" s="179" t="s">
        <v>220</v>
      </c>
      <c r="AO48" s="179" t="b">
        <v>0</v>
      </c>
      <c r="AP48" s="187">
        <v>0</v>
      </c>
      <c r="AQ48" s="183">
        <v>0</v>
      </c>
      <c r="AR48" s="179" t="s">
        <v>216</v>
      </c>
      <c r="AS48" s="179" t="s">
        <v>216</v>
      </c>
      <c r="AT48" s="181">
        <v>44531</v>
      </c>
      <c r="AU48" s="181">
        <v>44166</v>
      </c>
      <c r="AV48" s="179">
        <v>172000</v>
      </c>
      <c r="AW48" s="181">
        <v>44531</v>
      </c>
      <c r="AX48" s="179" t="b">
        <v>0</v>
      </c>
      <c r="AY48" s="179" t="s">
        <v>216</v>
      </c>
      <c r="AZ48" s="179" t="s">
        <v>216</v>
      </c>
      <c r="BA48" s="180" t="s">
        <v>216</v>
      </c>
      <c r="BB48" s="180">
        <v>1848</v>
      </c>
      <c r="BC48" s="179" t="s">
        <v>216</v>
      </c>
      <c r="BD48" s="179" t="b">
        <v>0</v>
      </c>
      <c r="BE48" s="179" t="s">
        <v>216</v>
      </c>
      <c r="BF48" s="179" t="s">
        <v>216</v>
      </c>
      <c r="BG48" s="179">
        <v>1028</v>
      </c>
      <c r="BH48" s="179" t="s">
        <v>216</v>
      </c>
      <c r="BI48" s="179" t="s">
        <v>216</v>
      </c>
      <c r="BJ48" s="179" t="b">
        <v>1</v>
      </c>
      <c r="BK48" s="179" t="s">
        <v>216</v>
      </c>
      <c r="BL48" s="179">
        <v>231000</v>
      </c>
      <c r="BM48" s="179" t="s">
        <v>216</v>
      </c>
      <c r="BN48" s="179" t="s">
        <v>216</v>
      </c>
      <c r="BO48" s="179" t="s">
        <v>216</v>
      </c>
      <c r="BP48" s="179" t="s">
        <v>216</v>
      </c>
      <c r="BQ48" s="179" t="s">
        <v>216</v>
      </c>
      <c r="BR48" s="179" t="s">
        <v>219</v>
      </c>
      <c r="BS48" s="179">
        <v>77</v>
      </c>
      <c r="BT48" s="179">
        <v>0</v>
      </c>
      <c r="BU48" s="179" t="s">
        <v>216</v>
      </c>
      <c r="BV48" s="179" t="s">
        <v>285</v>
      </c>
      <c r="BW48" s="179" t="s">
        <v>216</v>
      </c>
      <c r="BX48" s="179" t="s">
        <v>216</v>
      </c>
      <c r="BY48" s="179" t="b">
        <v>1</v>
      </c>
      <c r="BZ48" s="179">
        <v>174000</v>
      </c>
      <c r="CA48" s="179">
        <v>0</v>
      </c>
      <c r="CB48" s="179">
        <v>0</v>
      </c>
      <c r="CC48" s="179" t="s">
        <v>217</v>
      </c>
      <c r="CD48" s="179" t="s">
        <v>216</v>
      </c>
      <c r="CE48" s="179" t="s">
        <v>216</v>
      </c>
      <c r="CF48" s="179" t="s">
        <v>216</v>
      </c>
      <c r="CG48" s="179" t="s">
        <v>216</v>
      </c>
      <c r="CH48" s="179" t="s">
        <v>216</v>
      </c>
      <c r="CI48" s="179" t="s">
        <v>216</v>
      </c>
      <c r="CJ48" s="179">
        <v>1</v>
      </c>
      <c r="CK48" s="177"/>
      <c r="CL48" s="178"/>
      <c r="CM48" s="177"/>
      <c r="CN48" s="177"/>
      <c r="CO48" s="168" t="s">
        <v>284</v>
      </c>
    </row>
    <row r="49" spans="1:93" ht="30" customHeight="1" x14ac:dyDescent="0.25">
      <c r="A49" s="190">
        <v>48</v>
      </c>
      <c r="B49" s="190">
        <v>155</v>
      </c>
      <c r="C49" s="193" t="s">
        <v>283</v>
      </c>
      <c r="D49" s="179" t="s">
        <v>282</v>
      </c>
      <c r="E49" s="188" t="s">
        <v>228</v>
      </c>
      <c r="F49" s="188" t="s">
        <v>227</v>
      </c>
      <c r="G49" s="179" t="s">
        <v>226</v>
      </c>
      <c r="H49" s="179" t="s">
        <v>225</v>
      </c>
      <c r="I49" s="188" t="s">
        <v>224</v>
      </c>
      <c r="J49" s="192">
        <v>830</v>
      </c>
      <c r="K49" s="191">
        <f t="shared" si="8"/>
        <v>1867.4698795180723</v>
      </c>
      <c r="L49" s="183">
        <v>1550000</v>
      </c>
      <c r="M49" s="182">
        <f t="shared" si="9"/>
        <v>1550000</v>
      </c>
      <c r="N49" s="182">
        <v>1245000</v>
      </c>
      <c r="O49" s="182">
        <f t="shared" si="10"/>
        <v>1245000</v>
      </c>
      <c r="P49" s="191">
        <f t="shared" si="11"/>
        <v>1500</v>
      </c>
      <c r="Q49" s="183">
        <f t="shared" si="12"/>
        <v>70050066</v>
      </c>
      <c r="R49" s="178">
        <v>0</v>
      </c>
      <c r="S49" s="182">
        <v>0</v>
      </c>
      <c r="T49" s="183">
        <v>305000</v>
      </c>
      <c r="U49" s="179" t="s">
        <v>223</v>
      </c>
      <c r="V49" s="179"/>
      <c r="W49" s="179" t="s">
        <v>222</v>
      </c>
      <c r="X49" s="179" t="s">
        <v>216</v>
      </c>
      <c r="Y49" s="179" t="s">
        <v>216</v>
      </c>
      <c r="Z49" s="179" t="s">
        <v>216</v>
      </c>
      <c r="AA49" s="179" t="s">
        <v>216</v>
      </c>
      <c r="AB49" s="181">
        <v>44287</v>
      </c>
      <c r="AC49" s="179" t="s">
        <v>216</v>
      </c>
      <c r="AD49" s="179" t="s">
        <v>216</v>
      </c>
      <c r="AE49" s="179" t="s">
        <v>216</v>
      </c>
      <c r="AF49" s="179" t="s">
        <v>216</v>
      </c>
      <c r="AG49" s="179" t="s">
        <v>216</v>
      </c>
      <c r="AH49" s="179" t="s">
        <v>216</v>
      </c>
      <c r="AI49" s="179" t="s">
        <v>216</v>
      </c>
      <c r="AJ49" s="179">
        <v>0</v>
      </c>
      <c r="AK49" s="179" t="s">
        <v>221</v>
      </c>
      <c r="AL49" s="179" t="s">
        <v>216</v>
      </c>
      <c r="AM49" s="179" t="b">
        <v>0</v>
      </c>
      <c r="AN49" s="179" t="s">
        <v>220</v>
      </c>
      <c r="AO49" s="179" t="b">
        <v>0</v>
      </c>
      <c r="AP49" s="187">
        <v>0</v>
      </c>
      <c r="AQ49" s="183">
        <v>0</v>
      </c>
      <c r="AR49" s="179" t="s">
        <v>216</v>
      </c>
      <c r="AS49" s="179" t="s">
        <v>216</v>
      </c>
      <c r="AT49" s="181">
        <v>44531</v>
      </c>
      <c r="AU49" s="181">
        <v>44166</v>
      </c>
      <c r="AV49" s="179">
        <v>141000</v>
      </c>
      <c r="AW49" s="181">
        <v>44531</v>
      </c>
      <c r="AX49" s="179" t="b">
        <v>0</v>
      </c>
      <c r="AY49" s="179" t="s">
        <v>216</v>
      </c>
      <c r="AZ49" s="179" t="s">
        <v>216</v>
      </c>
      <c r="BA49" s="180" t="s">
        <v>216</v>
      </c>
      <c r="BB49" s="180">
        <v>1867</v>
      </c>
      <c r="BC49" s="179" t="s">
        <v>216</v>
      </c>
      <c r="BD49" s="179" t="b">
        <v>0</v>
      </c>
      <c r="BE49" s="179" t="s">
        <v>216</v>
      </c>
      <c r="BF49" s="179" t="s">
        <v>216</v>
      </c>
      <c r="BG49" s="179">
        <v>830</v>
      </c>
      <c r="BH49" s="179" t="s">
        <v>216</v>
      </c>
      <c r="BI49" s="179" t="s">
        <v>216</v>
      </c>
      <c r="BJ49" s="179" t="b">
        <v>1</v>
      </c>
      <c r="BK49" s="179" t="s">
        <v>216</v>
      </c>
      <c r="BL49" s="179">
        <v>850000</v>
      </c>
      <c r="BM49" s="179" t="s">
        <v>216</v>
      </c>
      <c r="BN49" s="179" t="s">
        <v>216</v>
      </c>
      <c r="BO49" s="179" t="s">
        <v>216</v>
      </c>
      <c r="BP49" s="179" t="s">
        <v>216</v>
      </c>
      <c r="BQ49" s="179" t="s">
        <v>216</v>
      </c>
      <c r="BR49" s="179" t="s">
        <v>219</v>
      </c>
      <c r="BS49" s="179">
        <v>34</v>
      </c>
      <c r="BT49" s="179">
        <v>0</v>
      </c>
      <c r="BU49" s="179" t="s">
        <v>216</v>
      </c>
      <c r="BV49" s="179" t="s">
        <v>281</v>
      </c>
      <c r="BW49" s="179" t="s">
        <v>216</v>
      </c>
      <c r="BX49" s="179" t="s">
        <v>216</v>
      </c>
      <c r="BY49" s="179" t="b">
        <v>1</v>
      </c>
      <c r="BZ49" s="179">
        <v>76840</v>
      </c>
      <c r="CA49" s="179">
        <v>0</v>
      </c>
      <c r="CB49" s="179">
        <v>0</v>
      </c>
      <c r="CC49" s="179" t="s">
        <v>217</v>
      </c>
      <c r="CD49" s="179" t="s">
        <v>216</v>
      </c>
      <c r="CE49" s="179" t="s">
        <v>216</v>
      </c>
      <c r="CF49" s="179" t="s">
        <v>216</v>
      </c>
      <c r="CG49" s="179" t="s">
        <v>216</v>
      </c>
      <c r="CH49" s="179" t="s">
        <v>216</v>
      </c>
      <c r="CI49" s="179" t="s">
        <v>216</v>
      </c>
      <c r="CJ49" s="179">
        <v>1</v>
      </c>
      <c r="CK49" s="177"/>
      <c r="CL49" s="178"/>
      <c r="CM49" s="177"/>
      <c r="CN49" s="177"/>
      <c r="CO49" s="168" t="s">
        <v>280</v>
      </c>
    </row>
    <row r="50" spans="1:93" ht="30" customHeight="1" x14ac:dyDescent="0.25">
      <c r="A50" s="190">
        <v>49</v>
      </c>
      <c r="B50" s="190">
        <v>156</v>
      </c>
      <c r="C50" s="193" t="s">
        <v>279</v>
      </c>
      <c r="D50" s="179" t="s">
        <v>278</v>
      </c>
      <c r="E50" s="188" t="s">
        <v>228</v>
      </c>
      <c r="F50" s="188" t="s">
        <v>227</v>
      </c>
      <c r="G50" s="179" t="s">
        <v>226</v>
      </c>
      <c r="H50" s="179" t="s">
        <v>225</v>
      </c>
      <c r="I50" s="188" t="s">
        <v>224</v>
      </c>
      <c r="J50" s="192">
        <v>685</v>
      </c>
      <c r="K50" s="191">
        <f t="shared" si="8"/>
        <v>1887.5912408759125</v>
      </c>
      <c r="L50" s="183">
        <v>1293000</v>
      </c>
      <c r="M50" s="182">
        <f t="shared" si="9"/>
        <v>1293000</v>
      </c>
      <c r="N50" s="182">
        <v>1027500</v>
      </c>
      <c r="O50" s="182">
        <f t="shared" si="10"/>
        <v>1027500</v>
      </c>
      <c r="P50" s="191">
        <f t="shared" si="11"/>
        <v>1500</v>
      </c>
      <c r="Q50" s="183">
        <f t="shared" si="12"/>
        <v>71077566</v>
      </c>
      <c r="R50" s="178">
        <v>0</v>
      </c>
      <c r="S50" s="182">
        <v>0</v>
      </c>
      <c r="T50" s="183">
        <v>265500</v>
      </c>
      <c r="U50" s="179" t="s">
        <v>223</v>
      </c>
      <c r="V50" s="179"/>
      <c r="W50" s="179" t="s">
        <v>222</v>
      </c>
      <c r="X50" s="179" t="s">
        <v>216</v>
      </c>
      <c r="Y50" s="179" t="s">
        <v>216</v>
      </c>
      <c r="Z50" s="179" t="s">
        <v>216</v>
      </c>
      <c r="AA50" s="179" t="s">
        <v>216</v>
      </c>
      <c r="AB50" s="181">
        <v>44287</v>
      </c>
      <c r="AC50" s="179" t="s">
        <v>216</v>
      </c>
      <c r="AD50" s="179" t="s">
        <v>216</v>
      </c>
      <c r="AE50" s="179" t="s">
        <v>216</v>
      </c>
      <c r="AF50" s="179" t="s">
        <v>216</v>
      </c>
      <c r="AG50" s="179" t="s">
        <v>216</v>
      </c>
      <c r="AH50" s="179" t="s">
        <v>216</v>
      </c>
      <c r="AI50" s="179" t="s">
        <v>216</v>
      </c>
      <c r="AJ50" s="179">
        <v>0</v>
      </c>
      <c r="AK50" s="179" t="s">
        <v>221</v>
      </c>
      <c r="AL50" s="179" t="s">
        <v>216</v>
      </c>
      <c r="AM50" s="179" t="b">
        <v>0</v>
      </c>
      <c r="AN50" s="179" t="s">
        <v>220</v>
      </c>
      <c r="AO50" s="179" t="b">
        <v>0</v>
      </c>
      <c r="AP50" s="187">
        <v>0</v>
      </c>
      <c r="AQ50" s="183">
        <v>0</v>
      </c>
      <c r="AR50" s="179" t="s">
        <v>216</v>
      </c>
      <c r="AS50" s="179" t="s">
        <v>216</v>
      </c>
      <c r="AT50" s="181">
        <v>44531</v>
      </c>
      <c r="AU50" s="181">
        <v>44166</v>
      </c>
      <c r="AV50" s="179">
        <v>118000</v>
      </c>
      <c r="AW50" s="181">
        <v>44531</v>
      </c>
      <c r="AX50" s="179" t="b">
        <v>0</v>
      </c>
      <c r="AY50" s="179" t="s">
        <v>216</v>
      </c>
      <c r="AZ50" s="179" t="s">
        <v>216</v>
      </c>
      <c r="BA50" s="180" t="s">
        <v>216</v>
      </c>
      <c r="BB50" s="180">
        <v>1888</v>
      </c>
      <c r="BC50" s="179" t="s">
        <v>216</v>
      </c>
      <c r="BD50" s="179" t="b">
        <v>0</v>
      </c>
      <c r="BE50" s="179" t="s">
        <v>216</v>
      </c>
      <c r="BF50" s="179" t="s">
        <v>216</v>
      </c>
      <c r="BG50" s="179">
        <v>685</v>
      </c>
      <c r="BH50" s="179" t="s">
        <v>216</v>
      </c>
      <c r="BI50" s="179" t="s">
        <v>216</v>
      </c>
      <c r="BJ50" s="179" t="b">
        <v>1</v>
      </c>
      <c r="BK50" s="179" t="s">
        <v>216</v>
      </c>
      <c r="BL50" s="179">
        <v>87000</v>
      </c>
      <c r="BM50" s="179" t="s">
        <v>216</v>
      </c>
      <c r="BN50" s="179" t="s">
        <v>216</v>
      </c>
      <c r="BO50" s="179" t="s">
        <v>216</v>
      </c>
      <c r="BP50" s="179" t="s">
        <v>216</v>
      </c>
      <c r="BQ50" s="179" t="s">
        <v>216</v>
      </c>
      <c r="BR50" s="179" t="s">
        <v>219</v>
      </c>
      <c r="BS50" s="179">
        <v>29</v>
      </c>
      <c r="BT50" s="179">
        <v>0</v>
      </c>
      <c r="BU50" s="179" t="s">
        <v>216</v>
      </c>
      <c r="BV50" s="179" t="s">
        <v>277</v>
      </c>
      <c r="BW50" s="179" t="s">
        <v>216</v>
      </c>
      <c r="BX50" s="179" t="s">
        <v>216</v>
      </c>
      <c r="BY50" s="179" t="b">
        <v>1</v>
      </c>
      <c r="BZ50" s="179">
        <v>65540</v>
      </c>
      <c r="CA50" s="179">
        <v>0</v>
      </c>
      <c r="CB50" s="179">
        <v>0</v>
      </c>
      <c r="CC50" s="179" t="s">
        <v>217</v>
      </c>
      <c r="CD50" s="179" t="s">
        <v>216</v>
      </c>
      <c r="CE50" s="179" t="s">
        <v>216</v>
      </c>
      <c r="CF50" s="179" t="s">
        <v>216</v>
      </c>
      <c r="CG50" s="179" t="s">
        <v>216</v>
      </c>
      <c r="CH50" s="179" t="s">
        <v>216</v>
      </c>
      <c r="CI50" s="179" t="s">
        <v>216</v>
      </c>
      <c r="CJ50" s="179">
        <v>1</v>
      </c>
      <c r="CK50" s="177"/>
      <c r="CL50" s="178"/>
      <c r="CM50" s="177"/>
      <c r="CN50" s="177"/>
      <c r="CO50" s="168" t="s">
        <v>276</v>
      </c>
    </row>
    <row r="51" spans="1:93" ht="30" customHeight="1" x14ac:dyDescent="0.25">
      <c r="A51" s="190">
        <v>50</v>
      </c>
      <c r="B51" s="190">
        <v>157</v>
      </c>
      <c r="C51" s="193" t="s">
        <v>275</v>
      </c>
      <c r="D51" s="179" t="s">
        <v>274</v>
      </c>
      <c r="E51" s="188" t="s">
        <v>228</v>
      </c>
      <c r="F51" s="188" t="s">
        <v>227</v>
      </c>
      <c r="G51" s="179" t="s">
        <v>226</v>
      </c>
      <c r="H51" s="179" t="s">
        <v>225</v>
      </c>
      <c r="I51" s="188" t="s">
        <v>249</v>
      </c>
      <c r="J51" s="192">
        <v>7308</v>
      </c>
      <c r="K51" s="191">
        <f t="shared" si="8"/>
        <v>1906.4039408866995</v>
      </c>
      <c r="L51" s="183">
        <v>13932000</v>
      </c>
      <c r="M51" s="182">
        <f t="shared" si="9"/>
        <v>13932000</v>
      </c>
      <c r="N51" s="182">
        <v>10962000</v>
      </c>
      <c r="O51" s="182">
        <f t="shared" si="10"/>
        <v>10962000</v>
      </c>
      <c r="P51" s="191">
        <f t="shared" si="11"/>
        <v>1500</v>
      </c>
      <c r="Q51" s="183">
        <f t="shared" si="12"/>
        <v>82039566</v>
      </c>
      <c r="R51" s="178">
        <v>0</v>
      </c>
      <c r="S51" s="182">
        <v>0</v>
      </c>
      <c r="T51" s="183">
        <v>2970000</v>
      </c>
      <c r="U51" s="179" t="s">
        <v>223</v>
      </c>
      <c r="V51" s="179"/>
      <c r="W51" s="179" t="s">
        <v>222</v>
      </c>
      <c r="X51" s="179" t="s">
        <v>216</v>
      </c>
      <c r="Y51" s="179" t="s">
        <v>216</v>
      </c>
      <c r="Z51" s="179" t="s">
        <v>216</v>
      </c>
      <c r="AA51" s="179" t="s">
        <v>216</v>
      </c>
      <c r="AB51" s="181">
        <v>44287</v>
      </c>
      <c r="AC51" s="179" t="s">
        <v>216</v>
      </c>
      <c r="AD51" s="179" t="s">
        <v>216</v>
      </c>
      <c r="AE51" s="179" t="s">
        <v>216</v>
      </c>
      <c r="AF51" s="179" t="s">
        <v>216</v>
      </c>
      <c r="AG51" s="179" t="s">
        <v>216</v>
      </c>
      <c r="AH51" s="179" t="s">
        <v>216</v>
      </c>
      <c r="AI51" s="179" t="s">
        <v>216</v>
      </c>
      <c r="AJ51" s="179">
        <v>0</v>
      </c>
      <c r="AK51" s="179" t="s">
        <v>221</v>
      </c>
      <c r="AL51" s="179" t="s">
        <v>216</v>
      </c>
      <c r="AM51" s="179" t="b">
        <v>0</v>
      </c>
      <c r="AN51" s="179" t="s">
        <v>220</v>
      </c>
      <c r="AO51" s="179" t="b">
        <v>0</v>
      </c>
      <c r="AP51" s="187">
        <v>0</v>
      </c>
      <c r="AQ51" s="183">
        <v>0</v>
      </c>
      <c r="AR51" s="179" t="s">
        <v>216</v>
      </c>
      <c r="AS51" s="179" t="s">
        <v>216</v>
      </c>
      <c r="AT51" s="181">
        <v>44531</v>
      </c>
      <c r="AU51" s="181">
        <v>44166</v>
      </c>
      <c r="AV51" s="179">
        <v>1266000</v>
      </c>
      <c r="AW51" s="181">
        <v>44531</v>
      </c>
      <c r="AX51" s="179" t="b">
        <v>0</v>
      </c>
      <c r="AY51" s="179" t="s">
        <v>216</v>
      </c>
      <c r="AZ51" s="179" t="s">
        <v>216</v>
      </c>
      <c r="BA51" s="180" t="s">
        <v>216</v>
      </c>
      <c r="BB51" s="180">
        <v>1906</v>
      </c>
      <c r="BC51" s="179" t="s">
        <v>216</v>
      </c>
      <c r="BD51" s="179" t="b">
        <v>0</v>
      </c>
      <c r="BE51" s="179" t="s">
        <v>216</v>
      </c>
      <c r="BF51" s="179" t="s">
        <v>216</v>
      </c>
      <c r="BG51" s="179">
        <v>7308</v>
      </c>
      <c r="BH51" s="179" t="s">
        <v>216</v>
      </c>
      <c r="BI51" s="179" t="s">
        <v>216</v>
      </c>
      <c r="BJ51" s="179" t="b">
        <v>1</v>
      </c>
      <c r="BK51" s="179" t="s">
        <v>216</v>
      </c>
      <c r="BL51" s="179">
        <v>840000</v>
      </c>
      <c r="BM51" s="179" t="s">
        <v>216</v>
      </c>
      <c r="BN51" s="179" t="s">
        <v>216</v>
      </c>
      <c r="BO51" s="179" t="s">
        <v>216</v>
      </c>
      <c r="BP51" s="179" t="s">
        <v>216</v>
      </c>
      <c r="BQ51" s="179" t="s">
        <v>216</v>
      </c>
      <c r="BR51" s="179" t="s">
        <v>219</v>
      </c>
      <c r="BS51" s="179">
        <v>280</v>
      </c>
      <c r="BT51" s="179">
        <v>0</v>
      </c>
      <c r="BU51" s="179" t="s">
        <v>216</v>
      </c>
      <c r="BV51" s="179" t="s">
        <v>273</v>
      </c>
      <c r="BW51" s="179" t="s">
        <v>216</v>
      </c>
      <c r="BX51" s="179" t="s">
        <v>216</v>
      </c>
      <c r="BY51" s="179" t="b">
        <v>1</v>
      </c>
      <c r="BZ51" s="179">
        <v>632800</v>
      </c>
      <c r="CA51" s="179">
        <v>0</v>
      </c>
      <c r="CB51" s="179">
        <v>0</v>
      </c>
      <c r="CC51" s="179" t="s">
        <v>217</v>
      </c>
      <c r="CD51" s="179" t="s">
        <v>216</v>
      </c>
      <c r="CE51" s="179" t="s">
        <v>216</v>
      </c>
      <c r="CF51" s="179" t="s">
        <v>216</v>
      </c>
      <c r="CG51" s="179" t="s">
        <v>216</v>
      </c>
      <c r="CH51" s="179" t="s">
        <v>216</v>
      </c>
      <c r="CI51" s="179" t="s">
        <v>216</v>
      </c>
      <c r="CJ51" s="179">
        <v>1</v>
      </c>
      <c r="CK51" s="177" t="s">
        <v>86</v>
      </c>
      <c r="CL51" s="178">
        <v>3370572</v>
      </c>
      <c r="CM51" s="194">
        <f>O51-CL51</f>
        <v>7591428</v>
      </c>
      <c r="CN51" s="177"/>
      <c r="CO51" s="168" t="s">
        <v>272</v>
      </c>
    </row>
    <row r="52" spans="1:93" ht="30" customHeight="1" x14ac:dyDescent="0.25">
      <c r="A52" s="190">
        <v>51</v>
      </c>
      <c r="B52" s="190">
        <v>158</v>
      </c>
      <c r="C52" s="193" t="s">
        <v>271</v>
      </c>
      <c r="D52" s="179" t="s">
        <v>270</v>
      </c>
      <c r="E52" s="188" t="s">
        <v>228</v>
      </c>
      <c r="F52" s="188" t="s">
        <v>227</v>
      </c>
      <c r="G52" s="179" t="s">
        <v>226</v>
      </c>
      <c r="H52" s="179" t="s">
        <v>225</v>
      </c>
      <c r="I52" s="188" t="s">
        <v>249</v>
      </c>
      <c r="J52" s="192">
        <v>644</v>
      </c>
      <c r="K52" s="191">
        <f t="shared" si="8"/>
        <v>1951.8633540372671</v>
      </c>
      <c r="L52" s="183">
        <v>1257000</v>
      </c>
      <c r="M52" s="182">
        <f t="shared" si="9"/>
        <v>1257000</v>
      </c>
      <c r="N52" s="182">
        <v>966000</v>
      </c>
      <c r="O52" s="182">
        <f t="shared" si="10"/>
        <v>966000</v>
      </c>
      <c r="P52" s="191">
        <f t="shared" si="11"/>
        <v>1500</v>
      </c>
      <c r="Q52" s="183">
        <f t="shared" si="12"/>
        <v>83005566</v>
      </c>
      <c r="R52" s="178">
        <v>0</v>
      </c>
      <c r="S52" s="182">
        <v>0</v>
      </c>
      <c r="T52" s="183">
        <v>291000</v>
      </c>
      <c r="U52" s="179" t="s">
        <v>223</v>
      </c>
      <c r="V52" s="179"/>
      <c r="W52" s="179" t="s">
        <v>222</v>
      </c>
      <c r="X52" s="179" t="s">
        <v>216</v>
      </c>
      <c r="Y52" s="179" t="s">
        <v>216</v>
      </c>
      <c r="Z52" s="179" t="s">
        <v>216</v>
      </c>
      <c r="AA52" s="179" t="s">
        <v>216</v>
      </c>
      <c r="AB52" s="181">
        <v>44287</v>
      </c>
      <c r="AC52" s="179" t="s">
        <v>216</v>
      </c>
      <c r="AD52" s="179" t="s">
        <v>216</v>
      </c>
      <c r="AE52" s="179" t="s">
        <v>216</v>
      </c>
      <c r="AF52" s="179" t="s">
        <v>216</v>
      </c>
      <c r="AG52" s="179" t="s">
        <v>216</v>
      </c>
      <c r="AH52" s="179" t="s">
        <v>216</v>
      </c>
      <c r="AI52" s="179" t="s">
        <v>216</v>
      </c>
      <c r="AJ52" s="179">
        <v>0</v>
      </c>
      <c r="AK52" s="179" t="s">
        <v>221</v>
      </c>
      <c r="AL52" s="179" t="s">
        <v>216</v>
      </c>
      <c r="AM52" s="179" t="b">
        <v>0</v>
      </c>
      <c r="AN52" s="179" t="s">
        <v>220</v>
      </c>
      <c r="AO52" s="179" t="b">
        <v>0</v>
      </c>
      <c r="AP52" s="187">
        <v>0</v>
      </c>
      <c r="AQ52" s="183">
        <v>0</v>
      </c>
      <c r="AR52" s="179" t="s">
        <v>216</v>
      </c>
      <c r="AS52" s="179" t="s">
        <v>216</v>
      </c>
      <c r="AT52" s="181">
        <v>44531</v>
      </c>
      <c r="AU52" s="181">
        <v>44166</v>
      </c>
      <c r="AV52" s="179">
        <v>114300</v>
      </c>
      <c r="AW52" s="181">
        <v>44531</v>
      </c>
      <c r="AX52" s="179" t="b">
        <v>0</v>
      </c>
      <c r="AY52" s="179" t="s">
        <v>216</v>
      </c>
      <c r="AZ52" s="179" t="s">
        <v>216</v>
      </c>
      <c r="BA52" s="180" t="s">
        <v>216</v>
      </c>
      <c r="BB52" s="180">
        <v>1952</v>
      </c>
      <c r="BC52" s="179" t="s">
        <v>216</v>
      </c>
      <c r="BD52" s="179" t="b">
        <v>0</v>
      </c>
      <c r="BE52" s="179" t="s">
        <v>216</v>
      </c>
      <c r="BF52" s="179" t="s">
        <v>216</v>
      </c>
      <c r="BG52" s="179">
        <v>644</v>
      </c>
      <c r="BH52" s="179" t="s">
        <v>216</v>
      </c>
      <c r="BI52" s="179" t="s">
        <v>216</v>
      </c>
      <c r="BJ52" s="179" t="b">
        <v>1</v>
      </c>
      <c r="BK52" s="179" t="s">
        <v>216</v>
      </c>
      <c r="BL52" s="179">
        <v>61100</v>
      </c>
      <c r="BM52" s="179" t="s">
        <v>216</v>
      </c>
      <c r="BN52" s="179" t="s">
        <v>216</v>
      </c>
      <c r="BO52" s="179" t="s">
        <v>216</v>
      </c>
      <c r="BP52" s="179" t="s">
        <v>216</v>
      </c>
      <c r="BQ52" s="179" t="s">
        <v>216</v>
      </c>
      <c r="BR52" s="179" t="s">
        <v>219</v>
      </c>
      <c r="BS52" s="179">
        <v>27</v>
      </c>
      <c r="BT52" s="179">
        <v>0</v>
      </c>
      <c r="BU52" s="179" t="s">
        <v>216</v>
      </c>
      <c r="BV52" s="179" t="s">
        <v>269</v>
      </c>
      <c r="BW52" s="179" t="s">
        <v>216</v>
      </c>
      <c r="BX52" s="179" t="s">
        <v>216</v>
      </c>
      <c r="BY52" s="179" t="b">
        <v>1</v>
      </c>
      <c r="BZ52" s="179">
        <v>81000</v>
      </c>
      <c r="CA52" s="179">
        <v>0</v>
      </c>
      <c r="CB52" s="179">
        <v>0</v>
      </c>
      <c r="CC52" s="179" t="s">
        <v>217</v>
      </c>
      <c r="CD52" s="179" t="s">
        <v>216</v>
      </c>
      <c r="CE52" s="179" t="s">
        <v>216</v>
      </c>
      <c r="CF52" s="179" t="s">
        <v>216</v>
      </c>
      <c r="CG52" s="179" t="s">
        <v>216</v>
      </c>
      <c r="CH52" s="179" t="s">
        <v>216</v>
      </c>
      <c r="CI52" s="179" t="s">
        <v>216</v>
      </c>
      <c r="CJ52" s="179">
        <v>1</v>
      </c>
      <c r="CK52" s="177"/>
      <c r="CL52" s="178"/>
      <c r="CM52" s="177"/>
      <c r="CN52" s="177"/>
      <c r="CO52" s="168" t="s">
        <v>268</v>
      </c>
    </row>
    <row r="53" spans="1:93" ht="30" customHeight="1" x14ac:dyDescent="0.25">
      <c r="A53" s="190">
        <v>52</v>
      </c>
      <c r="B53" s="190">
        <v>159</v>
      </c>
      <c r="C53" s="193" t="s">
        <v>267</v>
      </c>
      <c r="D53" s="179" t="s">
        <v>266</v>
      </c>
      <c r="E53" s="188" t="s">
        <v>228</v>
      </c>
      <c r="F53" s="188" t="s">
        <v>227</v>
      </c>
      <c r="G53" s="179" t="s">
        <v>226</v>
      </c>
      <c r="H53" s="179" t="s">
        <v>225</v>
      </c>
      <c r="I53" s="188" t="s">
        <v>249</v>
      </c>
      <c r="J53" s="192">
        <v>582</v>
      </c>
      <c r="K53" s="191">
        <f t="shared" si="8"/>
        <v>2099.6563573883163</v>
      </c>
      <c r="L53" s="183">
        <v>1222000</v>
      </c>
      <c r="M53" s="182">
        <f t="shared" si="9"/>
        <v>1222000</v>
      </c>
      <c r="N53" s="182">
        <v>873000</v>
      </c>
      <c r="O53" s="182">
        <f t="shared" si="10"/>
        <v>873000</v>
      </c>
      <c r="P53" s="191">
        <f t="shared" si="11"/>
        <v>1500</v>
      </c>
      <c r="Q53" s="183">
        <f t="shared" si="12"/>
        <v>83878566</v>
      </c>
      <c r="R53" s="178">
        <v>0</v>
      </c>
      <c r="S53" s="182">
        <v>0</v>
      </c>
      <c r="T53" s="183">
        <v>349000</v>
      </c>
      <c r="U53" s="179" t="s">
        <v>223</v>
      </c>
      <c r="V53" s="179"/>
      <c r="W53" s="179" t="s">
        <v>222</v>
      </c>
      <c r="X53" s="179" t="s">
        <v>216</v>
      </c>
      <c r="Y53" s="179" t="s">
        <v>216</v>
      </c>
      <c r="Z53" s="179" t="s">
        <v>216</v>
      </c>
      <c r="AA53" s="179" t="s">
        <v>216</v>
      </c>
      <c r="AB53" s="181">
        <v>44287</v>
      </c>
      <c r="AC53" s="179" t="s">
        <v>216</v>
      </c>
      <c r="AD53" s="179" t="s">
        <v>216</v>
      </c>
      <c r="AE53" s="179" t="s">
        <v>216</v>
      </c>
      <c r="AF53" s="179" t="s">
        <v>216</v>
      </c>
      <c r="AG53" s="179" t="s">
        <v>216</v>
      </c>
      <c r="AH53" s="179" t="s">
        <v>216</v>
      </c>
      <c r="AI53" s="179" t="s">
        <v>216</v>
      </c>
      <c r="AJ53" s="179">
        <v>0</v>
      </c>
      <c r="AK53" s="179" t="s">
        <v>221</v>
      </c>
      <c r="AL53" s="179" t="s">
        <v>216</v>
      </c>
      <c r="AM53" s="179" t="b">
        <v>0</v>
      </c>
      <c r="AN53" s="179" t="s">
        <v>220</v>
      </c>
      <c r="AO53" s="179" t="b">
        <v>0</v>
      </c>
      <c r="AP53" s="187">
        <v>0</v>
      </c>
      <c r="AQ53" s="183">
        <v>0</v>
      </c>
      <c r="AR53" s="179" t="s">
        <v>216</v>
      </c>
      <c r="AS53" s="179" t="s">
        <v>216</v>
      </c>
      <c r="AT53" s="181">
        <v>44531</v>
      </c>
      <c r="AU53" s="181">
        <v>44166</v>
      </c>
      <c r="AV53" s="179">
        <v>112000</v>
      </c>
      <c r="AW53" s="181">
        <v>44531</v>
      </c>
      <c r="AX53" s="179" t="b">
        <v>0</v>
      </c>
      <c r="AY53" s="179" t="s">
        <v>216</v>
      </c>
      <c r="AZ53" s="179" t="s">
        <v>216</v>
      </c>
      <c r="BA53" s="180" t="s">
        <v>216</v>
      </c>
      <c r="BB53" s="180">
        <v>2100</v>
      </c>
      <c r="BC53" s="179" t="s">
        <v>216</v>
      </c>
      <c r="BD53" s="179" t="b">
        <v>0</v>
      </c>
      <c r="BE53" s="179" t="s">
        <v>216</v>
      </c>
      <c r="BF53" s="179" t="s">
        <v>216</v>
      </c>
      <c r="BG53" s="179">
        <v>582</v>
      </c>
      <c r="BH53" s="179" t="s">
        <v>216</v>
      </c>
      <c r="BI53" s="179" t="s">
        <v>216</v>
      </c>
      <c r="BJ53" s="179" t="b">
        <v>1</v>
      </c>
      <c r="BK53" s="179" t="s">
        <v>216</v>
      </c>
      <c r="BL53" s="179">
        <v>39000</v>
      </c>
      <c r="BM53" s="179" t="s">
        <v>216</v>
      </c>
      <c r="BN53" s="179" t="s">
        <v>216</v>
      </c>
      <c r="BO53" s="179" t="s">
        <v>216</v>
      </c>
      <c r="BP53" s="179" t="s">
        <v>216</v>
      </c>
      <c r="BQ53" s="179" t="s">
        <v>216</v>
      </c>
      <c r="BR53" s="179" t="s">
        <v>219</v>
      </c>
      <c r="BS53" s="179">
        <v>13</v>
      </c>
      <c r="BT53" s="179">
        <v>0</v>
      </c>
      <c r="BU53" s="179" t="s">
        <v>216</v>
      </c>
      <c r="BV53" s="179" t="s">
        <v>265</v>
      </c>
      <c r="BW53" s="179" t="s">
        <v>216</v>
      </c>
      <c r="BX53" s="179" t="s">
        <v>216</v>
      </c>
      <c r="BY53" s="179" t="b">
        <v>1</v>
      </c>
      <c r="BZ53" s="179">
        <v>29400</v>
      </c>
      <c r="CA53" s="179">
        <v>0</v>
      </c>
      <c r="CB53" s="179">
        <v>0</v>
      </c>
      <c r="CC53" s="179" t="s">
        <v>217</v>
      </c>
      <c r="CD53" s="179" t="s">
        <v>216</v>
      </c>
      <c r="CE53" s="179" t="s">
        <v>216</v>
      </c>
      <c r="CF53" s="179" t="s">
        <v>216</v>
      </c>
      <c r="CG53" s="179" t="s">
        <v>216</v>
      </c>
      <c r="CH53" s="179" t="s">
        <v>216</v>
      </c>
      <c r="CI53" s="179" t="s">
        <v>216</v>
      </c>
      <c r="CJ53" s="179">
        <v>1</v>
      </c>
      <c r="CK53" s="177"/>
      <c r="CL53" s="178"/>
      <c r="CM53" s="177"/>
      <c r="CN53" s="177"/>
      <c r="CO53" s="168" t="s">
        <v>264</v>
      </c>
    </row>
    <row r="54" spans="1:93" ht="30" customHeight="1" x14ac:dyDescent="0.25">
      <c r="A54" s="190">
        <v>53</v>
      </c>
      <c r="B54" s="190">
        <v>160</v>
      </c>
      <c r="C54" s="193" t="s">
        <v>263</v>
      </c>
      <c r="D54" s="179" t="s">
        <v>262</v>
      </c>
      <c r="E54" s="188" t="s">
        <v>228</v>
      </c>
      <c r="F54" s="188" t="s">
        <v>227</v>
      </c>
      <c r="G54" s="179" t="s">
        <v>226</v>
      </c>
      <c r="H54" s="179" t="s">
        <v>225</v>
      </c>
      <c r="I54" s="188" t="s">
        <v>224</v>
      </c>
      <c r="J54" s="192">
        <v>1418</v>
      </c>
      <c r="K54" s="191">
        <f t="shared" si="8"/>
        <v>2133.286318758815</v>
      </c>
      <c r="L54" s="183">
        <v>3025000</v>
      </c>
      <c r="M54" s="182">
        <f t="shared" si="9"/>
        <v>3025000</v>
      </c>
      <c r="N54" s="182">
        <v>2127000</v>
      </c>
      <c r="O54" s="182">
        <f t="shared" si="10"/>
        <v>2127000</v>
      </c>
      <c r="P54" s="191">
        <f t="shared" si="11"/>
        <v>1500</v>
      </c>
      <c r="Q54" s="183">
        <f t="shared" si="12"/>
        <v>86005566</v>
      </c>
      <c r="R54" s="178">
        <v>0</v>
      </c>
      <c r="S54" s="182">
        <v>0</v>
      </c>
      <c r="T54" s="183">
        <v>898000</v>
      </c>
      <c r="U54" s="179" t="s">
        <v>223</v>
      </c>
      <c r="V54" s="179"/>
      <c r="W54" s="179" t="s">
        <v>222</v>
      </c>
      <c r="X54" s="179" t="s">
        <v>216</v>
      </c>
      <c r="Y54" s="179" t="s">
        <v>216</v>
      </c>
      <c r="Z54" s="179" t="s">
        <v>216</v>
      </c>
      <c r="AA54" s="179" t="s">
        <v>216</v>
      </c>
      <c r="AB54" s="181">
        <v>44287</v>
      </c>
      <c r="AC54" s="179" t="s">
        <v>216</v>
      </c>
      <c r="AD54" s="179" t="s">
        <v>216</v>
      </c>
      <c r="AE54" s="179" t="s">
        <v>216</v>
      </c>
      <c r="AF54" s="179" t="s">
        <v>216</v>
      </c>
      <c r="AG54" s="179" t="s">
        <v>216</v>
      </c>
      <c r="AH54" s="179" t="s">
        <v>216</v>
      </c>
      <c r="AI54" s="179" t="s">
        <v>216</v>
      </c>
      <c r="AJ54" s="179">
        <v>0</v>
      </c>
      <c r="AK54" s="179" t="s">
        <v>221</v>
      </c>
      <c r="AL54" s="179" t="s">
        <v>216</v>
      </c>
      <c r="AM54" s="179" t="b">
        <v>0</v>
      </c>
      <c r="AN54" s="179" t="s">
        <v>220</v>
      </c>
      <c r="AO54" s="179" t="b">
        <v>0</v>
      </c>
      <c r="AP54" s="187">
        <v>0</v>
      </c>
      <c r="AQ54" s="183">
        <v>0</v>
      </c>
      <c r="AR54" s="179" t="s">
        <v>216</v>
      </c>
      <c r="AS54" s="179" t="s">
        <v>216</v>
      </c>
      <c r="AT54" s="181">
        <v>44896</v>
      </c>
      <c r="AU54" s="181">
        <v>44166</v>
      </c>
      <c r="AV54" s="179">
        <v>275000</v>
      </c>
      <c r="AW54" s="181">
        <v>44531</v>
      </c>
      <c r="AX54" s="179" t="b">
        <v>0</v>
      </c>
      <c r="AY54" s="179" t="s">
        <v>216</v>
      </c>
      <c r="AZ54" s="179" t="s">
        <v>216</v>
      </c>
      <c r="BA54" s="180" t="s">
        <v>216</v>
      </c>
      <c r="BB54" s="180">
        <v>2133</v>
      </c>
      <c r="BC54" s="179" t="s">
        <v>216</v>
      </c>
      <c r="BD54" s="179" t="b">
        <v>0</v>
      </c>
      <c r="BE54" s="179" t="s">
        <v>216</v>
      </c>
      <c r="BF54" s="179" t="s">
        <v>216</v>
      </c>
      <c r="BG54" s="179">
        <v>1418</v>
      </c>
      <c r="BH54" s="179" t="s">
        <v>216</v>
      </c>
      <c r="BI54" s="179" t="s">
        <v>216</v>
      </c>
      <c r="BJ54" s="179" t="b">
        <v>1</v>
      </c>
      <c r="BK54" s="179" t="s">
        <v>216</v>
      </c>
      <c r="BL54" s="179">
        <v>264000</v>
      </c>
      <c r="BM54" s="179" t="s">
        <v>216</v>
      </c>
      <c r="BN54" s="179" t="s">
        <v>216</v>
      </c>
      <c r="BO54" s="179" t="s">
        <v>216</v>
      </c>
      <c r="BP54" s="179" t="s">
        <v>216</v>
      </c>
      <c r="BQ54" s="179" t="s">
        <v>216</v>
      </c>
      <c r="BR54" s="179" t="s">
        <v>219</v>
      </c>
      <c r="BS54" s="179">
        <v>88</v>
      </c>
      <c r="BT54" s="179">
        <v>0</v>
      </c>
      <c r="BU54" s="179" t="s">
        <v>216</v>
      </c>
      <c r="BV54" s="179" t="s">
        <v>261</v>
      </c>
      <c r="BW54" s="179" t="s">
        <v>216</v>
      </c>
      <c r="BX54" s="179" t="s">
        <v>216</v>
      </c>
      <c r="BY54" s="179" t="b">
        <v>1</v>
      </c>
      <c r="BZ54" s="179">
        <v>199000</v>
      </c>
      <c r="CA54" s="179">
        <v>0</v>
      </c>
      <c r="CB54" s="179">
        <v>0</v>
      </c>
      <c r="CC54" s="179" t="s">
        <v>217</v>
      </c>
      <c r="CD54" s="179" t="s">
        <v>216</v>
      </c>
      <c r="CE54" s="179" t="s">
        <v>216</v>
      </c>
      <c r="CF54" s="179" t="s">
        <v>216</v>
      </c>
      <c r="CG54" s="179" t="s">
        <v>216</v>
      </c>
      <c r="CH54" s="179" t="s">
        <v>216</v>
      </c>
      <c r="CI54" s="179" t="s">
        <v>216</v>
      </c>
      <c r="CJ54" s="179">
        <v>1</v>
      </c>
      <c r="CK54" s="177"/>
      <c r="CL54" s="178"/>
      <c r="CM54" s="177"/>
      <c r="CN54" s="177"/>
      <c r="CO54" s="168" t="s">
        <v>260</v>
      </c>
    </row>
    <row r="55" spans="1:93" ht="30" customHeight="1" x14ac:dyDescent="0.25">
      <c r="A55" s="190">
        <v>54</v>
      </c>
      <c r="B55" s="190">
        <v>161</v>
      </c>
      <c r="C55" s="193" t="s">
        <v>259</v>
      </c>
      <c r="D55" s="179" t="s">
        <v>258</v>
      </c>
      <c r="E55" s="188" t="s">
        <v>228</v>
      </c>
      <c r="F55" s="188" t="s">
        <v>227</v>
      </c>
      <c r="G55" s="179" t="s">
        <v>226</v>
      </c>
      <c r="H55" s="179" t="s">
        <v>225</v>
      </c>
      <c r="I55" s="188" t="s">
        <v>224</v>
      </c>
      <c r="J55" s="192">
        <v>1821</v>
      </c>
      <c r="K55" s="191">
        <f t="shared" si="8"/>
        <v>2331.1367380560132</v>
      </c>
      <c r="L55" s="183">
        <v>4245000</v>
      </c>
      <c r="M55" s="182">
        <f t="shared" si="9"/>
        <v>4245000</v>
      </c>
      <c r="N55" s="182">
        <v>2731500</v>
      </c>
      <c r="O55" s="182">
        <f t="shared" si="10"/>
        <v>2731500</v>
      </c>
      <c r="P55" s="191">
        <f t="shared" si="11"/>
        <v>1500</v>
      </c>
      <c r="Q55" s="183">
        <f t="shared" si="12"/>
        <v>88737066</v>
      </c>
      <c r="R55" s="178">
        <v>0</v>
      </c>
      <c r="S55" s="182">
        <v>0</v>
      </c>
      <c r="T55" s="183">
        <v>1513500</v>
      </c>
      <c r="U55" s="179" t="s">
        <v>223</v>
      </c>
      <c r="V55" s="179"/>
      <c r="W55" s="179" t="s">
        <v>222</v>
      </c>
      <c r="X55" s="179" t="s">
        <v>216</v>
      </c>
      <c r="Y55" s="179" t="s">
        <v>216</v>
      </c>
      <c r="Z55" s="179" t="s">
        <v>216</v>
      </c>
      <c r="AA55" s="179" t="s">
        <v>216</v>
      </c>
      <c r="AB55" s="181">
        <v>44287</v>
      </c>
      <c r="AC55" s="179" t="s">
        <v>216</v>
      </c>
      <c r="AD55" s="179" t="s">
        <v>216</v>
      </c>
      <c r="AE55" s="179" t="s">
        <v>216</v>
      </c>
      <c r="AF55" s="179" t="s">
        <v>216</v>
      </c>
      <c r="AG55" s="179" t="s">
        <v>216</v>
      </c>
      <c r="AH55" s="179" t="s">
        <v>216</v>
      </c>
      <c r="AI55" s="179" t="s">
        <v>216</v>
      </c>
      <c r="AJ55" s="179">
        <v>0</v>
      </c>
      <c r="AK55" s="179" t="s">
        <v>221</v>
      </c>
      <c r="AL55" s="179" t="s">
        <v>216</v>
      </c>
      <c r="AM55" s="179" t="b">
        <v>0</v>
      </c>
      <c r="AN55" s="179" t="s">
        <v>220</v>
      </c>
      <c r="AO55" s="179" t="b">
        <v>0</v>
      </c>
      <c r="AP55" s="187">
        <v>0</v>
      </c>
      <c r="AQ55" s="183">
        <v>0</v>
      </c>
      <c r="AR55" s="179" t="s">
        <v>216</v>
      </c>
      <c r="AS55" s="179" t="s">
        <v>216</v>
      </c>
      <c r="AT55" s="181">
        <v>44531</v>
      </c>
      <c r="AU55" s="181">
        <v>44166</v>
      </c>
      <c r="AV55" s="179">
        <v>386000</v>
      </c>
      <c r="AW55" s="181">
        <v>44531</v>
      </c>
      <c r="AX55" s="179" t="b">
        <v>0</v>
      </c>
      <c r="AY55" s="179" t="s">
        <v>216</v>
      </c>
      <c r="AZ55" s="179" t="s">
        <v>216</v>
      </c>
      <c r="BA55" s="180" t="s">
        <v>216</v>
      </c>
      <c r="BB55" s="180">
        <v>2331</v>
      </c>
      <c r="BC55" s="179" t="s">
        <v>216</v>
      </c>
      <c r="BD55" s="179" t="b">
        <v>0</v>
      </c>
      <c r="BE55" s="179" t="s">
        <v>216</v>
      </c>
      <c r="BF55" s="179" t="s">
        <v>216</v>
      </c>
      <c r="BG55" s="179">
        <v>1821</v>
      </c>
      <c r="BH55" s="179" t="s">
        <v>216</v>
      </c>
      <c r="BI55" s="179" t="s">
        <v>216</v>
      </c>
      <c r="BJ55" s="179" t="b">
        <v>1</v>
      </c>
      <c r="BK55" s="179" t="s">
        <v>216</v>
      </c>
      <c r="BL55" s="179">
        <v>321000</v>
      </c>
      <c r="BM55" s="179" t="s">
        <v>216</v>
      </c>
      <c r="BN55" s="179" t="s">
        <v>216</v>
      </c>
      <c r="BO55" s="179" t="s">
        <v>216</v>
      </c>
      <c r="BP55" s="179" t="s">
        <v>216</v>
      </c>
      <c r="BQ55" s="179" t="s">
        <v>216</v>
      </c>
      <c r="BR55" s="179" t="s">
        <v>219</v>
      </c>
      <c r="BS55" s="179">
        <v>94</v>
      </c>
      <c r="BT55" s="179">
        <v>0</v>
      </c>
      <c r="BU55" s="179" t="s">
        <v>216</v>
      </c>
      <c r="BV55" s="179" t="s">
        <v>257</v>
      </c>
      <c r="BW55" s="179" t="s">
        <v>216</v>
      </c>
      <c r="BX55" s="179" t="s">
        <v>216</v>
      </c>
      <c r="BY55" s="179" t="b">
        <v>1</v>
      </c>
      <c r="BZ55" s="179">
        <v>242000</v>
      </c>
      <c r="CA55" s="179">
        <v>0</v>
      </c>
      <c r="CB55" s="179">
        <v>0</v>
      </c>
      <c r="CC55" s="179" t="s">
        <v>217</v>
      </c>
      <c r="CD55" s="179" t="s">
        <v>216</v>
      </c>
      <c r="CE55" s="179" t="s">
        <v>216</v>
      </c>
      <c r="CF55" s="179" t="s">
        <v>216</v>
      </c>
      <c r="CG55" s="179" t="s">
        <v>216</v>
      </c>
      <c r="CH55" s="179" t="s">
        <v>216</v>
      </c>
      <c r="CI55" s="179" t="s">
        <v>216</v>
      </c>
      <c r="CJ55" s="179">
        <v>1</v>
      </c>
      <c r="CK55" s="177"/>
      <c r="CL55" s="178"/>
      <c r="CM55" s="177"/>
      <c r="CN55" s="177"/>
      <c r="CO55" s="168" t="s">
        <v>256</v>
      </c>
    </row>
    <row r="56" spans="1:93" ht="30" customHeight="1" x14ac:dyDescent="0.25">
      <c r="A56" s="190">
        <v>55</v>
      </c>
      <c r="B56" s="190">
        <v>162</v>
      </c>
      <c r="C56" s="193" t="s">
        <v>255</v>
      </c>
      <c r="D56" s="179" t="s">
        <v>254</v>
      </c>
      <c r="E56" s="188" t="s">
        <v>228</v>
      </c>
      <c r="F56" s="188" t="s">
        <v>227</v>
      </c>
      <c r="G56" s="179" t="s">
        <v>226</v>
      </c>
      <c r="H56" s="179" t="s">
        <v>225</v>
      </c>
      <c r="I56" s="188" t="s">
        <v>249</v>
      </c>
      <c r="J56" s="192">
        <v>772</v>
      </c>
      <c r="K56" s="191">
        <f t="shared" si="8"/>
        <v>2810.8808290155439</v>
      </c>
      <c r="L56" s="183">
        <v>2170000</v>
      </c>
      <c r="M56" s="182">
        <f t="shared" si="9"/>
        <v>2170000</v>
      </c>
      <c r="N56" s="182">
        <v>1158000</v>
      </c>
      <c r="O56" s="182">
        <f t="shared" si="10"/>
        <v>1158000</v>
      </c>
      <c r="P56" s="191">
        <f t="shared" si="11"/>
        <v>1500</v>
      </c>
      <c r="Q56" s="183">
        <f t="shared" si="12"/>
        <v>89895066</v>
      </c>
      <c r="R56" s="178">
        <v>0</v>
      </c>
      <c r="S56" s="182">
        <v>0</v>
      </c>
      <c r="T56" s="183">
        <v>1012000</v>
      </c>
      <c r="U56" s="179" t="s">
        <v>223</v>
      </c>
      <c r="V56" s="179"/>
      <c r="W56" s="179" t="s">
        <v>222</v>
      </c>
      <c r="X56" s="179" t="s">
        <v>216</v>
      </c>
      <c r="Y56" s="179" t="s">
        <v>216</v>
      </c>
      <c r="Z56" s="179" t="s">
        <v>216</v>
      </c>
      <c r="AA56" s="179" t="s">
        <v>216</v>
      </c>
      <c r="AB56" s="181">
        <v>44287</v>
      </c>
      <c r="AC56" s="179" t="s">
        <v>216</v>
      </c>
      <c r="AD56" s="179" t="s">
        <v>216</v>
      </c>
      <c r="AE56" s="179" t="s">
        <v>216</v>
      </c>
      <c r="AF56" s="179" t="s">
        <v>216</v>
      </c>
      <c r="AG56" s="179" t="s">
        <v>216</v>
      </c>
      <c r="AH56" s="179" t="s">
        <v>216</v>
      </c>
      <c r="AI56" s="179" t="s">
        <v>216</v>
      </c>
      <c r="AJ56" s="179">
        <v>0</v>
      </c>
      <c r="AK56" s="179" t="s">
        <v>221</v>
      </c>
      <c r="AL56" s="179" t="s">
        <v>216</v>
      </c>
      <c r="AM56" s="179" t="b">
        <v>0</v>
      </c>
      <c r="AN56" s="179" t="s">
        <v>220</v>
      </c>
      <c r="AO56" s="179" t="b">
        <v>0</v>
      </c>
      <c r="AP56" s="187">
        <v>0</v>
      </c>
      <c r="AQ56" s="183">
        <v>0</v>
      </c>
      <c r="AR56" s="179" t="s">
        <v>216</v>
      </c>
      <c r="AS56" s="179" t="s">
        <v>216</v>
      </c>
      <c r="AT56" s="181">
        <v>44531</v>
      </c>
      <c r="AU56" s="181">
        <v>44166</v>
      </c>
      <c r="AV56" s="179">
        <v>198000</v>
      </c>
      <c r="AW56" s="181">
        <v>44531</v>
      </c>
      <c r="AX56" s="179" t="b">
        <v>0</v>
      </c>
      <c r="AY56" s="179" t="s">
        <v>216</v>
      </c>
      <c r="AZ56" s="179" t="s">
        <v>216</v>
      </c>
      <c r="BA56" s="180" t="s">
        <v>216</v>
      </c>
      <c r="BB56" s="180">
        <v>2811</v>
      </c>
      <c r="BC56" s="179" t="s">
        <v>216</v>
      </c>
      <c r="BD56" s="179" t="b">
        <v>0</v>
      </c>
      <c r="BE56" s="179" t="s">
        <v>216</v>
      </c>
      <c r="BF56" s="179" t="s">
        <v>216</v>
      </c>
      <c r="BG56" s="179">
        <v>772</v>
      </c>
      <c r="BH56" s="179" t="s">
        <v>216</v>
      </c>
      <c r="BI56" s="179" t="s">
        <v>216</v>
      </c>
      <c r="BJ56" s="179" t="b">
        <v>1</v>
      </c>
      <c r="BK56" s="179" t="s">
        <v>216</v>
      </c>
      <c r="BL56" s="179">
        <v>216000</v>
      </c>
      <c r="BM56" s="179" t="s">
        <v>216</v>
      </c>
      <c r="BN56" s="179" t="s">
        <v>216</v>
      </c>
      <c r="BO56" s="179" t="s">
        <v>216</v>
      </c>
      <c r="BP56" s="179" t="s">
        <v>216</v>
      </c>
      <c r="BQ56" s="179" t="s">
        <v>216</v>
      </c>
      <c r="BR56" s="179" t="s">
        <v>219</v>
      </c>
      <c r="BS56" s="179">
        <v>72</v>
      </c>
      <c r="BT56" s="179">
        <v>0</v>
      </c>
      <c r="BU56" s="179" t="s">
        <v>216</v>
      </c>
      <c r="BV56" s="179" t="s">
        <v>253</v>
      </c>
      <c r="BW56" s="179" t="s">
        <v>216</v>
      </c>
      <c r="BX56" s="179" t="s">
        <v>216</v>
      </c>
      <c r="BY56" s="179" t="b">
        <v>1</v>
      </c>
      <c r="BZ56" s="179">
        <v>162720</v>
      </c>
      <c r="CA56" s="179">
        <v>0</v>
      </c>
      <c r="CB56" s="179">
        <v>0</v>
      </c>
      <c r="CC56" s="179" t="s">
        <v>217</v>
      </c>
      <c r="CD56" s="179" t="s">
        <v>216</v>
      </c>
      <c r="CE56" s="179" t="s">
        <v>216</v>
      </c>
      <c r="CF56" s="179" t="s">
        <v>216</v>
      </c>
      <c r="CG56" s="179" t="s">
        <v>216</v>
      </c>
      <c r="CH56" s="179" t="s">
        <v>216</v>
      </c>
      <c r="CI56" s="179" t="s">
        <v>216</v>
      </c>
      <c r="CJ56" s="179">
        <v>1</v>
      </c>
      <c r="CK56" s="177"/>
      <c r="CL56" s="178"/>
      <c r="CM56" s="177"/>
      <c r="CN56" s="177"/>
      <c r="CO56" s="168" t="s">
        <v>252</v>
      </c>
    </row>
    <row r="57" spans="1:93" ht="30" customHeight="1" x14ac:dyDescent="0.25">
      <c r="A57" s="190">
        <v>56</v>
      </c>
      <c r="B57" s="190">
        <v>163</v>
      </c>
      <c r="C57" s="193" t="s">
        <v>251</v>
      </c>
      <c r="D57" s="179" t="s">
        <v>250</v>
      </c>
      <c r="E57" s="188" t="s">
        <v>228</v>
      </c>
      <c r="F57" s="188" t="s">
        <v>227</v>
      </c>
      <c r="G57" s="179" t="s">
        <v>226</v>
      </c>
      <c r="H57" s="179" t="s">
        <v>225</v>
      </c>
      <c r="I57" s="188" t="s">
        <v>249</v>
      </c>
      <c r="J57" s="192">
        <v>5248</v>
      </c>
      <c r="K57" s="191">
        <f t="shared" si="8"/>
        <v>2839.1768292682927</v>
      </c>
      <c r="L57" s="183">
        <v>14900000</v>
      </c>
      <c r="M57" s="182">
        <f t="shared" si="9"/>
        <v>14900000</v>
      </c>
      <c r="N57" s="182">
        <v>7872000</v>
      </c>
      <c r="O57" s="182">
        <f t="shared" si="10"/>
        <v>7872000</v>
      </c>
      <c r="P57" s="191">
        <f t="shared" si="11"/>
        <v>1500</v>
      </c>
      <c r="Q57" s="183">
        <f t="shared" si="12"/>
        <v>97767066</v>
      </c>
      <c r="R57" s="178">
        <v>0</v>
      </c>
      <c r="S57" s="182">
        <v>0</v>
      </c>
      <c r="T57" s="183">
        <v>7100000</v>
      </c>
      <c r="U57" s="179" t="s">
        <v>248</v>
      </c>
      <c r="V57" s="179"/>
      <c r="W57" s="179" t="s">
        <v>247</v>
      </c>
      <c r="X57" s="179" t="s">
        <v>216</v>
      </c>
      <c r="Y57" s="179" t="s">
        <v>216</v>
      </c>
      <c r="Z57" s="179" t="s">
        <v>216</v>
      </c>
      <c r="AA57" s="179" t="s">
        <v>216</v>
      </c>
      <c r="AB57" s="181">
        <v>45293</v>
      </c>
      <c r="AC57" s="179" t="s">
        <v>216</v>
      </c>
      <c r="AD57" s="179" t="s">
        <v>216</v>
      </c>
      <c r="AE57" s="179" t="s">
        <v>216</v>
      </c>
      <c r="AF57" s="179" t="s">
        <v>216</v>
      </c>
      <c r="AG57" s="179" t="s">
        <v>216</v>
      </c>
      <c r="AH57" s="179" t="s">
        <v>216</v>
      </c>
      <c r="AI57" s="179" t="s">
        <v>216</v>
      </c>
      <c r="AJ57" s="179">
        <v>0</v>
      </c>
      <c r="AK57" s="179" t="s">
        <v>221</v>
      </c>
      <c r="AL57" s="179" t="s">
        <v>216</v>
      </c>
      <c r="AM57" s="179" t="b">
        <v>0</v>
      </c>
      <c r="AN57" s="179" t="s">
        <v>220</v>
      </c>
      <c r="AO57" s="179" t="b">
        <v>0</v>
      </c>
      <c r="AP57" s="187">
        <v>0</v>
      </c>
      <c r="AQ57" s="183">
        <v>0</v>
      </c>
      <c r="AR57" s="179" t="s">
        <v>216</v>
      </c>
      <c r="AS57" s="179" t="s">
        <v>216</v>
      </c>
      <c r="AT57" s="181">
        <v>45659</v>
      </c>
      <c r="AU57" s="181">
        <v>44835</v>
      </c>
      <c r="AV57" s="179">
        <v>1300000</v>
      </c>
      <c r="AW57" s="181">
        <v>45231</v>
      </c>
      <c r="AX57" s="179" t="b">
        <v>0</v>
      </c>
      <c r="AY57" s="179" t="s">
        <v>216</v>
      </c>
      <c r="AZ57" s="179" t="s">
        <v>216</v>
      </c>
      <c r="BA57" s="180" t="s">
        <v>216</v>
      </c>
      <c r="BB57" s="180">
        <v>2839</v>
      </c>
      <c r="BC57" s="179" t="s">
        <v>216</v>
      </c>
      <c r="BD57" s="179" t="b">
        <v>0</v>
      </c>
      <c r="BE57" s="179" t="s">
        <v>216</v>
      </c>
      <c r="BF57" s="179" t="s">
        <v>216</v>
      </c>
      <c r="BG57" s="179">
        <v>5248</v>
      </c>
      <c r="BH57" s="179" t="s">
        <v>216</v>
      </c>
      <c r="BI57" s="179" t="s">
        <v>216</v>
      </c>
      <c r="BJ57" s="179" t="b">
        <v>1</v>
      </c>
      <c r="BK57" s="179" t="s">
        <v>216</v>
      </c>
      <c r="BL57" s="179">
        <v>180000</v>
      </c>
      <c r="BM57" s="179" t="s">
        <v>216</v>
      </c>
      <c r="BN57" s="179" t="s">
        <v>216</v>
      </c>
      <c r="BO57" s="179" t="s">
        <v>216</v>
      </c>
      <c r="BP57" s="179" t="s">
        <v>216</v>
      </c>
      <c r="BQ57" s="179" t="s">
        <v>216</v>
      </c>
      <c r="BR57" s="179" t="s">
        <v>246</v>
      </c>
      <c r="BS57" s="179">
        <v>186</v>
      </c>
      <c r="BT57" s="179" t="s">
        <v>216</v>
      </c>
      <c r="BU57" s="179" t="s">
        <v>216</v>
      </c>
      <c r="BV57" s="179" t="s">
        <v>245</v>
      </c>
      <c r="BW57" s="179" t="s">
        <v>216</v>
      </c>
      <c r="BX57" s="179" t="s">
        <v>216</v>
      </c>
      <c r="BY57" s="179" t="b">
        <v>1</v>
      </c>
      <c r="BZ57" s="179">
        <v>425000</v>
      </c>
      <c r="CA57" s="179">
        <v>0</v>
      </c>
      <c r="CB57" s="179">
        <v>0</v>
      </c>
      <c r="CC57" s="179" t="s">
        <v>244</v>
      </c>
      <c r="CD57" s="179" t="s">
        <v>216</v>
      </c>
      <c r="CE57" s="179" t="s">
        <v>216</v>
      </c>
      <c r="CF57" s="179" t="s">
        <v>216</v>
      </c>
      <c r="CG57" s="179" t="s">
        <v>216</v>
      </c>
      <c r="CH57" s="179" t="s">
        <v>216</v>
      </c>
      <c r="CI57" s="179" t="s">
        <v>216</v>
      </c>
      <c r="CJ57" s="179">
        <v>1</v>
      </c>
      <c r="CK57" s="177" t="s">
        <v>86</v>
      </c>
      <c r="CL57" s="178">
        <v>6207192</v>
      </c>
      <c r="CM57" s="194">
        <f>O57-CL57</f>
        <v>1664808</v>
      </c>
      <c r="CN57" s="177"/>
      <c r="CO57" s="168" t="s">
        <v>243</v>
      </c>
    </row>
    <row r="58" spans="1:93" ht="30" customHeight="1" x14ac:dyDescent="0.25">
      <c r="A58" s="190">
        <v>57</v>
      </c>
      <c r="B58" s="190">
        <v>164</v>
      </c>
      <c r="C58" s="193" t="s">
        <v>242</v>
      </c>
      <c r="D58" s="179" t="s">
        <v>241</v>
      </c>
      <c r="E58" s="188" t="s">
        <v>228</v>
      </c>
      <c r="F58" s="188" t="s">
        <v>227</v>
      </c>
      <c r="G58" s="179" t="s">
        <v>226</v>
      </c>
      <c r="H58" s="179" t="s">
        <v>225</v>
      </c>
      <c r="I58" s="188" t="s">
        <v>224</v>
      </c>
      <c r="J58" s="192">
        <v>5464</v>
      </c>
      <c r="K58" s="191">
        <f t="shared" si="8"/>
        <v>4117.8623718887266</v>
      </c>
      <c r="L58" s="183">
        <v>22500000</v>
      </c>
      <c r="M58" s="182">
        <f t="shared" si="9"/>
        <v>22500000</v>
      </c>
      <c r="N58" s="182">
        <v>8196000</v>
      </c>
      <c r="O58" s="182">
        <f t="shared" si="10"/>
        <v>8196000</v>
      </c>
      <c r="P58" s="191">
        <f t="shared" si="11"/>
        <v>1500</v>
      </c>
      <c r="Q58" s="183">
        <f t="shared" si="12"/>
        <v>105963066</v>
      </c>
      <c r="R58" s="178">
        <v>0</v>
      </c>
      <c r="S58" s="182">
        <v>0</v>
      </c>
      <c r="T58" s="183">
        <v>14304000</v>
      </c>
      <c r="U58" s="179" t="s">
        <v>223</v>
      </c>
      <c r="V58" s="179"/>
      <c r="W58" s="179" t="s">
        <v>222</v>
      </c>
      <c r="X58" s="179" t="s">
        <v>216</v>
      </c>
      <c r="Y58" s="179" t="s">
        <v>216</v>
      </c>
      <c r="Z58" s="179" t="s">
        <v>216</v>
      </c>
      <c r="AA58" s="179" t="s">
        <v>216</v>
      </c>
      <c r="AB58" s="181">
        <v>44287</v>
      </c>
      <c r="AC58" s="179" t="s">
        <v>216</v>
      </c>
      <c r="AD58" s="179" t="s">
        <v>216</v>
      </c>
      <c r="AE58" s="179" t="s">
        <v>216</v>
      </c>
      <c r="AF58" s="179" t="s">
        <v>216</v>
      </c>
      <c r="AG58" s="179" t="s">
        <v>216</v>
      </c>
      <c r="AH58" s="179" t="s">
        <v>216</v>
      </c>
      <c r="AI58" s="179" t="s">
        <v>216</v>
      </c>
      <c r="AJ58" s="179">
        <v>0</v>
      </c>
      <c r="AK58" s="179" t="s">
        <v>221</v>
      </c>
      <c r="AL58" s="179" t="s">
        <v>216</v>
      </c>
      <c r="AM58" s="179" t="b">
        <v>0</v>
      </c>
      <c r="AN58" s="179" t="s">
        <v>220</v>
      </c>
      <c r="AO58" s="179" t="b">
        <v>0</v>
      </c>
      <c r="AP58" s="187">
        <v>0</v>
      </c>
      <c r="AQ58" s="183">
        <v>0</v>
      </c>
      <c r="AR58" s="179" t="s">
        <v>216</v>
      </c>
      <c r="AS58" s="179" t="s">
        <v>216</v>
      </c>
      <c r="AT58" s="181">
        <v>44896</v>
      </c>
      <c r="AU58" s="181">
        <v>44166</v>
      </c>
      <c r="AV58" s="179">
        <v>2100000</v>
      </c>
      <c r="AW58" s="181">
        <v>44531</v>
      </c>
      <c r="AX58" s="179" t="b">
        <v>0</v>
      </c>
      <c r="AY58" s="179" t="s">
        <v>216</v>
      </c>
      <c r="AZ58" s="179" t="s">
        <v>216</v>
      </c>
      <c r="BA58" s="180" t="s">
        <v>216</v>
      </c>
      <c r="BB58" s="180">
        <v>4118</v>
      </c>
      <c r="BC58" s="179" t="s">
        <v>216</v>
      </c>
      <c r="BD58" s="179" t="b">
        <v>0</v>
      </c>
      <c r="BE58" s="179" t="s">
        <v>216</v>
      </c>
      <c r="BF58" s="179" t="s">
        <v>216</v>
      </c>
      <c r="BG58" s="179">
        <v>5464</v>
      </c>
      <c r="BH58" s="179" t="s">
        <v>216</v>
      </c>
      <c r="BI58" s="179" t="s">
        <v>216</v>
      </c>
      <c r="BJ58" s="179" t="b">
        <v>1</v>
      </c>
      <c r="BK58" s="179" t="s">
        <v>216</v>
      </c>
      <c r="BL58" s="179">
        <v>921000</v>
      </c>
      <c r="BM58" s="179" t="s">
        <v>216</v>
      </c>
      <c r="BN58" s="179" t="s">
        <v>216</v>
      </c>
      <c r="BO58" s="179" t="s">
        <v>216</v>
      </c>
      <c r="BP58" s="179" t="s">
        <v>216</v>
      </c>
      <c r="BQ58" s="179" t="s">
        <v>216</v>
      </c>
      <c r="BR58" s="179" t="s">
        <v>219</v>
      </c>
      <c r="BS58" s="179">
        <v>307</v>
      </c>
      <c r="BT58" s="179">
        <v>0</v>
      </c>
      <c r="BU58" s="179" t="s">
        <v>216</v>
      </c>
      <c r="BV58" s="179" t="s">
        <v>240</v>
      </c>
      <c r="BW58" s="179" t="s">
        <v>216</v>
      </c>
      <c r="BX58" s="179" t="s">
        <v>216</v>
      </c>
      <c r="BY58" s="179" t="b">
        <v>1</v>
      </c>
      <c r="BZ58" s="179">
        <v>693800</v>
      </c>
      <c r="CA58" s="179">
        <v>0</v>
      </c>
      <c r="CB58" s="179">
        <v>0</v>
      </c>
      <c r="CC58" s="179" t="s">
        <v>217</v>
      </c>
      <c r="CD58" s="179" t="s">
        <v>216</v>
      </c>
      <c r="CE58" s="179" t="s">
        <v>216</v>
      </c>
      <c r="CF58" s="179" t="s">
        <v>216</v>
      </c>
      <c r="CG58" s="179" t="s">
        <v>216</v>
      </c>
      <c r="CH58" s="179" t="s">
        <v>216</v>
      </c>
      <c r="CI58" s="179" t="s">
        <v>216</v>
      </c>
      <c r="CJ58" s="179">
        <v>1</v>
      </c>
      <c r="CK58" s="177"/>
      <c r="CL58" s="178"/>
      <c r="CM58" s="177"/>
      <c r="CN58" s="177"/>
      <c r="CO58" s="168" t="s">
        <v>239</v>
      </c>
    </row>
    <row r="59" spans="1:93" ht="30" customHeight="1" x14ac:dyDescent="0.25">
      <c r="A59" s="190">
        <v>58</v>
      </c>
      <c r="B59" s="190">
        <v>165</v>
      </c>
      <c r="C59" s="193" t="s">
        <v>238</v>
      </c>
      <c r="D59" s="179" t="s">
        <v>237</v>
      </c>
      <c r="E59" s="188" t="s">
        <v>228</v>
      </c>
      <c r="F59" s="188" t="s">
        <v>227</v>
      </c>
      <c r="G59" s="179" t="s">
        <v>226</v>
      </c>
      <c r="H59" s="179" t="s">
        <v>225</v>
      </c>
      <c r="I59" s="188" t="s">
        <v>224</v>
      </c>
      <c r="J59" s="192">
        <v>1584</v>
      </c>
      <c r="K59" s="191">
        <f t="shared" si="8"/>
        <v>4166.666666666667</v>
      </c>
      <c r="L59" s="183">
        <v>6600000</v>
      </c>
      <c r="M59" s="182">
        <f t="shared" si="9"/>
        <v>6600000</v>
      </c>
      <c r="N59" s="182">
        <v>2376000</v>
      </c>
      <c r="O59" s="182">
        <f t="shared" si="10"/>
        <v>2376000</v>
      </c>
      <c r="P59" s="191">
        <f t="shared" si="11"/>
        <v>1500</v>
      </c>
      <c r="Q59" s="183">
        <f t="shared" si="12"/>
        <v>108339066</v>
      </c>
      <c r="R59" s="178">
        <v>0</v>
      </c>
      <c r="S59" s="182">
        <v>0</v>
      </c>
      <c r="T59" s="183">
        <v>4224000</v>
      </c>
      <c r="U59" s="179" t="s">
        <v>223</v>
      </c>
      <c r="V59" s="179"/>
      <c r="W59" s="179" t="s">
        <v>222</v>
      </c>
      <c r="X59" s="179" t="s">
        <v>216</v>
      </c>
      <c r="Y59" s="179" t="s">
        <v>216</v>
      </c>
      <c r="Z59" s="179" t="s">
        <v>216</v>
      </c>
      <c r="AA59" s="179" t="s">
        <v>216</v>
      </c>
      <c r="AB59" s="181">
        <v>44287</v>
      </c>
      <c r="AC59" s="179" t="s">
        <v>216</v>
      </c>
      <c r="AD59" s="179" t="s">
        <v>216</v>
      </c>
      <c r="AE59" s="179" t="s">
        <v>216</v>
      </c>
      <c r="AF59" s="179" t="s">
        <v>216</v>
      </c>
      <c r="AG59" s="179" t="s">
        <v>216</v>
      </c>
      <c r="AH59" s="179" t="s">
        <v>216</v>
      </c>
      <c r="AI59" s="179" t="s">
        <v>216</v>
      </c>
      <c r="AJ59" s="179">
        <v>0</v>
      </c>
      <c r="AK59" s="179" t="s">
        <v>221</v>
      </c>
      <c r="AL59" s="179" t="s">
        <v>216</v>
      </c>
      <c r="AM59" s="179" t="b">
        <v>0</v>
      </c>
      <c r="AN59" s="179" t="s">
        <v>220</v>
      </c>
      <c r="AO59" s="179" t="b">
        <v>0</v>
      </c>
      <c r="AP59" s="187">
        <v>0</v>
      </c>
      <c r="AQ59" s="183">
        <v>0</v>
      </c>
      <c r="AR59" s="179" t="s">
        <v>216</v>
      </c>
      <c r="AS59" s="179" t="s">
        <v>216</v>
      </c>
      <c r="AT59" s="181">
        <v>44531</v>
      </c>
      <c r="AU59" s="181">
        <v>44166</v>
      </c>
      <c r="AV59" s="179">
        <v>600000</v>
      </c>
      <c r="AW59" s="181">
        <v>44531</v>
      </c>
      <c r="AX59" s="179" t="b">
        <v>0</v>
      </c>
      <c r="AY59" s="179" t="s">
        <v>216</v>
      </c>
      <c r="AZ59" s="179" t="s">
        <v>216</v>
      </c>
      <c r="BA59" s="180" t="s">
        <v>216</v>
      </c>
      <c r="BB59" s="180">
        <v>2256</v>
      </c>
      <c r="BC59" s="179" t="s">
        <v>216</v>
      </c>
      <c r="BD59" s="179" t="b">
        <v>0</v>
      </c>
      <c r="BE59" s="179" t="s">
        <v>216</v>
      </c>
      <c r="BF59" s="179" t="s">
        <v>216</v>
      </c>
      <c r="BG59" s="179">
        <v>2925</v>
      </c>
      <c r="BH59" s="179" t="s">
        <v>216</v>
      </c>
      <c r="BI59" s="179" t="s">
        <v>216</v>
      </c>
      <c r="BJ59" s="179" t="b">
        <v>1</v>
      </c>
      <c r="BK59" s="179" t="s">
        <v>216</v>
      </c>
      <c r="BL59" s="179">
        <v>480000</v>
      </c>
      <c r="BM59" s="179" t="s">
        <v>216</v>
      </c>
      <c r="BN59" s="179" t="s">
        <v>216</v>
      </c>
      <c r="BO59" s="179" t="s">
        <v>216</v>
      </c>
      <c r="BP59" s="179" t="s">
        <v>216</v>
      </c>
      <c r="BQ59" s="179" t="s">
        <v>216</v>
      </c>
      <c r="BR59" s="179" t="s">
        <v>219</v>
      </c>
      <c r="BS59" s="179">
        <v>160</v>
      </c>
      <c r="BT59" s="179">
        <v>0</v>
      </c>
      <c r="BU59" s="179" t="s">
        <v>216</v>
      </c>
      <c r="BV59" s="179" t="s">
        <v>236</v>
      </c>
      <c r="BW59" s="179" t="s">
        <v>216</v>
      </c>
      <c r="BX59" s="179" t="s">
        <v>216</v>
      </c>
      <c r="BY59" s="179" t="b">
        <v>1</v>
      </c>
      <c r="BZ59" s="179">
        <v>361600</v>
      </c>
      <c r="CA59" s="179">
        <v>0</v>
      </c>
      <c r="CB59" s="179">
        <v>0</v>
      </c>
      <c r="CC59" s="179" t="s">
        <v>217</v>
      </c>
      <c r="CD59" s="179" t="s">
        <v>216</v>
      </c>
      <c r="CE59" s="179" t="s">
        <v>216</v>
      </c>
      <c r="CF59" s="179" t="s">
        <v>216</v>
      </c>
      <c r="CG59" s="179" t="s">
        <v>216</v>
      </c>
      <c r="CH59" s="179" t="s">
        <v>216</v>
      </c>
      <c r="CI59" s="179" t="s">
        <v>216</v>
      </c>
      <c r="CJ59" s="179">
        <v>1</v>
      </c>
      <c r="CK59" s="177"/>
      <c r="CL59" s="178"/>
      <c r="CM59" s="177"/>
      <c r="CN59" s="177"/>
      <c r="CO59" s="168" t="s">
        <v>235</v>
      </c>
    </row>
    <row r="60" spans="1:93" ht="30" customHeight="1" x14ac:dyDescent="0.25">
      <c r="A60" s="190">
        <v>59</v>
      </c>
      <c r="B60" s="190">
        <v>166</v>
      </c>
      <c r="C60" s="193" t="s">
        <v>234</v>
      </c>
      <c r="D60" s="179" t="s">
        <v>233</v>
      </c>
      <c r="E60" s="188" t="s">
        <v>228</v>
      </c>
      <c r="F60" s="188" t="s">
        <v>227</v>
      </c>
      <c r="G60" s="179" t="s">
        <v>226</v>
      </c>
      <c r="H60" s="179" t="s">
        <v>225</v>
      </c>
      <c r="I60" s="188" t="s">
        <v>224</v>
      </c>
      <c r="J60" s="192">
        <v>1066</v>
      </c>
      <c r="K60" s="191">
        <f t="shared" si="8"/>
        <v>4399.6247654784238</v>
      </c>
      <c r="L60" s="183">
        <v>4690000</v>
      </c>
      <c r="M60" s="182">
        <f t="shared" si="9"/>
        <v>4690000</v>
      </c>
      <c r="N60" s="182">
        <v>1599000</v>
      </c>
      <c r="O60" s="182">
        <f t="shared" si="10"/>
        <v>1599000</v>
      </c>
      <c r="P60" s="191">
        <f t="shared" si="11"/>
        <v>1500</v>
      </c>
      <c r="Q60" s="183">
        <f t="shared" si="12"/>
        <v>109938066</v>
      </c>
      <c r="R60" s="178">
        <v>0</v>
      </c>
      <c r="S60" s="182">
        <v>0</v>
      </c>
      <c r="T60" s="183">
        <v>3091000</v>
      </c>
      <c r="U60" s="179" t="s">
        <v>223</v>
      </c>
      <c r="V60" s="179"/>
      <c r="W60" s="179" t="s">
        <v>222</v>
      </c>
      <c r="X60" s="179" t="s">
        <v>216</v>
      </c>
      <c r="Y60" s="179" t="s">
        <v>216</v>
      </c>
      <c r="Z60" s="179" t="s">
        <v>216</v>
      </c>
      <c r="AA60" s="179" t="s">
        <v>216</v>
      </c>
      <c r="AB60" s="181">
        <v>44287</v>
      </c>
      <c r="AC60" s="179" t="s">
        <v>216</v>
      </c>
      <c r="AD60" s="179" t="s">
        <v>216</v>
      </c>
      <c r="AE60" s="179" t="s">
        <v>216</v>
      </c>
      <c r="AF60" s="179" t="s">
        <v>216</v>
      </c>
      <c r="AG60" s="179" t="s">
        <v>216</v>
      </c>
      <c r="AH60" s="179" t="s">
        <v>216</v>
      </c>
      <c r="AI60" s="179" t="s">
        <v>216</v>
      </c>
      <c r="AJ60" s="179">
        <v>0</v>
      </c>
      <c r="AK60" s="179" t="s">
        <v>221</v>
      </c>
      <c r="AL60" s="179" t="s">
        <v>216</v>
      </c>
      <c r="AM60" s="179" t="b">
        <v>0</v>
      </c>
      <c r="AN60" s="179" t="s">
        <v>220</v>
      </c>
      <c r="AO60" s="179" t="b">
        <v>0</v>
      </c>
      <c r="AP60" s="187">
        <v>0</v>
      </c>
      <c r="AQ60" s="183">
        <v>0</v>
      </c>
      <c r="AR60" s="179" t="s">
        <v>216</v>
      </c>
      <c r="AS60" s="179" t="s">
        <v>216</v>
      </c>
      <c r="AT60" s="181">
        <v>44531</v>
      </c>
      <c r="AU60" s="181">
        <v>44166</v>
      </c>
      <c r="AV60" s="179">
        <v>426500</v>
      </c>
      <c r="AW60" s="181">
        <v>44531</v>
      </c>
      <c r="AX60" s="179" t="b">
        <v>0</v>
      </c>
      <c r="AY60" s="179" t="s">
        <v>216</v>
      </c>
      <c r="AZ60" s="179" t="s">
        <v>216</v>
      </c>
      <c r="BA60" s="180" t="s">
        <v>216</v>
      </c>
      <c r="BB60" s="180">
        <v>4400</v>
      </c>
      <c r="BC60" s="179" t="s">
        <v>216</v>
      </c>
      <c r="BD60" s="179" t="b">
        <v>0</v>
      </c>
      <c r="BE60" s="179" t="s">
        <v>216</v>
      </c>
      <c r="BF60" s="179" t="s">
        <v>216</v>
      </c>
      <c r="BG60" s="179">
        <v>1066</v>
      </c>
      <c r="BH60" s="179" t="s">
        <v>216</v>
      </c>
      <c r="BI60" s="179" t="s">
        <v>216</v>
      </c>
      <c r="BJ60" s="179" t="b">
        <v>1</v>
      </c>
      <c r="BK60" s="179" t="s">
        <v>216</v>
      </c>
      <c r="BL60" s="179">
        <v>168000</v>
      </c>
      <c r="BM60" s="179" t="s">
        <v>216</v>
      </c>
      <c r="BN60" s="179" t="s">
        <v>216</v>
      </c>
      <c r="BO60" s="179" t="s">
        <v>216</v>
      </c>
      <c r="BP60" s="179" t="s">
        <v>216</v>
      </c>
      <c r="BQ60" s="179" t="s">
        <v>216</v>
      </c>
      <c r="BR60" s="179" t="s">
        <v>219</v>
      </c>
      <c r="BS60" s="179">
        <v>56</v>
      </c>
      <c r="BT60" s="179">
        <v>0</v>
      </c>
      <c r="BU60" s="179" t="s">
        <v>216</v>
      </c>
      <c r="BV60" s="179" t="s">
        <v>232</v>
      </c>
      <c r="BW60" s="179" t="s">
        <v>216</v>
      </c>
      <c r="BX60" s="179" t="s">
        <v>216</v>
      </c>
      <c r="BY60" s="179" t="b">
        <v>1</v>
      </c>
      <c r="BZ60" s="179">
        <v>126560</v>
      </c>
      <c r="CA60" s="179">
        <v>0</v>
      </c>
      <c r="CB60" s="179">
        <v>0</v>
      </c>
      <c r="CC60" s="179" t="s">
        <v>217</v>
      </c>
      <c r="CD60" s="179" t="s">
        <v>216</v>
      </c>
      <c r="CE60" s="179" t="s">
        <v>216</v>
      </c>
      <c r="CF60" s="179" t="s">
        <v>216</v>
      </c>
      <c r="CG60" s="179" t="s">
        <v>216</v>
      </c>
      <c r="CH60" s="179" t="s">
        <v>216</v>
      </c>
      <c r="CI60" s="179" t="s">
        <v>216</v>
      </c>
      <c r="CJ60" s="179">
        <v>1</v>
      </c>
      <c r="CK60" s="177"/>
      <c r="CL60" s="178"/>
      <c r="CM60" s="177"/>
      <c r="CN60" s="177"/>
      <c r="CO60" s="168" t="s">
        <v>231</v>
      </c>
    </row>
    <row r="61" spans="1:93" ht="30" customHeight="1" x14ac:dyDescent="0.25">
      <c r="A61" s="190">
        <v>60</v>
      </c>
      <c r="B61" s="190">
        <v>167</v>
      </c>
      <c r="C61" s="193" t="s">
        <v>230</v>
      </c>
      <c r="D61" s="179" t="s">
        <v>229</v>
      </c>
      <c r="E61" s="188" t="s">
        <v>228</v>
      </c>
      <c r="F61" s="188" t="s">
        <v>227</v>
      </c>
      <c r="G61" s="179" t="s">
        <v>226</v>
      </c>
      <c r="H61" s="179" t="s">
        <v>225</v>
      </c>
      <c r="I61" s="188" t="s">
        <v>224</v>
      </c>
      <c r="J61" s="192">
        <v>3440</v>
      </c>
      <c r="K61" s="191">
        <f t="shared" si="8"/>
        <v>4854.6511627906975</v>
      </c>
      <c r="L61" s="183">
        <v>16700000</v>
      </c>
      <c r="M61" s="182">
        <f t="shared" si="9"/>
        <v>16700000</v>
      </c>
      <c r="N61" s="182">
        <v>5160000</v>
      </c>
      <c r="O61" s="182">
        <f t="shared" si="10"/>
        <v>5160000</v>
      </c>
      <c r="P61" s="191">
        <v>1500</v>
      </c>
      <c r="Q61" s="183">
        <f t="shared" si="12"/>
        <v>115098066</v>
      </c>
      <c r="R61" s="178">
        <v>0</v>
      </c>
      <c r="S61" s="182">
        <v>0</v>
      </c>
      <c r="T61" s="183">
        <v>11540000</v>
      </c>
      <c r="U61" s="179" t="s">
        <v>223</v>
      </c>
      <c r="V61" s="179"/>
      <c r="W61" s="179" t="s">
        <v>222</v>
      </c>
      <c r="X61" s="179" t="s">
        <v>216</v>
      </c>
      <c r="Y61" s="179" t="s">
        <v>216</v>
      </c>
      <c r="Z61" s="179" t="s">
        <v>216</v>
      </c>
      <c r="AA61" s="179" t="s">
        <v>216</v>
      </c>
      <c r="AB61" s="181">
        <v>44287</v>
      </c>
      <c r="AC61" s="179" t="s">
        <v>216</v>
      </c>
      <c r="AD61" s="179" t="s">
        <v>216</v>
      </c>
      <c r="AE61" s="179" t="s">
        <v>216</v>
      </c>
      <c r="AF61" s="179" t="s">
        <v>216</v>
      </c>
      <c r="AG61" s="179" t="s">
        <v>216</v>
      </c>
      <c r="AH61" s="179" t="s">
        <v>216</v>
      </c>
      <c r="AI61" s="179" t="s">
        <v>216</v>
      </c>
      <c r="AJ61" s="179">
        <v>0</v>
      </c>
      <c r="AK61" s="179" t="s">
        <v>221</v>
      </c>
      <c r="AL61" s="179" t="s">
        <v>216</v>
      </c>
      <c r="AM61" s="179" t="b">
        <v>0</v>
      </c>
      <c r="AN61" s="179" t="s">
        <v>220</v>
      </c>
      <c r="AO61" s="179" t="b">
        <v>0</v>
      </c>
      <c r="AP61" s="187">
        <v>0</v>
      </c>
      <c r="AQ61" s="183">
        <v>0</v>
      </c>
      <c r="AR61" s="179" t="s">
        <v>216</v>
      </c>
      <c r="AS61" s="179" t="s">
        <v>216</v>
      </c>
      <c r="AT61" s="181">
        <v>44896</v>
      </c>
      <c r="AU61" s="181">
        <v>44166</v>
      </c>
      <c r="AV61" s="179">
        <v>1500000</v>
      </c>
      <c r="AW61" s="181">
        <v>44531</v>
      </c>
      <c r="AX61" s="179" t="b">
        <v>0</v>
      </c>
      <c r="AY61" s="179" t="s">
        <v>216</v>
      </c>
      <c r="AZ61" s="179" t="s">
        <v>216</v>
      </c>
      <c r="BA61" s="180" t="s">
        <v>216</v>
      </c>
      <c r="BB61" s="180">
        <v>3056</v>
      </c>
      <c r="BC61" s="179" t="s">
        <v>216</v>
      </c>
      <c r="BD61" s="179" t="b">
        <v>0</v>
      </c>
      <c r="BE61" s="179" t="s">
        <v>216</v>
      </c>
      <c r="BF61" s="179" t="s">
        <v>216</v>
      </c>
      <c r="BG61" s="179">
        <v>5464</v>
      </c>
      <c r="BH61" s="179" t="s">
        <v>216</v>
      </c>
      <c r="BI61" s="179" t="s">
        <v>216</v>
      </c>
      <c r="BJ61" s="179" t="b">
        <v>1</v>
      </c>
      <c r="BK61" s="179" t="s">
        <v>216</v>
      </c>
      <c r="BL61" s="179">
        <v>747000</v>
      </c>
      <c r="BM61" s="179" t="s">
        <v>216</v>
      </c>
      <c r="BN61" s="179" t="s">
        <v>216</v>
      </c>
      <c r="BO61" s="179" t="s">
        <v>216</v>
      </c>
      <c r="BP61" s="179" t="s">
        <v>216</v>
      </c>
      <c r="BQ61" s="179" t="s">
        <v>216</v>
      </c>
      <c r="BR61" s="179" t="s">
        <v>219</v>
      </c>
      <c r="BS61" s="179">
        <v>307</v>
      </c>
      <c r="BT61" s="179">
        <v>0</v>
      </c>
      <c r="BU61" s="179" t="s">
        <v>216</v>
      </c>
      <c r="BV61" s="179" t="s">
        <v>218</v>
      </c>
      <c r="BW61" s="179" t="s">
        <v>216</v>
      </c>
      <c r="BX61" s="179" t="s">
        <v>216</v>
      </c>
      <c r="BY61" s="179" t="b">
        <v>1</v>
      </c>
      <c r="BZ61" s="179">
        <v>562700</v>
      </c>
      <c r="CA61" s="179">
        <v>0</v>
      </c>
      <c r="CB61" s="179">
        <v>0</v>
      </c>
      <c r="CC61" s="179" t="s">
        <v>217</v>
      </c>
      <c r="CD61" s="179" t="s">
        <v>216</v>
      </c>
      <c r="CE61" s="179" t="s">
        <v>216</v>
      </c>
      <c r="CF61" s="179" t="s">
        <v>216</v>
      </c>
      <c r="CG61" s="179" t="s">
        <v>216</v>
      </c>
      <c r="CH61" s="179" t="s">
        <v>216</v>
      </c>
      <c r="CI61" s="179" t="s">
        <v>216</v>
      </c>
      <c r="CJ61" s="179">
        <v>1</v>
      </c>
      <c r="CK61" s="177"/>
      <c r="CL61" s="178"/>
      <c r="CM61" s="177"/>
      <c r="CN61" s="177"/>
      <c r="CO61" s="168" t="s">
        <v>215</v>
      </c>
    </row>
    <row r="62" spans="1:93" ht="30" customHeight="1" x14ac:dyDescent="0.25">
      <c r="A62" s="177"/>
      <c r="B62" s="190"/>
      <c r="C62" s="189" t="s">
        <v>214</v>
      </c>
      <c r="D62" s="188"/>
      <c r="E62" s="188"/>
      <c r="F62" s="188"/>
      <c r="G62" s="188"/>
      <c r="H62" s="188"/>
      <c r="I62" s="188"/>
      <c r="J62" s="184">
        <f>SUM(J2:J61)</f>
        <v>140529.13</v>
      </c>
      <c r="K62" s="187"/>
      <c r="L62" s="186">
        <f>SUM(L2:L61)</f>
        <v>175595967</v>
      </c>
      <c r="M62" s="182"/>
      <c r="N62" s="182"/>
      <c r="O62" s="185">
        <f>SUM(O2:O61)</f>
        <v>115098066</v>
      </c>
      <c r="P62" s="183"/>
      <c r="Q62" s="183"/>
      <c r="R62" s="178"/>
      <c r="S62" s="182"/>
      <c r="T62" s="183"/>
      <c r="U62" s="182"/>
      <c r="V62" s="182"/>
      <c r="W62" s="182"/>
      <c r="X62" s="179"/>
      <c r="Y62" s="179"/>
      <c r="Z62" s="179"/>
      <c r="AA62" s="179"/>
      <c r="AB62" s="181"/>
      <c r="AC62" s="179"/>
      <c r="AD62" s="181"/>
      <c r="AE62" s="179"/>
      <c r="AF62" s="179"/>
      <c r="AG62" s="179"/>
      <c r="AH62" s="179"/>
      <c r="AI62" s="179"/>
      <c r="AJ62" s="179"/>
      <c r="AK62" s="179"/>
      <c r="AL62" s="179"/>
      <c r="AM62" s="179"/>
      <c r="AN62" s="179"/>
      <c r="AO62" s="179"/>
      <c r="AP62" s="184">
        <f>SUM(AP2:AP61)</f>
        <v>7940.6580000000004</v>
      </c>
      <c r="AQ62" s="183"/>
      <c r="AR62" s="179"/>
      <c r="AS62" s="179"/>
      <c r="AT62" s="181"/>
      <c r="AU62" s="181"/>
      <c r="AV62" s="179"/>
      <c r="AW62" s="181"/>
      <c r="AX62" s="179"/>
      <c r="AY62" s="179"/>
      <c r="AZ62" s="179"/>
      <c r="BA62" s="180"/>
      <c r="BB62" s="180"/>
      <c r="BC62" s="179"/>
      <c r="BD62" s="182"/>
      <c r="BE62" s="182"/>
      <c r="BF62" s="182"/>
      <c r="BG62" s="182"/>
      <c r="BH62" s="181"/>
      <c r="BI62" s="179"/>
      <c r="BJ62" s="181"/>
      <c r="BK62" s="179"/>
      <c r="BL62" s="179"/>
      <c r="BM62" s="179"/>
      <c r="BN62" s="180"/>
      <c r="BO62" s="180"/>
      <c r="BP62" s="179"/>
      <c r="BQ62" s="179"/>
      <c r="BR62" s="179"/>
      <c r="BS62" s="179"/>
      <c r="BT62" s="179"/>
      <c r="BU62" s="179"/>
      <c r="BV62" s="179"/>
      <c r="BW62" s="179"/>
      <c r="BX62" s="179"/>
      <c r="BY62" s="179"/>
      <c r="BZ62" s="179"/>
      <c r="CA62" s="179"/>
      <c r="CB62" s="179"/>
      <c r="CC62" s="179"/>
      <c r="CD62" s="179"/>
      <c r="CE62" s="179"/>
      <c r="CF62" s="179"/>
      <c r="CG62" s="179"/>
      <c r="CH62" s="179"/>
      <c r="CI62" s="179"/>
      <c r="CJ62" s="179"/>
      <c r="CK62" s="177"/>
      <c r="CL62" s="178"/>
      <c r="CM62" s="177"/>
      <c r="CN62" s="177"/>
    </row>
  </sheetData>
  <pageMargins left="0.25" right="0.25" top="0.75" bottom="0.75" header="0.3" footer="0.3"/>
  <pageSetup paperSize="17" scale="85" fitToHeight="0" orientation="landscape" r:id="rId1"/>
  <headerFooter>
    <oddHeader>&amp;L2020 Save Our Indian River Lagoon Project Submissions&amp;C&amp;P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6B1C-1499-4133-BFE0-4127EEA4CE03}">
  <sheetPr>
    <pageSetUpPr fitToPage="1"/>
  </sheetPr>
  <dimension ref="A1:O240"/>
  <sheetViews>
    <sheetView tabSelected="1" zoomScale="110" zoomScaleNormal="110" workbookViewId="0">
      <pane ySplit="1" topLeftCell="A2" activePane="bottomLeft" state="frozen"/>
      <selection pane="bottomLeft" activeCell="A2" sqref="A2"/>
    </sheetView>
  </sheetViews>
  <sheetFormatPr defaultRowHeight="15.75" x14ac:dyDescent="0.25"/>
  <cols>
    <col min="1" max="1" width="26.25" customWidth="1"/>
    <col min="2" max="2" width="14.625" customWidth="1"/>
    <col min="3" max="3" width="12.125" customWidth="1"/>
    <col min="4" max="4" width="15" customWidth="1"/>
    <col min="5" max="6" width="7.25" customWidth="1"/>
    <col min="7" max="7" width="4.875" customWidth="1"/>
    <col min="8" max="8" width="7.75" customWidth="1"/>
    <col min="9" max="9" width="6.75" customWidth="1"/>
    <col min="10" max="10" width="12.375" bestFit="1" customWidth="1"/>
    <col min="11" max="11" width="11.625" customWidth="1"/>
    <col min="12" max="12" width="12.25" customWidth="1"/>
    <col min="13" max="13" width="10.75" bestFit="1" customWidth="1"/>
    <col min="14" max="14" width="25.75" customWidth="1"/>
  </cols>
  <sheetData>
    <row r="1" spans="1:14" ht="69.75" x14ac:dyDescent="0.25">
      <c r="A1" s="300" t="s">
        <v>818</v>
      </c>
      <c r="B1" s="300" t="s">
        <v>640</v>
      </c>
      <c r="C1" s="300" t="s">
        <v>907</v>
      </c>
      <c r="D1" s="300" t="s">
        <v>909</v>
      </c>
      <c r="E1" s="266" t="s">
        <v>906</v>
      </c>
      <c r="F1" s="300" t="s">
        <v>47</v>
      </c>
      <c r="G1" s="266" t="s">
        <v>964</v>
      </c>
      <c r="H1" s="301" t="s">
        <v>62</v>
      </c>
      <c r="I1" s="301" t="s">
        <v>63</v>
      </c>
      <c r="J1" s="300" t="s">
        <v>84</v>
      </c>
      <c r="K1" s="300" t="s">
        <v>61</v>
      </c>
      <c r="L1" s="300" t="s">
        <v>90</v>
      </c>
      <c r="M1" s="300" t="s">
        <v>779</v>
      </c>
      <c r="N1" s="300" t="s">
        <v>550</v>
      </c>
    </row>
    <row r="2" spans="1:14" ht="31.5" customHeight="1" x14ac:dyDescent="0.25">
      <c r="A2" s="240" t="s">
        <v>145</v>
      </c>
      <c r="B2" s="271" t="s">
        <v>641</v>
      </c>
      <c r="C2" s="240" t="s">
        <v>122</v>
      </c>
      <c r="D2" s="240" t="s">
        <v>121</v>
      </c>
      <c r="E2" s="240" t="s">
        <v>914</v>
      </c>
      <c r="F2" s="240" t="s">
        <v>53</v>
      </c>
      <c r="G2" s="254" t="s">
        <v>65</v>
      </c>
      <c r="H2" s="242">
        <v>60</v>
      </c>
      <c r="I2" s="242">
        <v>20</v>
      </c>
      <c r="J2" s="255">
        <v>26700</v>
      </c>
      <c r="K2" s="252">
        <v>28380</v>
      </c>
      <c r="L2" s="243">
        <v>26700</v>
      </c>
      <c r="M2" s="302">
        <v>43617</v>
      </c>
      <c r="N2" s="259" t="s">
        <v>960</v>
      </c>
    </row>
    <row r="3" spans="1:14" ht="31.5" customHeight="1" x14ac:dyDescent="0.25">
      <c r="A3" s="240" t="s">
        <v>144</v>
      </c>
      <c r="B3" s="271" t="s">
        <v>641</v>
      </c>
      <c r="C3" s="240" t="s">
        <v>122</v>
      </c>
      <c r="D3" s="240" t="s">
        <v>121</v>
      </c>
      <c r="E3" s="240" t="s">
        <v>915</v>
      </c>
      <c r="F3" s="240" t="s">
        <v>53</v>
      </c>
      <c r="G3" s="254" t="s">
        <v>65</v>
      </c>
      <c r="H3" s="242">
        <v>24</v>
      </c>
      <c r="I3" s="264">
        <v>8</v>
      </c>
      <c r="J3" s="255">
        <v>10680</v>
      </c>
      <c r="K3" s="252">
        <v>11352</v>
      </c>
      <c r="L3" s="243">
        <v>10680</v>
      </c>
      <c r="M3" s="302">
        <v>43498</v>
      </c>
      <c r="N3" s="259" t="s">
        <v>910</v>
      </c>
    </row>
    <row r="4" spans="1:14" ht="31.5" customHeight="1" x14ac:dyDescent="0.25">
      <c r="A4" s="240" t="s">
        <v>133</v>
      </c>
      <c r="B4" s="271" t="s">
        <v>641</v>
      </c>
      <c r="C4" s="240" t="s">
        <v>122</v>
      </c>
      <c r="D4" s="240" t="s">
        <v>121</v>
      </c>
      <c r="E4" s="240" t="s">
        <v>916</v>
      </c>
      <c r="F4" s="240" t="s">
        <v>53</v>
      </c>
      <c r="G4" s="254" t="s">
        <v>65</v>
      </c>
      <c r="H4" s="242">
        <v>36</v>
      </c>
      <c r="I4" s="264">
        <v>12</v>
      </c>
      <c r="J4" s="255">
        <v>16020</v>
      </c>
      <c r="K4" s="252">
        <v>17028</v>
      </c>
      <c r="L4" s="243">
        <v>16020</v>
      </c>
      <c r="M4" s="302">
        <v>43602</v>
      </c>
      <c r="N4" s="259" t="s">
        <v>911</v>
      </c>
    </row>
    <row r="5" spans="1:14" ht="31.5" customHeight="1" x14ac:dyDescent="0.25">
      <c r="A5" s="240" t="s">
        <v>767</v>
      </c>
      <c r="B5" s="271" t="s">
        <v>641</v>
      </c>
      <c r="C5" s="254" t="s">
        <v>672</v>
      </c>
      <c r="D5" s="240" t="s">
        <v>127</v>
      </c>
      <c r="E5" s="240" t="s">
        <v>918</v>
      </c>
      <c r="F5" s="240" t="s">
        <v>53</v>
      </c>
      <c r="G5" s="254" t="s">
        <v>65</v>
      </c>
      <c r="H5" s="242">
        <v>67</v>
      </c>
      <c r="I5" s="264">
        <v>23</v>
      </c>
      <c r="J5" s="255">
        <v>16014</v>
      </c>
      <c r="K5" s="252">
        <v>16080</v>
      </c>
      <c r="L5" s="243">
        <v>16014</v>
      </c>
      <c r="M5" s="302">
        <v>43351</v>
      </c>
      <c r="N5" s="239" t="s">
        <v>755</v>
      </c>
    </row>
    <row r="6" spans="1:14" ht="31.5" customHeight="1" x14ac:dyDescent="0.25">
      <c r="A6" s="240" t="s">
        <v>690</v>
      </c>
      <c r="B6" s="272" t="s">
        <v>641</v>
      </c>
      <c r="C6" s="240" t="s">
        <v>657</v>
      </c>
      <c r="D6" s="240" t="s">
        <v>16</v>
      </c>
      <c r="E6" s="240" t="s">
        <v>923</v>
      </c>
      <c r="F6" s="240" t="s">
        <v>53</v>
      </c>
      <c r="G6" s="254" t="s">
        <v>65</v>
      </c>
      <c r="H6" s="241">
        <v>4095</v>
      </c>
      <c r="I6" s="264">
        <v>780</v>
      </c>
      <c r="J6" s="243">
        <v>2321446</v>
      </c>
      <c r="K6" s="252">
        <v>1376305</v>
      </c>
      <c r="L6" s="243">
        <v>1376305</v>
      </c>
      <c r="M6" s="302">
        <v>43829</v>
      </c>
      <c r="N6" s="239"/>
    </row>
    <row r="7" spans="1:14" ht="31.5" customHeight="1" x14ac:dyDescent="0.25">
      <c r="A7" s="251" t="s">
        <v>22</v>
      </c>
      <c r="B7" s="269" t="s">
        <v>641</v>
      </c>
      <c r="C7" s="251" t="s">
        <v>651</v>
      </c>
      <c r="D7" s="251" t="s">
        <v>13</v>
      </c>
      <c r="E7" s="251" t="s">
        <v>928</v>
      </c>
      <c r="F7" s="251" t="s">
        <v>53</v>
      </c>
      <c r="G7" s="254" t="s">
        <v>65</v>
      </c>
      <c r="H7" s="249">
        <v>481</v>
      </c>
      <c r="I7" s="264">
        <v>14</v>
      </c>
      <c r="J7" s="246">
        <v>34700</v>
      </c>
      <c r="K7" s="252">
        <v>42328</v>
      </c>
      <c r="L7" s="243">
        <v>34700</v>
      </c>
      <c r="M7" s="302">
        <v>43084</v>
      </c>
      <c r="N7" s="259" t="s">
        <v>684</v>
      </c>
    </row>
    <row r="8" spans="1:14" ht="31.5" customHeight="1" x14ac:dyDescent="0.25">
      <c r="A8" s="248" t="s">
        <v>68</v>
      </c>
      <c r="B8" s="270" t="s">
        <v>641</v>
      </c>
      <c r="C8" s="248" t="s">
        <v>654</v>
      </c>
      <c r="D8" s="248" t="s">
        <v>13</v>
      </c>
      <c r="E8" s="248" t="s">
        <v>932</v>
      </c>
      <c r="F8" s="248" t="s">
        <v>53</v>
      </c>
      <c r="G8" s="254" t="s">
        <v>65</v>
      </c>
      <c r="H8" s="249">
        <v>48</v>
      </c>
      <c r="I8" s="264">
        <v>9</v>
      </c>
      <c r="J8" s="253">
        <v>11000</v>
      </c>
      <c r="K8" s="252">
        <v>4224</v>
      </c>
      <c r="L8" s="243">
        <v>4224</v>
      </c>
      <c r="M8" s="302">
        <v>43132</v>
      </c>
      <c r="N8" s="259" t="s">
        <v>687</v>
      </c>
    </row>
    <row r="9" spans="1:14" ht="31.5" customHeight="1" x14ac:dyDescent="0.25">
      <c r="A9" s="240" t="s">
        <v>132</v>
      </c>
      <c r="B9" s="271" t="s">
        <v>641</v>
      </c>
      <c r="C9" s="240" t="s">
        <v>122</v>
      </c>
      <c r="D9" s="240" t="s">
        <v>121</v>
      </c>
      <c r="E9" s="240"/>
      <c r="F9" s="240" t="s">
        <v>675</v>
      </c>
      <c r="G9" s="254" t="s">
        <v>65</v>
      </c>
      <c r="H9" s="241">
        <v>1085</v>
      </c>
      <c r="I9" s="264">
        <v>369</v>
      </c>
      <c r="J9" s="255">
        <v>45120</v>
      </c>
      <c r="K9" s="252">
        <v>45120</v>
      </c>
      <c r="L9" s="243">
        <v>45120</v>
      </c>
      <c r="M9" s="302">
        <v>43943</v>
      </c>
      <c r="N9" s="260" t="s">
        <v>968</v>
      </c>
    </row>
    <row r="10" spans="1:14" ht="31.5" customHeight="1" x14ac:dyDescent="0.25">
      <c r="A10" s="254" t="s">
        <v>673</v>
      </c>
      <c r="B10" s="272" t="s">
        <v>641</v>
      </c>
      <c r="C10" s="254" t="s">
        <v>672</v>
      </c>
      <c r="D10" s="240" t="s">
        <v>127</v>
      </c>
      <c r="E10" s="240" t="s">
        <v>919</v>
      </c>
      <c r="F10" s="240" t="s">
        <v>675</v>
      </c>
      <c r="G10" s="254" t="s">
        <v>65</v>
      </c>
      <c r="H10" s="242">
        <v>100</v>
      </c>
      <c r="I10" s="264">
        <v>34</v>
      </c>
      <c r="J10" s="255">
        <v>23961</v>
      </c>
      <c r="K10" s="252">
        <v>24000</v>
      </c>
      <c r="L10" s="243">
        <v>23961</v>
      </c>
      <c r="M10" s="302">
        <v>43351</v>
      </c>
      <c r="N10" s="239" t="s">
        <v>757</v>
      </c>
    </row>
    <row r="11" spans="1:14" ht="31.5" customHeight="1" x14ac:dyDescent="0.25">
      <c r="A11" s="251" t="s">
        <v>794</v>
      </c>
      <c r="B11" s="269" t="s">
        <v>641</v>
      </c>
      <c r="C11" s="256" t="s">
        <v>961</v>
      </c>
      <c r="D11" s="251" t="s">
        <v>16</v>
      </c>
      <c r="E11" s="251" t="s">
        <v>922</v>
      </c>
      <c r="F11" s="251" t="s">
        <v>675</v>
      </c>
      <c r="G11" s="254" t="s">
        <v>65</v>
      </c>
      <c r="H11" s="249">
        <v>5691</v>
      </c>
      <c r="I11" s="264">
        <v>221</v>
      </c>
      <c r="J11" s="246">
        <v>1098630</v>
      </c>
      <c r="K11" s="252">
        <v>215000</v>
      </c>
      <c r="L11" s="243">
        <v>215000</v>
      </c>
      <c r="M11" s="302">
        <v>43160</v>
      </c>
      <c r="N11" s="239"/>
    </row>
    <row r="12" spans="1:14" ht="31.5" customHeight="1" x14ac:dyDescent="0.25">
      <c r="A12" s="251" t="s">
        <v>754</v>
      </c>
      <c r="B12" s="269" t="s">
        <v>641</v>
      </c>
      <c r="C12" s="256" t="s">
        <v>961</v>
      </c>
      <c r="D12" s="251" t="s">
        <v>360</v>
      </c>
      <c r="E12" s="251" t="s">
        <v>924</v>
      </c>
      <c r="F12" s="251" t="s">
        <v>675</v>
      </c>
      <c r="G12" s="254" t="s">
        <v>65</v>
      </c>
      <c r="H12" s="249">
        <v>77</v>
      </c>
      <c r="I12" s="264">
        <v>2</v>
      </c>
      <c r="J12" s="263">
        <v>30304</v>
      </c>
      <c r="K12" s="252">
        <v>30304</v>
      </c>
      <c r="L12" s="243">
        <v>30304</v>
      </c>
      <c r="M12" s="302">
        <v>43294</v>
      </c>
      <c r="N12" s="239"/>
    </row>
    <row r="13" spans="1:14" ht="31.5" customHeight="1" x14ac:dyDescent="0.25">
      <c r="A13" s="251" t="s">
        <v>49</v>
      </c>
      <c r="B13" s="269" t="s">
        <v>641</v>
      </c>
      <c r="C13" s="251" t="s">
        <v>50</v>
      </c>
      <c r="D13" s="251" t="s">
        <v>51</v>
      </c>
      <c r="E13" s="251" t="s">
        <v>925</v>
      </c>
      <c r="F13" s="251" t="s">
        <v>675</v>
      </c>
      <c r="G13" s="254" t="s">
        <v>967</v>
      </c>
      <c r="H13" s="249">
        <v>127</v>
      </c>
      <c r="I13" s="264" t="s">
        <v>65</v>
      </c>
      <c r="J13" s="253">
        <v>102000</v>
      </c>
      <c r="K13" s="252">
        <v>101854</v>
      </c>
      <c r="L13" s="243">
        <v>101854</v>
      </c>
      <c r="M13" s="302">
        <v>43019</v>
      </c>
      <c r="N13" s="259" t="s">
        <v>685</v>
      </c>
    </row>
    <row r="14" spans="1:14" ht="31.5" customHeight="1" x14ac:dyDescent="0.25">
      <c r="A14" s="251" t="s">
        <v>19</v>
      </c>
      <c r="B14" s="269" t="s">
        <v>641</v>
      </c>
      <c r="C14" s="251" t="s">
        <v>653</v>
      </c>
      <c r="D14" s="251" t="s">
        <v>13</v>
      </c>
      <c r="E14" s="251" t="s">
        <v>930</v>
      </c>
      <c r="F14" s="251" t="s">
        <v>675</v>
      </c>
      <c r="G14" s="254" t="s">
        <v>966</v>
      </c>
      <c r="H14" s="249">
        <v>348</v>
      </c>
      <c r="I14" s="264">
        <v>83</v>
      </c>
      <c r="J14" s="252">
        <v>300000</v>
      </c>
      <c r="K14" s="252">
        <v>30624</v>
      </c>
      <c r="L14" s="243">
        <v>30624</v>
      </c>
      <c r="M14" s="302">
        <v>43132</v>
      </c>
      <c r="N14" s="259" t="s">
        <v>686</v>
      </c>
    </row>
    <row r="15" spans="1:14" ht="31.5" customHeight="1" x14ac:dyDescent="0.25">
      <c r="A15" s="251" t="s">
        <v>746</v>
      </c>
      <c r="B15" s="269" t="s">
        <v>641</v>
      </c>
      <c r="C15" s="256" t="s">
        <v>961</v>
      </c>
      <c r="D15" s="251" t="s">
        <v>523</v>
      </c>
      <c r="E15" s="251" t="s">
        <v>922</v>
      </c>
      <c r="F15" s="251" t="s">
        <v>675</v>
      </c>
      <c r="G15" s="254" t="s">
        <v>65</v>
      </c>
      <c r="H15" s="249" t="s">
        <v>65</v>
      </c>
      <c r="I15" s="264">
        <v>688</v>
      </c>
      <c r="J15" s="257"/>
      <c r="K15" s="252"/>
      <c r="L15" s="243">
        <v>0</v>
      </c>
      <c r="M15" s="302">
        <v>43160</v>
      </c>
      <c r="N15" s="239" t="s">
        <v>747</v>
      </c>
    </row>
    <row r="16" spans="1:14" ht="31.5" customHeight="1" x14ac:dyDescent="0.25">
      <c r="A16" s="240" t="s">
        <v>781</v>
      </c>
      <c r="B16" s="269" t="s">
        <v>641</v>
      </c>
      <c r="C16" s="256" t="s">
        <v>487</v>
      </c>
      <c r="D16" s="240" t="s">
        <v>13</v>
      </c>
      <c r="E16" s="240" t="s">
        <v>947</v>
      </c>
      <c r="F16" s="240" t="s">
        <v>675</v>
      </c>
      <c r="G16" s="254" t="s">
        <v>967</v>
      </c>
      <c r="H16" s="241">
        <v>602</v>
      </c>
      <c r="I16" s="264">
        <v>91</v>
      </c>
      <c r="J16" s="243">
        <v>51800</v>
      </c>
      <c r="K16" s="252">
        <v>56588</v>
      </c>
      <c r="L16" s="243">
        <v>16800</v>
      </c>
      <c r="M16" s="302">
        <v>43956</v>
      </c>
      <c r="N16" s="259"/>
    </row>
    <row r="17" spans="1:14" ht="31.5" customHeight="1" x14ac:dyDescent="0.25">
      <c r="A17" s="244" t="s">
        <v>407</v>
      </c>
      <c r="B17" s="269" t="s">
        <v>641</v>
      </c>
      <c r="C17" s="256" t="s">
        <v>398</v>
      </c>
      <c r="D17" s="256" t="s">
        <v>397</v>
      </c>
      <c r="E17" s="240"/>
      <c r="F17" s="240" t="s">
        <v>675</v>
      </c>
      <c r="G17" s="254" t="s">
        <v>65</v>
      </c>
      <c r="H17" s="237">
        <v>20</v>
      </c>
      <c r="I17" s="264">
        <v>7</v>
      </c>
      <c r="J17" s="238">
        <v>5000</v>
      </c>
      <c r="K17" s="252">
        <v>4800</v>
      </c>
      <c r="L17" s="243">
        <v>4800</v>
      </c>
      <c r="M17" s="302">
        <v>44005</v>
      </c>
      <c r="N17" s="260" t="s">
        <v>968</v>
      </c>
    </row>
    <row r="18" spans="1:14" ht="31.5" customHeight="1" x14ac:dyDescent="0.25">
      <c r="A18" s="244" t="s">
        <v>400</v>
      </c>
      <c r="B18" s="269" t="s">
        <v>641</v>
      </c>
      <c r="C18" s="256" t="s">
        <v>398</v>
      </c>
      <c r="D18" s="256" t="s">
        <v>397</v>
      </c>
      <c r="E18" s="240"/>
      <c r="F18" s="240" t="s">
        <v>675</v>
      </c>
      <c r="G18" s="254" t="s">
        <v>65</v>
      </c>
      <c r="H18" s="237">
        <v>20</v>
      </c>
      <c r="I18" s="264">
        <v>7</v>
      </c>
      <c r="J18" s="238">
        <v>5000</v>
      </c>
      <c r="K18" s="252">
        <v>4800</v>
      </c>
      <c r="L18" s="243">
        <v>4800</v>
      </c>
      <c r="M18" s="302">
        <v>44004</v>
      </c>
      <c r="N18" s="260" t="s">
        <v>968</v>
      </c>
    </row>
    <row r="19" spans="1:14" ht="31.5" customHeight="1" x14ac:dyDescent="0.25">
      <c r="A19" s="240" t="s">
        <v>125</v>
      </c>
      <c r="B19" s="271" t="s">
        <v>641</v>
      </c>
      <c r="C19" s="240" t="s">
        <v>122</v>
      </c>
      <c r="D19" s="240" t="s">
        <v>121</v>
      </c>
      <c r="E19" s="240" t="s">
        <v>917</v>
      </c>
      <c r="F19" s="240" t="s">
        <v>674</v>
      </c>
      <c r="G19" s="254" t="s">
        <v>65</v>
      </c>
      <c r="H19" s="242">
        <v>20</v>
      </c>
      <c r="I19" s="264">
        <v>7</v>
      </c>
      <c r="J19" s="255">
        <v>8900</v>
      </c>
      <c r="K19" s="252">
        <v>9460</v>
      </c>
      <c r="L19" s="243">
        <v>8900</v>
      </c>
      <c r="M19" s="302">
        <v>43463</v>
      </c>
      <c r="N19" s="259" t="s">
        <v>750</v>
      </c>
    </row>
    <row r="20" spans="1:14" ht="31.5" customHeight="1" x14ac:dyDescent="0.25">
      <c r="A20" s="251" t="s">
        <v>14</v>
      </c>
      <c r="B20" s="269" t="s">
        <v>641</v>
      </c>
      <c r="C20" s="251" t="s">
        <v>15</v>
      </c>
      <c r="D20" s="251" t="s">
        <v>16</v>
      </c>
      <c r="E20" s="251" t="s">
        <v>920</v>
      </c>
      <c r="F20" s="251" t="s">
        <v>674</v>
      </c>
      <c r="G20" s="254" t="s">
        <v>65</v>
      </c>
      <c r="H20" s="249">
        <v>2803</v>
      </c>
      <c r="I20" s="264">
        <v>244</v>
      </c>
      <c r="J20" s="252">
        <v>3500000</v>
      </c>
      <c r="K20" s="252">
        <v>400000</v>
      </c>
      <c r="L20" s="243">
        <v>400000</v>
      </c>
      <c r="M20" s="302">
        <v>43452</v>
      </c>
      <c r="N20" s="260" t="s">
        <v>724</v>
      </c>
    </row>
    <row r="21" spans="1:14" ht="31.5" customHeight="1" x14ac:dyDescent="0.25">
      <c r="A21" s="251" t="s">
        <v>24</v>
      </c>
      <c r="B21" s="269" t="s">
        <v>641</v>
      </c>
      <c r="C21" s="251" t="s">
        <v>649</v>
      </c>
      <c r="D21" s="251" t="s">
        <v>25</v>
      </c>
      <c r="E21" s="251" t="s">
        <v>926</v>
      </c>
      <c r="F21" s="251" t="s">
        <v>674</v>
      </c>
      <c r="G21" s="254" t="s">
        <v>965</v>
      </c>
      <c r="H21" s="249">
        <v>2002</v>
      </c>
      <c r="I21" s="264" t="s">
        <v>65</v>
      </c>
      <c r="J21" s="252">
        <v>880530</v>
      </c>
      <c r="K21" s="252">
        <v>880530</v>
      </c>
      <c r="L21" s="243">
        <v>880530</v>
      </c>
      <c r="M21" s="302">
        <v>43054</v>
      </c>
      <c r="N21" s="278" t="s">
        <v>683</v>
      </c>
    </row>
    <row r="22" spans="1:14" ht="31.5" customHeight="1" x14ac:dyDescent="0.25">
      <c r="A22" s="244" t="s">
        <v>765</v>
      </c>
      <c r="B22" s="269" t="s">
        <v>641</v>
      </c>
      <c r="C22" s="244" t="s">
        <v>46</v>
      </c>
      <c r="D22" s="244" t="s">
        <v>25</v>
      </c>
      <c r="E22" s="244" t="s">
        <v>927</v>
      </c>
      <c r="F22" s="244" t="s">
        <v>674</v>
      </c>
      <c r="G22" s="254" t="s">
        <v>965</v>
      </c>
      <c r="H22" s="245">
        <v>2501</v>
      </c>
      <c r="I22" s="264" t="s">
        <v>65</v>
      </c>
      <c r="J22" s="246">
        <v>3138098</v>
      </c>
      <c r="K22" s="252">
        <v>2130852</v>
      </c>
      <c r="L22" s="243">
        <v>320000</v>
      </c>
      <c r="M22" s="302">
        <v>43083</v>
      </c>
      <c r="N22" s="259"/>
    </row>
    <row r="23" spans="1:14" ht="31.5" customHeight="1" x14ac:dyDescent="0.25">
      <c r="A23" s="251" t="s">
        <v>21</v>
      </c>
      <c r="B23" s="269" t="s">
        <v>641</v>
      </c>
      <c r="C23" s="251" t="s">
        <v>652</v>
      </c>
      <c r="D23" s="251" t="s">
        <v>13</v>
      </c>
      <c r="E23" s="251" t="s">
        <v>929</v>
      </c>
      <c r="F23" s="251" t="s">
        <v>674</v>
      </c>
      <c r="G23" s="254" t="s">
        <v>965</v>
      </c>
      <c r="H23" s="249">
        <v>237</v>
      </c>
      <c r="I23" s="264">
        <v>29</v>
      </c>
      <c r="J23" s="252">
        <v>233455</v>
      </c>
      <c r="K23" s="252">
        <v>88045</v>
      </c>
      <c r="L23" s="243">
        <v>88045</v>
      </c>
      <c r="M23" s="302">
        <v>43464</v>
      </c>
      <c r="N23" s="260"/>
    </row>
    <row r="24" spans="1:14" ht="31.5" customHeight="1" x14ac:dyDescent="0.25">
      <c r="A24" s="251" t="s">
        <v>37</v>
      </c>
      <c r="B24" s="269" t="s">
        <v>641</v>
      </c>
      <c r="C24" s="251" t="s">
        <v>655</v>
      </c>
      <c r="D24" s="251" t="s">
        <v>13</v>
      </c>
      <c r="E24" s="251" t="s">
        <v>933</v>
      </c>
      <c r="F24" s="251" t="s">
        <v>674</v>
      </c>
      <c r="G24" s="254" t="s">
        <v>966</v>
      </c>
      <c r="H24" s="249">
        <v>3100</v>
      </c>
      <c r="I24" s="264">
        <v>459</v>
      </c>
      <c r="J24" s="252">
        <v>310000</v>
      </c>
      <c r="K24" s="252">
        <v>272800</v>
      </c>
      <c r="L24" s="243">
        <v>272800</v>
      </c>
      <c r="M24" s="302">
        <v>43798</v>
      </c>
      <c r="N24" s="259"/>
    </row>
    <row r="25" spans="1:14" ht="31.5" customHeight="1" x14ac:dyDescent="0.25">
      <c r="A25" s="251" t="s">
        <v>39</v>
      </c>
      <c r="B25" s="269" t="s">
        <v>641</v>
      </c>
      <c r="C25" s="251" t="s">
        <v>655</v>
      </c>
      <c r="D25" s="251" t="s">
        <v>13</v>
      </c>
      <c r="E25" s="251" t="s">
        <v>934</v>
      </c>
      <c r="F25" s="251" t="s">
        <v>674</v>
      </c>
      <c r="G25" s="254" t="s">
        <v>966</v>
      </c>
      <c r="H25" s="249">
        <v>987</v>
      </c>
      <c r="I25" s="264">
        <v>156</v>
      </c>
      <c r="J25" s="252">
        <v>360000</v>
      </c>
      <c r="K25" s="252">
        <v>86856</v>
      </c>
      <c r="L25" s="243">
        <v>86856</v>
      </c>
      <c r="M25" s="302">
        <v>43798</v>
      </c>
      <c r="N25" s="259"/>
    </row>
    <row r="26" spans="1:14" ht="31.5" customHeight="1" x14ac:dyDescent="0.25">
      <c r="A26" s="251" t="s">
        <v>45</v>
      </c>
      <c r="B26" s="269" t="s">
        <v>641</v>
      </c>
      <c r="C26" s="251" t="s">
        <v>655</v>
      </c>
      <c r="D26" s="251" t="s">
        <v>13</v>
      </c>
      <c r="E26" s="251" t="s">
        <v>935</v>
      </c>
      <c r="F26" s="251" t="s">
        <v>674</v>
      </c>
      <c r="G26" s="254" t="s">
        <v>966</v>
      </c>
      <c r="H26" s="249">
        <v>2367</v>
      </c>
      <c r="I26" s="264">
        <v>346</v>
      </c>
      <c r="J26" s="252">
        <v>310000</v>
      </c>
      <c r="K26" s="252">
        <v>208296</v>
      </c>
      <c r="L26" s="243">
        <v>208296</v>
      </c>
      <c r="M26" s="302">
        <v>43798</v>
      </c>
      <c r="N26" s="259"/>
    </row>
    <row r="27" spans="1:14" ht="31.5" customHeight="1" x14ac:dyDescent="0.25">
      <c r="A27" s="240" t="s">
        <v>195</v>
      </c>
      <c r="B27" s="271" t="s">
        <v>641</v>
      </c>
      <c r="C27" s="240" t="s">
        <v>655</v>
      </c>
      <c r="D27" s="240" t="s">
        <v>13</v>
      </c>
      <c r="E27" s="240" t="s">
        <v>936</v>
      </c>
      <c r="F27" s="240" t="s">
        <v>674</v>
      </c>
      <c r="G27" s="254" t="s">
        <v>966</v>
      </c>
      <c r="H27" s="241">
        <v>1240</v>
      </c>
      <c r="I27" s="264">
        <v>198</v>
      </c>
      <c r="J27" s="243">
        <v>35000</v>
      </c>
      <c r="K27" s="252">
        <v>116560</v>
      </c>
      <c r="L27" s="243">
        <v>35000</v>
      </c>
      <c r="M27" s="302">
        <v>43646</v>
      </c>
      <c r="N27" s="259" t="s">
        <v>688</v>
      </c>
    </row>
    <row r="28" spans="1:14" ht="31.5" customHeight="1" x14ac:dyDescent="0.25">
      <c r="A28" s="248" t="s">
        <v>74</v>
      </c>
      <c r="B28" s="271" t="s">
        <v>641</v>
      </c>
      <c r="C28" s="248" t="s">
        <v>650</v>
      </c>
      <c r="D28" s="248" t="s">
        <v>13</v>
      </c>
      <c r="E28" s="248" t="s">
        <v>937</v>
      </c>
      <c r="F28" s="248" t="s">
        <v>674</v>
      </c>
      <c r="G28" s="254" t="s">
        <v>965</v>
      </c>
      <c r="H28" s="249">
        <v>3952</v>
      </c>
      <c r="I28" s="264">
        <v>797</v>
      </c>
      <c r="J28" s="250">
        <v>350000</v>
      </c>
      <c r="K28" s="252">
        <v>347781</v>
      </c>
      <c r="L28" s="243">
        <v>347781</v>
      </c>
      <c r="M28" s="302">
        <v>43991</v>
      </c>
      <c r="N28" s="259"/>
    </row>
    <row r="29" spans="1:14" ht="31.5" customHeight="1" x14ac:dyDescent="0.25">
      <c r="A29" s="240" t="s">
        <v>676</v>
      </c>
      <c r="B29" s="269" t="s">
        <v>641</v>
      </c>
      <c r="C29" s="240" t="s">
        <v>122</v>
      </c>
      <c r="D29" s="240" t="s">
        <v>127</v>
      </c>
      <c r="E29" s="240"/>
      <c r="F29" s="240" t="s">
        <v>674</v>
      </c>
      <c r="G29" s="254" t="s">
        <v>65</v>
      </c>
      <c r="H29" s="242">
        <v>3</v>
      </c>
      <c r="I29" s="264">
        <v>1</v>
      </c>
      <c r="J29" s="265">
        <v>720</v>
      </c>
      <c r="K29" s="252">
        <v>720</v>
      </c>
      <c r="L29" s="243">
        <v>720</v>
      </c>
      <c r="M29" s="302">
        <v>43902</v>
      </c>
      <c r="N29" s="260" t="s">
        <v>968</v>
      </c>
    </row>
    <row r="30" spans="1:14" ht="31.5" customHeight="1" x14ac:dyDescent="0.25">
      <c r="A30" s="256" t="s">
        <v>508</v>
      </c>
      <c r="B30" s="269" t="s">
        <v>641</v>
      </c>
      <c r="C30" s="256" t="s">
        <v>487</v>
      </c>
      <c r="D30" s="256" t="s">
        <v>432</v>
      </c>
      <c r="E30" s="240" t="s">
        <v>938</v>
      </c>
      <c r="F30" s="240" t="s">
        <v>674</v>
      </c>
      <c r="G30" s="254" t="s">
        <v>966</v>
      </c>
      <c r="H30" s="237">
        <v>596.5</v>
      </c>
      <c r="I30" s="264">
        <v>90.2</v>
      </c>
      <c r="J30" s="238">
        <v>128224.5</v>
      </c>
      <c r="K30" s="252">
        <v>72773</v>
      </c>
      <c r="L30" s="243">
        <v>72773</v>
      </c>
      <c r="M30" s="302">
        <v>43936</v>
      </c>
      <c r="N30" s="261"/>
    </row>
    <row r="31" spans="1:14" ht="31.5" customHeight="1" x14ac:dyDescent="0.25">
      <c r="A31" s="240" t="s">
        <v>776</v>
      </c>
      <c r="B31" s="269" t="s">
        <v>641</v>
      </c>
      <c r="C31" s="256" t="s">
        <v>487</v>
      </c>
      <c r="D31" s="240" t="s">
        <v>13</v>
      </c>
      <c r="E31" s="240" t="s">
        <v>939</v>
      </c>
      <c r="F31" s="240" t="s">
        <v>674</v>
      </c>
      <c r="G31" s="254" t="s">
        <v>966</v>
      </c>
      <c r="H31" s="241">
        <v>665</v>
      </c>
      <c r="I31" s="264">
        <v>101</v>
      </c>
      <c r="J31" s="243">
        <v>120100</v>
      </c>
      <c r="K31" s="252">
        <v>62510</v>
      </c>
      <c r="L31" s="243">
        <v>62510</v>
      </c>
      <c r="M31" s="302">
        <v>43981</v>
      </c>
      <c r="N31" s="259"/>
    </row>
    <row r="32" spans="1:14" ht="31.5" customHeight="1" x14ac:dyDescent="0.25">
      <c r="A32" s="240" t="s">
        <v>778</v>
      </c>
      <c r="B32" s="269" t="s">
        <v>641</v>
      </c>
      <c r="C32" s="256" t="s">
        <v>487</v>
      </c>
      <c r="D32" s="240" t="s">
        <v>13</v>
      </c>
      <c r="E32" s="240" t="s">
        <v>940</v>
      </c>
      <c r="F32" s="240" t="s">
        <v>674</v>
      </c>
      <c r="G32" s="254" t="s">
        <v>965</v>
      </c>
      <c r="H32" s="241">
        <v>456</v>
      </c>
      <c r="I32" s="264">
        <v>69</v>
      </c>
      <c r="J32" s="243">
        <v>178900</v>
      </c>
      <c r="K32" s="252">
        <v>42864</v>
      </c>
      <c r="L32" s="243">
        <v>42864</v>
      </c>
      <c r="M32" s="302">
        <v>44040</v>
      </c>
      <c r="N32" s="259"/>
    </row>
    <row r="33" spans="1:15" ht="31.5" customHeight="1" x14ac:dyDescent="0.25">
      <c r="A33" s="244" t="s">
        <v>786</v>
      </c>
      <c r="B33" s="274" t="s">
        <v>787</v>
      </c>
      <c r="C33" s="251" t="s">
        <v>961</v>
      </c>
      <c r="D33" s="251" t="s">
        <v>792</v>
      </c>
      <c r="E33" s="251"/>
      <c r="F33" s="251" t="s">
        <v>53</v>
      </c>
      <c r="G33" s="254" t="s">
        <v>65</v>
      </c>
      <c r="H33" s="249">
        <v>10185</v>
      </c>
      <c r="I33" s="264">
        <v>1358</v>
      </c>
      <c r="J33" s="246">
        <v>26442444</v>
      </c>
      <c r="K33" s="252">
        <v>10000000</v>
      </c>
      <c r="L33" s="243">
        <v>18020368</v>
      </c>
      <c r="M33" s="302"/>
      <c r="N33" s="262" t="s">
        <v>816</v>
      </c>
      <c r="O33" s="303"/>
    </row>
    <row r="34" spans="1:15" ht="31.5" customHeight="1" x14ac:dyDescent="0.25">
      <c r="A34" s="240" t="s">
        <v>190</v>
      </c>
      <c r="B34" s="276" t="s">
        <v>787</v>
      </c>
      <c r="C34" s="240" t="s">
        <v>657</v>
      </c>
      <c r="D34" s="240" t="s">
        <v>16</v>
      </c>
      <c r="E34" s="240"/>
      <c r="F34" s="240" t="s">
        <v>53</v>
      </c>
      <c r="G34" s="254" t="s">
        <v>65</v>
      </c>
      <c r="H34" s="241">
        <v>6300</v>
      </c>
      <c r="I34" s="264">
        <v>840</v>
      </c>
      <c r="J34" s="243">
        <v>5917650</v>
      </c>
      <c r="K34" s="252">
        <v>6029100</v>
      </c>
      <c r="L34" s="243">
        <v>5917650</v>
      </c>
      <c r="M34" s="302"/>
      <c r="N34" s="259"/>
    </row>
    <row r="35" spans="1:15" ht="31.5" customHeight="1" x14ac:dyDescent="0.25">
      <c r="A35" s="240" t="s">
        <v>696</v>
      </c>
      <c r="B35" s="275" t="s">
        <v>787</v>
      </c>
      <c r="C35" s="240" t="s">
        <v>961</v>
      </c>
      <c r="D35" s="240" t="s">
        <v>165</v>
      </c>
      <c r="E35" s="240"/>
      <c r="F35" s="240" t="s">
        <v>53</v>
      </c>
      <c r="G35" s="254" t="s">
        <v>65</v>
      </c>
      <c r="H35" s="254">
        <v>988</v>
      </c>
      <c r="I35" s="264" t="s">
        <v>65</v>
      </c>
      <c r="J35" s="254" t="s">
        <v>725</v>
      </c>
      <c r="K35" s="252">
        <v>840000</v>
      </c>
      <c r="L35" s="243">
        <v>840000</v>
      </c>
      <c r="M35" s="302"/>
      <c r="N35" s="259"/>
    </row>
    <row r="36" spans="1:15" ht="31.5" customHeight="1" x14ac:dyDescent="0.25">
      <c r="A36" s="240" t="s">
        <v>208</v>
      </c>
      <c r="B36" s="276" t="s">
        <v>787</v>
      </c>
      <c r="C36" s="256" t="s">
        <v>487</v>
      </c>
      <c r="D36" s="240" t="s">
        <v>13</v>
      </c>
      <c r="E36" s="240" t="s">
        <v>958</v>
      </c>
      <c r="F36" s="240" t="s">
        <v>53</v>
      </c>
      <c r="G36" s="254" t="s">
        <v>65</v>
      </c>
      <c r="H36" s="242">
        <v>958</v>
      </c>
      <c r="I36" s="264">
        <v>127</v>
      </c>
      <c r="J36" s="243">
        <v>125000</v>
      </c>
      <c r="K36" s="252">
        <v>148490</v>
      </c>
      <c r="L36" s="243">
        <v>90000</v>
      </c>
      <c r="M36" s="302"/>
      <c r="N36" s="259"/>
    </row>
    <row r="37" spans="1:15" ht="31.5" customHeight="1" x14ac:dyDescent="0.25">
      <c r="A37" s="240" t="s">
        <v>194</v>
      </c>
      <c r="B37" s="276" t="s">
        <v>787</v>
      </c>
      <c r="C37" s="240" t="s">
        <v>657</v>
      </c>
      <c r="D37" s="240" t="s">
        <v>95</v>
      </c>
      <c r="E37" s="240"/>
      <c r="F37" s="240" t="s">
        <v>53</v>
      </c>
      <c r="G37" s="254" t="s">
        <v>65</v>
      </c>
      <c r="H37" s="241">
        <v>3278</v>
      </c>
      <c r="I37" s="264">
        <v>1092</v>
      </c>
      <c r="J37" s="243">
        <v>5425320</v>
      </c>
      <c r="K37" s="252">
        <v>945000</v>
      </c>
      <c r="L37" s="243">
        <v>945000</v>
      </c>
      <c r="M37" s="302"/>
      <c r="N37" s="259"/>
    </row>
    <row r="38" spans="1:15" ht="31.5" customHeight="1" x14ac:dyDescent="0.25">
      <c r="A38" s="306" t="s">
        <v>72</v>
      </c>
      <c r="B38" s="273" t="s">
        <v>787</v>
      </c>
      <c r="C38" s="248" t="s">
        <v>650</v>
      </c>
      <c r="D38" s="248" t="s">
        <v>26</v>
      </c>
      <c r="E38" s="248" t="s">
        <v>931</v>
      </c>
      <c r="F38" s="248" t="s">
        <v>675</v>
      </c>
      <c r="G38" s="254" t="s">
        <v>966</v>
      </c>
      <c r="H38" s="249">
        <v>101</v>
      </c>
      <c r="I38" s="264" t="s">
        <v>65</v>
      </c>
      <c r="J38" s="250">
        <v>100000</v>
      </c>
      <c r="K38" s="252">
        <v>86031</v>
      </c>
      <c r="L38" s="243">
        <v>86031</v>
      </c>
      <c r="M38" s="302"/>
      <c r="N38" s="268" t="s">
        <v>831</v>
      </c>
    </row>
    <row r="39" spans="1:15" ht="31.5" customHeight="1" x14ac:dyDescent="0.25">
      <c r="A39" s="306" t="s">
        <v>780</v>
      </c>
      <c r="B39" s="273" t="s">
        <v>787</v>
      </c>
      <c r="C39" s="248" t="s">
        <v>650</v>
      </c>
      <c r="D39" s="248" t="s">
        <v>26</v>
      </c>
      <c r="E39" s="248"/>
      <c r="F39" s="248" t="s">
        <v>675</v>
      </c>
      <c r="G39" s="254" t="s">
        <v>966</v>
      </c>
      <c r="H39" s="249">
        <v>48</v>
      </c>
      <c r="I39" s="264" t="s">
        <v>65</v>
      </c>
      <c r="J39" s="250">
        <v>60000</v>
      </c>
      <c r="K39" s="252">
        <v>40632</v>
      </c>
      <c r="L39" s="243">
        <v>40632</v>
      </c>
      <c r="M39" s="302"/>
      <c r="N39" s="268" t="s">
        <v>831</v>
      </c>
    </row>
    <row r="40" spans="1:15" ht="31.5" customHeight="1" x14ac:dyDescent="0.25">
      <c r="A40" s="254" t="s">
        <v>665</v>
      </c>
      <c r="B40" s="275" t="s">
        <v>787</v>
      </c>
      <c r="C40" s="240" t="s">
        <v>656</v>
      </c>
      <c r="D40" s="240" t="s">
        <v>26</v>
      </c>
      <c r="E40" s="240"/>
      <c r="F40" s="240" t="s">
        <v>675</v>
      </c>
      <c r="G40" s="254" t="s">
        <v>966</v>
      </c>
      <c r="H40" s="241">
        <v>1073</v>
      </c>
      <c r="I40" s="264" t="s">
        <v>65</v>
      </c>
      <c r="J40" s="255">
        <v>1655000</v>
      </c>
      <c r="K40" s="252">
        <v>1561215</v>
      </c>
      <c r="L40" s="243">
        <v>1561215</v>
      </c>
      <c r="M40" s="302"/>
      <c r="N40" s="268" t="s">
        <v>834</v>
      </c>
    </row>
    <row r="41" spans="1:15" ht="31.5" customHeight="1" x14ac:dyDescent="0.25">
      <c r="A41" s="244" t="s">
        <v>681</v>
      </c>
      <c r="B41" s="276" t="s">
        <v>787</v>
      </c>
      <c r="C41" s="256" t="s">
        <v>122</v>
      </c>
      <c r="D41" s="256" t="s">
        <v>360</v>
      </c>
      <c r="E41" s="240"/>
      <c r="F41" s="240" t="s">
        <v>675</v>
      </c>
      <c r="G41" s="254" t="s">
        <v>65</v>
      </c>
      <c r="H41" s="237">
        <v>677</v>
      </c>
      <c r="I41" s="264">
        <v>17</v>
      </c>
      <c r="J41" s="238">
        <v>270800</v>
      </c>
      <c r="K41" s="252">
        <v>270800</v>
      </c>
      <c r="L41" s="243">
        <v>270800</v>
      </c>
      <c r="M41" s="302"/>
      <c r="N41" s="239"/>
    </row>
    <row r="42" spans="1:15" ht="31.5" customHeight="1" x14ac:dyDescent="0.25">
      <c r="A42" s="244" t="s">
        <v>677</v>
      </c>
      <c r="B42" s="276" t="s">
        <v>787</v>
      </c>
      <c r="C42" s="240" t="s">
        <v>122</v>
      </c>
      <c r="D42" s="240" t="s">
        <v>121</v>
      </c>
      <c r="E42" s="240"/>
      <c r="F42" s="240" t="s">
        <v>675</v>
      </c>
      <c r="G42" s="254" t="s">
        <v>65</v>
      </c>
      <c r="H42" s="242">
        <v>408</v>
      </c>
      <c r="I42" s="264">
        <v>10</v>
      </c>
      <c r="J42" s="265">
        <v>161160</v>
      </c>
      <c r="K42" s="252">
        <v>161160</v>
      </c>
      <c r="L42" s="243">
        <v>161160</v>
      </c>
      <c r="M42" s="302"/>
      <c r="N42" s="259"/>
    </row>
    <row r="43" spans="1:15" ht="31.5" customHeight="1" x14ac:dyDescent="0.25">
      <c r="A43" s="244" t="s">
        <v>783</v>
      </c>
      <c r="B43" s="276" t="s">
        <v>787</v>
      </c>
      <c r="C43" s="251" t="s">
        <v>653</v>
      </c>
      <c r="D43" s="251" t="s">
        <v>95</v>
      </c>
      <c r="E43" s="251"/>
      <c r="F43" s="251" t="s">
        <v>675</v>
      </c>
      <c r="G43" s="254" t="s">
        <v>966</v>
      </c>
      <c r="H43" s="249">
        <v>17790</v>
      </c>
      <c r="I43" s="264" t="s">
        <v>65</v>
      </c>
      <c r="J43" s="252">
        <v>1400000</v>
      </c>
      <c r="K43" s="252">
        <v>1400000</v>
      </c>
      <c r="L43" s="243">
        <v>3636900</v>
      </c>
      <c r="M43" s="302"/>
      <c r="N43" s="239"/>
    </row>
    <row r="44" spans="1:15" ht="31.5" customHeight="1" x14ac:dyDescent="0.25">
      <c r="A44" s="254" t="s">
        <v>666</v>
      </c>
      <c r="B44" s="275" t="s">
        <v>787</v>
      </c>
      <c r="C44" s="240" t="s">
        <v>650</v>
      </c>
      <c r="D44" s="240" t="s">
        <v>26</v>
      </c>
      <c r="E44" s="240"/>
      <c r="F44" s="240" t="s">
        <v>674</v>
      </c>
      <c r="G44" s="254" t="s">
        <v>965</v>
      </c>
      <c r="H44" s="242">
        <v>305</v>
      </c>
      <c r="I44" s="264" t="s">
        <v>65</v>
      </c>
      <c r="J44" s="243">
        <v>300000</v>
      </c>
      <c r="K44" s="252">
        <v>265960</v>
      </c>
      <c r="L44" s="243">
        <v>265960</v>
      </c>
      <c r="M44" s="302"/>
      <c r="N44" s="268" t="s">
        <v>830</v>
      </c>
    </row>
    <row r="45" spans="1:15" ht="31.5" customHeight="1" x14ac:dyDescent="0.25">
      <c r="A45" s="244" t="s">
        <v>766</v>
      </c>
      <c r="B45" s="274" t="s">
        <v>787</v>
      </c>
      <c r="C45" s="244" t="s">
        <v>46</v>
      </c>
      <c r="D45" s="244" t="s">
        <v>25</v>
      </c>
      <c r="E45" s="244" t="s">
        <v>953</v>
      </c>
      <c r="F45" s="244" t="s">
        <v>674</v>
      </c>
      <c r="G45" s="254" t="s">
        <v>965</v>
      </c>
      <c r="H45" s="245">
        <v>2502</v>
      </c>
      <c r="I45" s="264" t="s">
        <v>65</v>
      </c>
      <c r="J45" s="246">
        <v>3138098</v>
      </c>
      <c r="K45" s="252">
        <v>2130852</v>
      </c>
      <c r="L45" s="243">
        <v>320000</v>
      </c>
      <c r="M45" s="302"/>
      <c r="N45" s="260"/>
    </row>
    <row r="46" spans="1:15" ht="31.5" customHeight="1" x14ac:dyDescent="0.25">
      <c r="A46" s="256" t="s">
        <v>504</v>
      </c>
      <c r="B46" s="277" t="s">
        <v>787</v>
      </c>
      <c r="C46" s="256" t="s">
        <v>487</v>
      </c>
      <c r="D46" s="256" t="s">
        <v>432</v>
      </c>
      <c r="E46" s="240" t="s">
        <v>941</v>
      </c>
      <c r="F46" s="240" t="s">
        <v>674</v>
      </c>
      <c r="G46" s="254" t="s">
        <v>966</v>
      </c>
      <c r="H46" s="237">
        <v>567</v>
      </c>
      <c r="I46" s="264">
        <v>85.8</v>
      </c>
      <c r="J46" s="238">
        <v>124625.5</v>
      </c>
      <c r="K46" s="252">
        <v>69174</v>
      </c>
      <c r="L46" s="243">
        <v>69174</v>
      </c>
      <c r="M46" s="302"/>
      <c r="N46" s="261"/>
    </row>
    <row r="47" spans="1:15" ht="31.5" customHeight="1" x14ac:dyDescent="0.25">
      <c r="A47" s="240" t="s">
        <v>204</v>
      </c>
      <c r="B47" s="276" t="s">
        <v>787</v>
      </c>
      <c r="C47" s="256" t="s">
        <v>487</v>
      </c>
      <c r="D47" s="240" t="s">
        <v>13</v>
      </c>
      <c r="E47" s="240" t="s">
        <v>942</v>
      </c>
      <c r="F47" s="240" t="s">
        <v>674</v>
      </c>
      <c r="G47" s="254" t="s">
        <v>965</v>
      </c>
      <c r="H47" s="242">
        <v>917</v>
      </c>
      <c r="I47" s="264">
        <v>116</v>
      </c>
      <c r="J47" s="243">
        <v>125000</v>
      </c>
      <c r="K47" s="252">
        <v>86198</v>
      </c>
      <c r="L47" s="243">
        <v>86198</v>
      </c>
      <c r="M47" s="302"/>
      <c r="N47" s="259"/>
    </row>
    <row r="48" spans="1:15" ht="31.5" customHeight="1" x14ac:dyDescent="0.25">
      <c r="A48" s="240" t="s">
        <v>760</v>
      </c>
      <c r="B48" s="276" t="s">
        <v>787</v>
      </c>
      <c r="C48" s="256" t="s">
        <v>487</v>
      </c>
      <c r="D48" s="240" t="s">
        <v>13</v>
      </c>
      <c r="E48" s="240" t="s">
        <v>943</v>
      </c>
      <c r="F48" s="240" t="s">
        <v>674</v>
      </c>
      <c r="G48" s="254" t="s">
        <v>966</v>
      </c>
      <c r="H48" s="242">
        <v>245</v>
      </c>
      <c r="I48" s="264">
        <v>37</v>
      </c>
      <c r="J48" s="243">
        <v>116905</v>
      </c>
      <c r="K48" s="252">
        <v>23030</v>
      </c>
      <c r="L48" s="243">
        <v>23030</v>
      </c>
      <c r="M48" s="302"/>
      <c r="N48" s="259"/>
    </row>
    <row r="49" spans="1:14" ht="31.5" customHeight="1" x14ac:dyDescent="0.25">
      <c r="A49" s="240" t="s">
        <v>775</v>
      </c>
      <c r="B49" s="276" t="s">
        <v>787</v>
      </c>
      <c r="C49" s="256" t="s">
        <v>487</v>
      </c>
      <c r="D49" s="240" t="s">
        <v>13</v>
      </c>
      <c r="E49" s="240" t="s">
        <v>944</v>
      </c>
      <c r="F49" s="240" t="s">
        <v>674</v>
      </c>
      <c r="G49" s="254" t="s">
        <v>966</v>
      </c>
      <c r="H49" s="242">
        <v>685</v>
      </c>
      <c r="I49" s="264">
        <v>104</v>
      </c>
      <c r="J49" s="243">
        <v>117735</v>
      </c>
      <c r="K49" s="252">
        <v>64390</v>
      </c>
      <c r="L49" s="243">
        <v>64390</v>
      </c>
      <c r="M49" s="302"/>
      <c r="N49" s="259"/>
    </row>
    <row r="50" spans="1:14" ht="31.5" customHeight="1" x14ac:dyDescent="0.25">
      <c r="A50" s="240" t="s">
        <v>777</v>
      </c>
      <c r="B50" s="276" t="s">
        <v>787</v>
      </c>
      <c r="C50" s="256" t="s">
        <v>487</v>
      </c>
      <c r="D50" s="240" t="s">
        <v>13</v>
      </c>
      <c r="E50" s="240" t="s">
        <v>945</v>
      </c>
      <c r="F50" s="240" t="s">
        <v>674</v>
      </c>
      <c r="G50" s="254" t="s">
        <v>966</v>
      </c>
      <c r="H50" s="241">
        <v>954</v>
      </c>
      <c r="I50" s="264">
        <v>144</v>
      </c>
      <c r="J50" s="243">
        <v>117735</v>
      </c>
      <c r="K50" s="252">
        <v>89676</v>
      </c>
      <c r="L50" s="243">
        <v>82735</v>
      </c>
      <c r="M50" s="302"/>
      <c r="N50" s="259"/>
    </row>
    <row r="51" spans="1:14" ht="31.5" customHeight="1" x14ac:dyDescent="0.25">
      <c r="A51" s="244" t="s">
        <v>752</v>
      </c>
      <c r="B51" s="276" t="s">
        <v>787</v>
      </c>
      <c r="C51" s="240" t="s">
        <v>122</v>
      </c>
      <c r="D51" s="240" t="s">
        <v>121</v>
      </c>
      <c r="E51" s="240"/>
      <c r="F51" s="240" t="s">
        <v>674</v>
      </c>
      <c r="G51" s="254" t="s">
        <v>65</v>
      </c>
      <c r="H51" s="242">
        <v>864</v>
      </c>
      <c r="I51" s="264">
        <v>22</v>
      </c>
      <c r="J51" s="265">
        <v>341280</v>
      </c>
      <c r="K51" s="252">
        <v>341280</v>
      </c>
      <c r="L51" s="243">
        <v>341280</v>
      </c>
      <c r="M51" s="302"/>
      <c r="N51" s="259"/>
    </row>
    <row r="52" spans="1:14" ht="31.5" customHeight="1" x14ac:dyDescent="0.25">
      <c r="A52" s="244" t="s">
        <v>761</v>
      </c>
      <c r="B52" s="256" t="s">
        <v>793</v>
      </c>
      <c r="C52" s="256" t="s">
        <v>839</v>
      </c>
      <c r="D52" s="244" t="s">
        <v>16</v>
      </c>
      <c r="E52" s="244"/>
      <c r="F52" s="244" t="s">
        <v>53</v>
      </c>
      <c r="G52" s="254" t="s">
        <v>65</v>
      </c>
      <c r="H52" s="245">
        <v>29694</v>
      </c>
      <c r="I52" s="264">
        <v>2058</v>
      </c>
      <c r="J52" s="257"/>
      <c r="K52" s="252">
        <v>21350000</v>
      </c>
      <c r="L52" s="243">
        <v>21350000</v>
      </c>
      <c r="M52" s="304"/>
      <c r="N52" s="258"/>
    </row>
    <row r="53" spans="1:14" ht="31.5" customHeight="1" x14ac:dyDescent="0.25">
      <c r="A53" s="244" t="s">
        <v>31</v>
      </c>
      <c r="B53" s="256" t="s">
        <v>793</v>
      </c>
      <c r="C53" s="244" t="s">
        <v>961</v>
      </c>
      <c r="D53" s="244" t="s">
        <v>16</v>
      </c>
      <c r="E53" s="244"/>
      <c r="F53" s="244" t="s">
        <v>53</v>
      </c>
      <c r="G53" s="254" t="s">
        <v>65</v>
      </c>
      <c r="H53" s="245">
        <v>19635</v>
      </c>
      <c r="I53" s="264">
        <v>2618</v>
      </c>
      <c r="J53" s="246">
        <v>26000000</v>
      </c>
      <c r="K53" s="252">
        <v>10000000</v>
      </c>
      <c r="L53" s="243">
        <v>4705428</v>
      </c>
      <c r="M53" s="304"/>
      <c r="N53" s="267"/>
    </row>
    <row r="54" spans="1:14" ht="31.5" customHeight="1" x14ac:dyDescent="0.25">
      <c r="A54" s="244" t="s">
        <v>151</v>
      </c>
      <c r="B54" s="256" t="s">
        <v>793</v>
      </c>
      <c r="C54" s="254" t="s">
        <v>962</v>
      </c>
      <c r="D54" s="240" t="s">
        <v>16</v>
      </c>
      <c r="E54" s="240"/>
      <c r="F54" s="240" t="s">
        <v>53</v>
      </c>
      <c r="G54" s="254" t="s">
        <v>65</v>
      </c>
      <c r="H54" s="241">
        <v>3780</v>
      </c>
      <c r="I54" s="264">
        <v>720</v>
      </c>
      <c r="J54" s="243">
        <v>9625000</v>
      </c>
      <c r="K54" s="252">
        <v>3631815</v>
      </c>
      <c r="L54" s="243">
        <v>3631815</v>
      </c>
      <c r="M54" s="304"/>
      <c r="N54" s="258"/>
    </row>
    <row r="55" spans="1:14" ht="31.5" customHeight="1" x14ac:dyDescent="0.25">
      <c r="A55" s="244" t="s">
        <v>102</v>
      </c>
      <c r="B55" s="256" t="s">
        <v>793</v>
      </c>
      <c r="C55" s="256" t="s">
        <v>662</v>
      </c>
      <c r="D55" s="244" t="s">
        <v>26</v>
      </c>
      <c r="E55" s="244"/>
      <c r="F55" s="244" t="s">
        <v>53</v>
      </c>
      <c r="G55" s="254" t="s">
        <v>65</v>
      </c>
      <c r="H55" s="245">
        <v>2330</v>
      </c>
      <c r="I55" s="264" t="s">
        <v>65</v>
      </c>
      <c r="J55" s="246">
        <v>1720000</v>
      </c>
      <c r="K55" s="252">
        <v>1720000</v>
      </c>
      <c r="L55" s="243">
        <v>1720000</v>
      </c>
      <c r="M55" s="304"/>
      <c r="N55" s="258" t="s">
        <v>826</v>
      </c>
    </row>
    <row r="56" spans="1:14" ht="31.5" customHeight="1" x14ac:dyDescent="0.25">
      <c r="A56" s="244" t="s">
        <v>100</v>
      </c>
      <c r="B56" s="256" t="s">
        <v>793</v>
      </c>
      <c r="C56" s="256" t="s">
        <v>662</v>
      </c>
      <c r="D56" s="244" t="s">
        <v>26</v>
      </c>
      <c r="E56" s="244"/>
      <c r="F56" s="244" t="s">
        <v>53</v>
      </c>
      <c r="G56" s="254" t="s">
        <v>65</v>
      </c>
      <c r="H56" s="245">
        <v>1572</v>
      </c>
      <c r="I56" s="264" t="s">
        <v>65</v>
      </c>
      <c r="J56" s="246">
        <v>1160000</v>
      </c>
      <c r="K56" s="252">
        <v>1160000</v>
      </c>
      <c r="L56" s="243">
        <v>1160000</v>
      </c>
      <c r="M56" s="304"/>
      <c r="N56" s="258" t="s">
        <v>827</v>
      </c>
    </row>
    <row r="57" spans="1:14" ht="31.5" customHeight="1" x14ac:dyDescent="0.25">
      <c r="A57" s="244" t="s">
        <v>103</v>
      </c>
      <c r="B57" s="256" t="s">
        <v>793</v>
      </c>
      <c r="C57" s="256" t="s">
        <v>662</v>
      </c>
      <c r="D57" s="244" t="s">
        <v>26</v>
      </c>
      <c r="E57" s="244"/>
      <c r="F57" s="244" t="s">
        <v>53</v>
      </c>
      <c r="G57" s="254" t="s">
        <v>65</v>
      </c>
      <c r="H57" s="245">
        <v>3685</v>
      </c>
      <c r="I57" s="264" t="s">
        <v>65</v>
      </c>
      <c r="J57" s="246">
        <v>6928958</v>
      </c>
      <c r="K57" s="252">
        <v>4939056</v>
      </c>
      <c r="L57" s="243">
        <v>4939056</v>
      </c>
      <c r="M57" s="304"/>
      <c r="N57" s="305" t="s">
        <v>828</v>
      </c>
    </row>
    <row r="58" spans="1:14" ht="31.5" customHeight="1" x14ac:dyDescent="0.25">
      <c r="A58" s="244" t="s">
        <v>773</v>
      </c>
      <c r="B58" s="256" t="s">
        <v>793</v>
      </c>
      <c r="C58" s="244" t="s">
        <v>487</v>
      </c>
      <c r="D58" s="244" t="s">
        <v>13</v>
      </c>
      <c r="E58" s="244"/>
      <c r="F58" s="244" t="s">
        <v>53</v>
      </c>
      <c r="G58" s="254" t="s">
        <v>65</v>
      </c>
      <c r="H58" s="245">
        <v>1199</v>
      </c>
      <c r="I58" s="264" t="s">
        <v>65</v>
      </c>
      <c r="J58" s="246">
        <v>157500</v>
      </c>
      <c r="K58" s="252">
        <v>105512</v>
      </c>
      <c r="L58" s="243">
        <v>105512</v>
      </c>
      <c r="M58" s="304"/>
      <c r="N58" s="267"/>
    </row>
    <row r="59" spans="1:14" ht="31.5" customHeight="1" x14ac:dyDescent="0.25">
      <c r="A59" s="244" t="s">
        <v>668</v>
      </c>
      <c r="B59" s="256" t="s">
        <v>793</v>
      </c>
      <c r="C59" s="254" t="s">
        <v>962</v>
      </c>
      <c r="D59" s="240" t="s">
        <v>13</v>
      </c>
      <c r="E59" s="240"/>
      <c r="F59" s="240" t="s">
        <v>53</v>
      </c>
      <c r="G59" s="254" t="s">
        <v>65</v>
      </c>
      <c r="H59" s="242">
        <v>269</v>
      </c>
      <c r="I59" s="264">
        <v>48</v>
      </c>
      <c r="J59" s="243">
        <v>283975</v>
      </c>
      <c r="K59" s="252">
        <v>41695</v>
      </c>
      <c r="L59" s="243">
        <v>41695</v>
      </c>
      <c r="M59" s="304"/>
      <c r="N59" s="267"/>
    </row>
    <row r="60" spans="1:14" ht="31.5" customHeight="1" x14ac:dyDescent="0.25">
      <c r="A60" s="244" t="s">
        <v>670</v>
      </c>
      <c r="B60" s="256" t="s">
        <v>793</v>
      </c>
      <c r="C60" s="240" t="s">
        <v>961</v>
      </c>
      <c r="D60" s="240" t="s">
        <v>16</v>
      </c>
      <c r="E60" s="240"/>
      <c r="F60" s="240" t="s">
        <v>53</v>
      </c>
      <c r="G60" s="254" t="s">
        <v>65</v>
      </c>
      <c r="H60" s="241">
        <v>8085</v>
      </c>
      <c r="I60" s="264">
        <v>1540</v>
      </c>
      <c r="J60" s="243">
        <v>7733517</v>
      </c>
      <c r="K60" s="252">
        <v>7733517</v>
      </c>
      <c r="L60" s="243">
        <v>7733517</v>
      </c>
      <c r="M60" s="304"/>
      <c r="N60" s="267"/>
    </row>
    <row r="61" spans="1:14" ht="31.5" customHeight="1" x14ac:dyDescent="0.25">
      <c r="A61" s="244" t="s">
        <v>189</v>
      </c>
      <c r="B61" s="256" t="s">
        <v>793</v>
      </c>
      <c r="C61" s="240" t="s">
        <v>122</v>
      </c>
      <c r="D61" s="240" t="s">
        <v>127</v>
      </c>
      <c r="E61" s="240"/>
      <c r="F61" s="240" t="s">
        <v>53</v>
      </c>
      <c r="G61" s="254" t="s">
        <v>65</v>
      </c>
      <c r="H61" s="242">
        <v>13</v>
      </c>
      <c r="I61" s="264">
        <v>4</v>
      </c>
      <c r="J61" s="265">
        <v>3120</v>
      </c>
      <c r="K61" s="252">
        <v>3120</v>
      </c>
      <c r="L61" s="243">
        <v>3120</v>
      </c>
      <c r="M61" s="304"/>
      <c r="N61" s="267"/>
    </row>
    <row r="62" spans="1:14" ht="31.5" customHeight="1" x14ac:dyDescent="0.25">
      <c r="A62" s="256" t="s">
        <v>491</v>
      </c>
      <c r="B62" s="254" t="s">
        <v>793</v>
      </c>
      <c r="C62" s="256" t="s">
        <v>487</v>
      </c>
      <c r="D62" s="256" t="s">
        <v>432</v>
      </c>
      <c r="E62" s="240"/>
      <c r="F62" s="240" t="s">
        <v>675</v>
      </c>
      <c r="G62" s="254" t="s">
        <v>967</v>
      </c>
      <c r="H62" s="237">
        <v>411.5</v>
      </c>
      <c r="I62" s="264">
        <v>62.15</v>
      </c>
      <c r="J62" s="238">
        <v>99980</v>
      </c>
      <c r="K62" s="252">
        <v>50203</v>
      </c>
      <c r="L62" s="243">
        <v>50203</v>
      </c>
      <c r="M62" s="302"/>
      <c r="N62" s="261"/>
    </row>
    <row r="63" spans="1:14" ht="31.5" customHeight="1" x14ac:dyDescent="0.25">
      <c r="A63" s="256" t="s">
        <v>520</v>
      </c>
      <c r="B63" s="256" t="s">
        <v>793</v>
      </c>
      <c r="C63" s="256" t="s">
        <v>661</v>
      </c>
      <c r="D63" s="256" t="s">
        <v>191</v>
      </c>
      <c r="E63" s="240"/>
      <c r="F63" s="240" t="s">
        <v>675</v>
      </c>
      <c r="G63" s="254" t="s">
        <v>967</v>
      </c>
      <c r="H63" s="237">
        <v>864</v>
      </c>
      <c r="I63" s="264">
        <v>0</v>
      </c>
      <c r="J63" s="238">
        <v>90000</v>
      </c>
      <c r="K63" s="252">
        <v>552096</v>
      </c>
      <c r="L63" s="243">
        <v>90000</v>
      </c>
      <c r="M63" s="302"/>
      <c r="N63" s="261"/>
    </row>
    <row r="64" spans="1:14" ht="31.5" customHeight="1" x14ac:dyDescent="0.25">
      <c r="A64" s="256" t="s">
        <v>516</v>
      </c>
      <c r="B64" s="256" t="s">
        <v>793</v>
      </c>
      <c r="C64" s="256" t="s">
        <v>662</v>
      </c>
      <c r="D64" s="256" t="s">
        <v>191</v>
      </c>
      <c r="E64" s="240"/>
      <c r="F64" s="240" t="s">
        <v>675</v>
      </c>
      <c r="G64" s="254" t="s">
        <v>966</v>
      </c>
      <c r="H64" s="237">
        <v>1662</v>
      </c>
      <c r="I64" s="264">
        <v>0</v>
      </c>
      <c r="J64" s="238">
        <v>200000</v>
      </c>
      <c r="K64" s="252">
        <v>1062018</v>
      </c>
      <c r="L64" s="243">
        <v>200000</v>
      </c>
      <c r="M64" s="302"/>
      <c r="N64" s="261"/>
    </row>
    <row r="65" spans="1:14" ht="31.5" customHeight="1" x14ac:dyDescent="0.25">
      <c r="A65" s="244" t="s">
        <v>23</v>
      </c>
      <c r="B65" s="256" t="s">
        <v>793</v>
      </c>
      <c r="C65" s="244" t="s">
        <v>963</v>
      </c>
      <c r="D65" s="244" t="s">
        <v>26</v>
      </c>
      <c r="E65" s="244"/>
      <c r="F65" s="244" t="s">
        <v>675</v>
      </c>
      <c r="G65" s="254" t="s">
        <v>967</v>
      </c>
      <c r="H65" s="245">
        <v>1633</v>
      </c>
      <c r="I65" s="264" t="s">
        <v>65</v>
      </c>
      <c r="J65" s="246">
        <v>1397332</v>
      </c>
      <c r="K65" s="252">
        <v>1391316</v>
      </c>
      <c r="L65" s="243">
        <v>2038500</v>
      </c>
      <c r="M65" s="304"/>
      <c r="N65" s="267" t="s">
        <v>825</v>
      </c>
    </row>
    <row r="66" spans="1:14" ht="31.5" customHeight="1" x14ac:dyDescent="0.25">
      <c r="A66" s="244" t="s">
        <v>669</v>
      </c>
      <c r="B66" s="256" t="s">
        <v>793</v>
      </c>
      <c r="C66" s="240" t="s">
        <v>159</v>
      </c>
      <c r="D66" s="240" t="s">
        <v>13</v>
      </c>
      <c r="E66" s="240" t="s">
        <v>946</v>
      </c>
      <c r="F66" s="240" t="s">
        <v>675</v>
      </c>
      <c r="G66" s="254" t="s">
        <v>966</v>
      </c>
      <c r="H66" s="241">
        <v>23113</v>
      </c>
      <c r="I66" s="264">
        <v>2719</v>
      </c>
      <c r="J66" s="243">
        <v>9186500</v>
      </c>
      <c r="K66" s="252">
        <v>2033944</v>
      </c>
      <c r="L66" s="243">
        <v>2033944</v>
      </c>
      <c r="M66" s="304"/>
      <c r="N66" s="267"/>
    </row>
    <row r="67" spans="1:14" ht="31.5" customHeight="1" x14ac:dyDescent="0.25">
      <c r="A67" s="244" t="s">
        <v>664</v>
      </c>
      <c r="B67" s="256" t="s">
        <v>793</v>
      </c>
      <c r="C67" s="240" t="s">
        <v>650</v>
      </c>
      <c r="D67" s="240" t="s">
        <v>95</v>
      </c>
      <c r="E67" s="240"/>
      <c r="F67" s="240" t="s">
        <v>675</v>
      </c>
      <c r="G67" s="254" t="s">
        <v>966</v>
      </c>
      <c r="H67" s="241">
        <v>25627</v>
      </c>
      <c r="I67" s="264">
        <v>9671</v>
      </c>
      <c r="J67" s="243">
        <v>9298500</v>
      </c>
      <c r="K67" s="252">
        <v>6769500</v>
      </c>
      <c r="L67" s="243">
        <v>6769500</v>
      </c>
      <c r="M67" s="304"/>
      <c r="N67" s="267"/>
    </row>
    <row r="68" spans="1:14" ht="31.5" customHeight="1" x14ac:dyDescent="0.25">
      <c r="A68" s="240" t="s">
        <v>832</v>
      </c>
      <c r="B68" s="254" t="s">
        <v>793</v>
      </c>
      <c r="C68" s="240" t="s">
        <v>706</v>
      </c>
      <c r="D68" s="240" t="s">
        <v>833</v>
      </c>
      <c r="E68" s="240"/>
      <c r="F68" s="240" t="s">
        <v>764</v>
      </c>
      <c r="G68" s="254" t="s">
        <v>965</v>
      </c>
      <c r="H68" s="241">
        <v>3214</v>
      </c>
      <c r="I68" s="264">
        <v>879</v>
      </c>
      <c r="J68" s="243">
        <v>1696489</v>
      </c>
      <c r="K68" s="252">
        <v>392108</v>
      </c>
      <c r="L68" s="243">
        <v>392108</v>
      </c>
      <c r="M68" s="302"/>
      <c r="N68" s="259"/>
    </row>
    <row r="69" spans="1:14" ht="31.5" customHeight="1" x14ac:dyDescent="0.25">
      <c r="A69" s="251" t="s">
        <v>708</v>
      </c>
      <c r="B69" s="251" t="s">
        <v>793</v>
      </c>
      <c r="C69" s="256" t="s">
        <v>706</v>
      </c>
      <c r="D69" s="251" t="s">
        <v>814</v>
      </c>
      <c r="E69" s="251"/>
      <c r="F69" s="251" t="s">
        <v>764</v>
      </c>
      <c r="G69" s="254" t="s">
        <v>965</v>
      </c>
      <c r="H69" s="249">
        <v>1688</v>
      </c>
      <c r="I69" s="264" t="s">
        <v>147</v>
      </c>
      <c r="J69" s="257"/>
      <c r="K69" s="252">
        <v>1701972</v>
      </c>
      <c r="L69" s="243">
        <v>1701972</v>
      </c>
      <c r="M69" s="302"/>
      <c r="N69" s="239"/>
    </row>
    <row r="70" spans="1:14" ht="31.5" customHeight="1" x14ac:dyDescent="0.25">
      <c r="A70" s="244" t="s">
        <v>913</v>
      </c>
      <c r="B70" s="256" t="s">
        <v>793</v>
      </c>
      <c r="C70" s="256" t="s">
        <v>961</v>
      </c>
      <c r="D70" s="244" t="s">
        <v>16</v>
      </c>
      <c r="E70" s="244"/>
      <c r="F70" s="244" t="s">
        <v>764</v>
      </c>
      <c r="G70" s="254" t="s">
        <v>965</v>
      </c>
      <c r="H70" s="245">
        <v>7581</v>
      </c>
      <c r="I70" s="264">
        <v>825</v>
      </c>
      <c r="J70" s="257"/>
      <c r="K70" s="252">
        <v>4375000</v>
      </c>
      <c r="L70" s="243">
        <v>4375000</v>
      </c>
      <c r="M70" s="304"/>
      <c r="N70" s="258"/>
    </row>
    <row r="71" spans="1:14" ht="31.5" customHeight="1" x14ac:dyDescent="0.25">
      <c r="A71" s="244" t="s">
        <v>734</v>
      </c>
      <c r="B71" s="256" t="s">
        <v>793</v>
      </c>
      <c r="C71" s="256" t="s">
        <v>961</v>
      </c>
      <c r="D71" s="244" t="s">
        <v>16</v>
      </c>
      <c r="E71" s="244"/>
      <c r="F71" s="244" t="s">
        <v>764</v>
      </c>
      <c r="G71" s="254" t="s">
        <v>966</v>
      </c>
      <c r="H71" s="245">
        <v>14406</v>
      </c>
      <c r="I71" s="264">
        <v>588</v>
      </c>
      <c r="J71" s="246">
        <v>3150000</v>
      </c>
      <c r="K71" s="252">
        <v>3150000</v>
      </c>
      <c r="L71" s="243">
        <v>3607375</v>
      </c>
      <c r="M71" s="304"/>
      <c r="N71" s="258"/>
    </row>
    <row r="72" spans="1:14" ht="31.5" customHeight="1" x14ac:dyDescent="0.25">
      <c r="A72" s="244" t="s">
        <v>735</v>
      </c>
      <c r="B72" s="256" t="s">
        <v>793</v>
      </c>
      <c r="C72" s="256" t="s">
        <v>961</v>
      </c>
      <c r="D72" s="244" t="s">
        <v>16</v>
      </c>
      <c r="E72" s="244"/>
      <c r="F72" s="244" t="s">
        <v>764</v>
      </c>
      <c r="G72" s="254" t="s">
        <v>966</v>
      </c>
      <c r="H72" s="245">
        <v>21872</v>
      </c>
      <c r="I72" s="264">
        <v>1047</v>
      </c>
      <c r="J72" s="246">
        <v>9975000</v>
      </c>
      <c r="K72" s="252">
        <v>9975000</v>
      </c>
      <c r="L72" s="243">
        <v>9975000</v>
      </c>
      <c r="M72" s="304"/>
      <c r="N72" s="258"/>
    </row>
    <row r="73" spans="1:14" ht="31.5" customHeight="1" x14ac:dyDescent="0.25">
      <c r="A73" s="244" t="s">
        <v>736</v>
      </c>
      <c r="B73" s="256" t="s">
        <v>793</v>
      </c>
      <c r="C73" s="256" t="s">
        <v>961</v>
      </c>
      <c r="D73" s="244" t="s">
        <v>16</v>
      </c>
      <c r="E73" s="244"/>
      <c r="F73" s="244" t="s">
        <v>764</v>
      </c>
      <c r="G73" s="254" t="s">
        <v>966</v>
      </c>
      <c r="H73" s="245">
        <v>5393</v>
      </c>
      <c r="I73" s="264">
        <v>227</v>
      </c>
      <c r="J73" s="246">
        <v>4025000</v>
      </c>
      <c r="K73" s="252">
        <v>4025000</v>
      </c>
      <c r="L73" s="243">
        <v>4609424</v>
      </c>
      <c r="M73" s="304"/>
      <c r="N73" s="258"/>
    </row>
    <row r="74" spans="1:14" ht="31.5" customHeight="1" x14ac:dyDescent="0.25">
      <c r="A74" s="244" t="s">
        <v>737</v>
      </c>
      <c r="B74" s="256" t="s">
        <v>793</v>
      </c>
      <c r="C74" s="256" t="s">
        <v>961</v>
      </c>
      <c r="D74" s="244" t="s">
        <v>16</v>
      </c>
      <c r="E74" s="244" t="s">
        <v>949</v>
      </c>
      <c r="F74" s="244" t="s">
        <v>764</v>
      </c>
      <c r="G74" s="254" t="s">
        <v>965</v>
      </c>
      <c r="H74" s="245">
        <v>10476</v>
      </c>
      <c r="I74" s="264">
        <v>1482</v>
      </c>
      <c r="J74" s="246">
        <v>8750000</v>
      </c>
      <c r="K74" s="252">
        <v>8750000</v>
      </c>
      <c r="L74" s="243">
        <v>10020488</v>
      </c>
      <c r="M74" s="304"/>
      <c r="N74" s="258"/>
    </row>
    <row r="75" spans="1:14" ht="31.5" customHeight="1" x14ac:dyDescent="0.25">
      <c r="A75" s="244" t="s">
        <v>784</v>
      </c>
      <c r="B75" s="256" t="s">
        <v>793</v>
      </c>
      <c r="C75" s="256" t="s">
        <v>487</v>
      </c>
      <c r="D75" s="308" t="s">
        <v>432</v>
      </c>
      <c r="E75" s="267"/>
      <c r="F75" s="240" t="s">
        <v>764</v>
      </c>
      <c r="G75" s="254" t="s">
        <v>965</v>
      </c>
      <c r="H75" s="267"/>
      <c r="I75" s="264"/>
      <c r="J75" s="263">
        <v>354400</v>
      </c>
      <c r="K75" s="252"/>
      <c r="L75" s="243">
        <v>19975</v>
      </c>
      <c r="M75" s="304"/>
      <c r="N75" s="267"/>
    </row>
    <row r="76" spans="1:14" ht="31.5" customHeight="1" x14ac:dyDescent="0.25">
      <c r="A76" s="244" t="s">
        <v>785</v>
      </c>
      <c r="B76" s="256" t="s">
        <v>793</v>
      </c>
      <c r="C76" s="256" t="s">
        <v>487</v>
      </c>
      <c r="D76" s="308" t="s">
        <v>432</v>
      </c>
      <c r="E76" s="267"/>
      <c r="F76" s="240" t="s">
        <v>764</v>
      </c>
      <c r="G76" s="254" t="s">
        <v>965</v>
      </c>
      <c r="H76" s="267"/>
      <c r="I76" s="264"/>
      <c r="J76" s="263">
        <v>293800</v>
      </c>
      <c r="K76" s="252"/>
      <c r="L76" s="243">
        <v>19975</v>
      </c>
      <c r="M76" s="304"/>
      <c r="N76" s="267"/>
    </row>
    <row r="77" spans="1:14" ht="31.5" customHeight="1" x14ac:dyDescent="0.25">
      <c r="A77" s="254" t="s">
        <v>667</v>
      </c>
      <c r="B77" s="254" t="s">
        <v>793</v>
      </c>
      <c r="C77" s="240" t="s">
        <v>650</v>
      </c>
      <c r="D77" s="240" t="s">
        <v>26</v>
      </c>
      <c r="E77" s="240"/>
      <c r="F77" s="240" t="s">
        <v>674</v>
      </c>
      <c r="G77" s="254" t="s">
        <v>965</v>
      </c>
      <c r="H77" s="242">
        <v>102</v>
      </c>
      <c r="I77" s="264" t="s">
        <v>65</v>
      </c>
      <c r="J77" s="243">
        <v>265000</v>
      </c>
      <c r="K77" s="252">
        <v>88944</v>
      </c>
      <c r="L77" s="243">
        <v>88944</v>
      </c>
      <c r="M77" s="302"/>
      <c r="N77" s="259"/>
    </row>
    <row r="78" spans="1:14" ht="31.5" customHeight="1" x14ac:dyDescent="0.25">
      <c r="A78" s="256" t="s">
        <v>536</v>
      </c>
      <c r="B78" s="256" t="s">
        <v>793</v>
      </c>
      <c r="C78" s="256" t="s">
        <v>655</v>
      </c>
      <c r="D78" s="256" t="s">
        <v>432</v>
      </c>
      <c r="E78" s="240"/>
      <c r="F78" s="240" t="s">
        <v>674</v>
      </c>
      <c r="G78" s="254" t="s">
        <v>966</v>
      </c>
      <c r="H78" s="237">
        <v>606</v>
      </c>
      <c r="I78" s="264">
        <v>88.399999999999906</v>
      </c>
      <c r="J78" s="238">
        <v>60000</v>
      </c>
      <c r="K78" s="252">
        <v>73932</v>
      </c>
      <c r="L78" s="243">
        <v>60000</v>
      </c>
      <c r="M78" s="302"/>
      <c r="N78" s="261"/>
    </row>
    <row r="79" spans="1:14" ht="31.5" customHeight="1" x14ac:dyDescent="0.25">
      <c r="A79" s="256" t="s">
        <v>502</v>
      </c>
      <c r="B79" s="256" t="s">
        <v>793</v>
      </c>
      <c r="C79" s="256" t="s">
        <v>655</v>
      </c>
      <c r="D79" s="256" t="s">
        <v>432</v>
      </c>
      <c r="E79" s="240"/>
      <c r="F79" s="240" t="s">
        <v>674</v>
      </c>
      <c r="G79" s="254" t="s">
        <v>966</v>
      </c>
      <c r="H79" s="237">
        <v>256.39999999999998</v>
      </c>
      <c r="I79" s="264">
        <v>38.4</v>
      </c>
      <c r="J79" s="238">
        <v>60000</v>
      </c>
      <c r="K79" s="252">
        <v>31281</v>
      </c>
      <c r="L79" s="243">
        <v>31281</v>
      </c>
      <c r="M79" s="302"/>
      <c r="N79" s="261"/>
    </row>
    <row r="80" spans="1:14" ht="31.5" customHeight="1" x14ac:dyDescent="0.25">
      <c r="A80" s="256" t="s">
        <v>820</v>
      </c>
      <c r="B80" s="256" t="s">
        <v>793</v>
      </c>
      <c r="C80" s="256" t="s">
        <v>487</v>
      </c>
      <c r="D80" s="256" t="s">
        <v>432</v>
      </c>
      <c r="E80" s="240"/>
      <c r="F80" s="240" t="s">
        <v>674</v>
      </c>
      <c r="G80" s="254" t="s">
        <v>966</v>
      </c>
      <c r="H80" s="237">
        <v>328.5</v>
      </c>
      <c r="I80" s="264">
        <v>49.5</v>
      </c>
      <c r="J80" s="238">
        <v>103851.5</v>
      </c>
      <c r="K80" s="252">
        <v>40077</v>
      </c>
      <c r="L80" s="243">
        <v>40077</v>
      </c>
      <c r="M80" s="302"/>
      <c r="N80" s="261"/>
    </row>
    <row r="81" spans="1:14" ht="31.5" customHeight="1" x14ac:dyDescent="0.25">
      <c r="A81" s="256" t="s">
        <v>541</v>
      </c>
      <c r="B81" s="256" t="s">
        <v>793</v>
      </c>
      <c r="C81" s="256" t="s">
        <v>655</v>
      </c>
      <c r="D81" s="256" t="s">
        <v>529</v>
      </c>
      <c r="E81" s="240"/>
      <c r="F81" s="240" t="s">
        <v>674</v>
      </c>
      <c r="G81" s="254" t="s">
        <v>966</v>
      </c>
      <c r="H81" s="237">
        <v>574</v>
      </c>
      <c r="I81" s="264" t="s">
        <v>147</v>
      </c>
      <c r="J81" s="238">
        <v>50000</v>
      </c>
      <c r="K81" s="252">
        <v>57360</v>
      </c>
      <c r="L81" s="243">
        <v>50000</v>
      </c>
      <c r="M81" s="302"/>
      <c r="N81" s="261"/>
    </row>
    <row r="82" spans="1:14" ht="31.5" customHeight="1" x14ac:dyDescent="0.25">
      <c r="A82" s="256" t="s">
        <v>549</v>
      </c>
      <c r="B82" s="256" t="s">
        <v>793</v>
      </c>
      <c r="C82" s="256" t="s">
        <v>655</v>
      </c>
      <c r="D82" s="256" t="s">
        <v>382</v>
      </c>
      <c r="E82" s="240" t="s">
        <v>954</v>
      </c>
      <c r="F82" s="240" t="s">
        <v>674</v>
      </c>
      <c r="G82" s="254" t="s">
        <v>966</v>
      </c>
      <c r="H82" s="237">
        <v>3626</v>
      </c>
      <c r="I82" s="264">
        <v>0</v>
      </c>
      <c r="J82" s="238">
        <v>300000</v>
      </c>
      <c r="K82" s="252">
        <v>1359750</v>
      </c>
      <c r="L82" s="243">
        <v>300000</v>
      </c>
      <c r="M82" s="304"/>
      <c r="N82" s="258"/>
    </row>
    <row r="83" spans="1:14" ht="31.5" customHeight="1" x14ac:dyDescent="0.25">
      <c r="A83" s="256" t="s">
        <v>531</v>
      </c>
      <c r="B83" s="256" t="s">
        <v>793</v>
      </c>
      <c r="C83" s="256" t="s">
        <v>487</v>
      </c>
      <c r="D83" s="256" t="s">
        <v>529</v>
      </c>
      <c r="E83" s="240"/>
      <c r="F83" s="240" t="s">
        <v>674</v>
      </c>
      <c r="G83" s="254" t="s">
        <v>965</v>
      </c>
      <c r="H83" s="237">
        <v>140</v>
      </c>
      <c r="I83" s="264">
        <v>28</v>
      </c>
      <c r="J83" s="238">
        <v>125000</v>
      </c>
      <c r="K83" s="252">
        <v>14000</v>
      </c>
      <c r="L83" s="243">
        <v>14000</v>
      </c>
      <c r="M83" s="302"/>
      <c r="N83" s="261"/>
    </row>
    <row r="84" spans="1:14" ht="31.5" customHeight="1" x14ac:dyDescent="0.25">
      <c r="A84" s="256" t="s">
        <v>678</v>
      </c>
      <c r="B84" s="256" t="s">
        <v>793</v>
      </c>
      <c r="C84" s="256" t="s">
        <v>122</v>
      </c>
      <c r="D84" s="256" t="s">
        <v>397</v>
      </c>
      <c r="E84" s="240"/>
      <c r="F84" s="240" t="s">
        <v>674</v>
      </c>
      <c r="G84" s="254" t="s">
        <v>65</v>
      </c>
      <c r="H84" s="237">
        <v>41</v>
      </c>
      <c r="I84" s="264">
        <v>14</v>
      </c>
      <c r="J84" s="238">
        <v>9840</v>
      </c>
      <c r="K84" s="252">
        <v>9840</v>
      </c>
      <c r="L84" s="243">
        <v>9840</v>
      </c>
      <c r="M84" s="302"/>
      <c r="N84" s="261"/>
    </row>
    <row r="85" spans="1:14" ht="31.5" customHeight="1" x14ac:dyDescent="0.25">
      <c r="A85" s="256" t="s">
        <v>455</v>
      </c>
      <c r="B85" s="256" t="s">
        <v>793</v>
      </c>
      <c r="C85" s="256" t="s">
        <v>663</v>
      </c>
      <c r="D85" s="256" t="s">
        <v>432</v>
      </c>
      <c r="E85" s="240"/>
      <c r="F85" s="240" t="s">
        <v>674</v>
      </c>
      <c r="G85" s="254" t="s">
        <v>965</v>
      </c>
      <c r="H85" s="237">
        <v>112.7</v>
      </c>
      <c r="I85" s="264">
        <v>17.899999999999999</v>
      </c>
      <c r="J85" s="238">
        <v>67700</v>
      </c>
      <c r="K85" s="252">
        <v>16680</v>
      </c>
      <c r="L85" s="243">
        <v>16680</v>
      </c>
      <c r="M85" s="302"/>
      <c r="N85" s="261"/>
    </row>
    <row r="86" spans="1:14" ht="31.5" customHeight="1" x14ac:dyDescent="0.25">
      <c r="A86" s="256" t="s">
        <v>512</v>
      </c>
      <c r="B86" s="256" t="s">
        <v>793</v>
      </c>
      <c r="C86" s="256" t="s">
        <v>662</v>
      </c>
      <c r="D86" s="256" t="s">
        <v>191</v>
      </c>
      <c r="E86" s="240"/>
      <c r="F86" s="240" t="s">
        <v>674</v>
      </c>
      <c r="G86" s="254" t="s">
        <v>965</v>
      </c>
      <c r="H86" s="237">
        <v>2042</v>
      </c>
      <c r="I86" s="264">
        <v>0</v>
      </c>
      <c r="J86" s="238">
        <v>250000</v>
      </c>
      <c r="K86" s="252">
        <v>1304838</v>
      </c>
      <c r="L86" s="243">
        <v>250000</v>
      </c>
      <c r="M86" s="302"/>
      <c r="N86" s="261"/>
    </row>
    <row r="87" spans="1:14" ht="31.5" customHeight="1" x14ac:dyDescent="0.25">
      <c r="A87" s="244" t="s">
        <v>704</v>
      </c>
      <c r="B87" s="256" t="s">
        <v>793</v>
      </c>
      <c r="C87" s="240" t="s">
        <v>758</v>
      </c>
      <c r="D87" s="240" t="s">
        <v>759</v>
      </c>
      <c r="E87" s="240"/>
      <c r="F87" s="240" t="s">
        <v>674</v>
      </c>
      <c r="G87" s="254" t="s">
        <v>965</v>
      </c>
      <c r="H87" s="242">
        <v>1563</v>
      </c>
      <c r="I87" s="264" t="s">
        <v>147</v>
      </c>
      <c r="J87" s="265">
        <v>1201392</v>
      </c>
      <c r="K87" s="252">
        <v>1201392</v>
      </c>
      <c r="L87" s="243">
        <v>1201392</v>
      </c>
      <c r="M87" s="304"/>
      <c r="N87" s="267"/>
    </row>
    <row r="88" spans="1:14" ht="31.5" customHeight="1" x14ac:dyDescent="0.25">
      <c r="A88" s="244" t="s">
        <v>106</v>
      </c>
      <c r="B88" s="256" t="s">
        <v>793</v>
      </c>
      <c r="C88" s="256" t="s">
        <v>662</v>
      </c>
      <c r="D88" s="244" t="s">
        <v>26</v>
      </c>
      <c r="E88" s="244"/>
      <c r="F88" s="244" t="s">
        <v>674</v>
      </c>
      <c r="G88" s="254" t="s">
        <v>965</v>
      </c>
      <c r="H88" s="245">
        <v>3132</v>
      </c>
      <c r="I88" s="264" t="s">
        <v>65</v>
      </c>
      <c r="J88" s="246">
        <v>2640000</v>
      </c>
      <c r="K88" s="252">
        <v>2640000</v>
      </c>
      <c r="L88" s="243">
        <v>6600000</v>
      </c>
      <c r="M88" s="304"/>
      <c r="N88" s="258" t="s">
        <v>829</v>
      </c>
    </row>
    <row r="89" spans="1:14" ht="31.5" customHeight="1" x14ac:dyDescent="0.25">
      <c r="A89" s="244" t="s">
        <v>774</v>
      </c>
      <c r="B89" s="256" t="s">
        <v>793</v>
      </c>
      <c r="C89" s="244" t="s">
        <v>487</v>
      </c>
      <c r="D89" s="244" t="s">
        <v>13</v>
      </c>
      <c r="E89" s="244" t="s">
        <v>951</v>
      </c>
      <c r="F89" s="244" t="s">
        <v>674</v>
      </c>
      <c r="G89" s="254" t="s">
        <v>966</v>
      </c>
      <c r="H89" s="245">
        <v>1190</v>
      </c>
      <c r="I89" s="264" t="s">
        <v>65</v>
      </c>
      <c r="J89" s="246">
        <v>157500</v>
      </c>
      <c r="K89" s="252">
        <v>104720</v>
      </c>
      <c r="L89" s="243">
        <v>104720</v>
      </c>
      <c r="M89" s="304"/>
      <c r="N89" s="267"/>
    </row>
    <row r="90" spans="1:14" ht="31.5" customHeight="1" x14ac:dyDescent="0.25">
      <c r="A90" s="244" t="s">
        <v>41</v>
      </c>
      <c r="B90" s="256" t="s">
        <v>793</v>
      </c>
      <c r="C90" s="244" t="s">
        <v>487</v>
      </c>
      <c r="D90" s="244" t="s">
        <v>13</v>
      </c>
      <c r="E90" s="244" t="s">
        <v>956</v>
      </c>
      <c r="F90" s="244" t="s">
        <v>674</v>
      </c>
      <c r="G90" s="254" t="s">
        <v>965</v>
      </c>
      <c r="H90" s="245">
        <v>4176</v>
      </c>
      <c r="I90" s="264">
        <v>814</v>
      </c>
      <c r="J90" s="246">
        <v>990000</v>
      </c>
      <c r="K90" s="252">
        <v>367488</v>
      </c>
      <c r="L90" s="243">
        <v>367488</v>
      </c>
      <c r="M90" s="304"/>
      <c r="N90" s="309" t="s">
        <v>971</v>
      </c>
    </row>
    <row r="91" spans="1:14" ht="31.5" customHeight="1" x14ac:dyDescent="0.25">
      <c r="A91" s="244" t="s">
        <v>782</v>
      </c>
      <c r="B91" s="256" t="s">
        <v>793</v>
      </c>
      <c r="C91" s="244" t="s">
        <v>487</v>
      </c>
      <c r="D91" s="244" t="s">
        <v>13</v>
      </c>
      <c r="E91" s="244" t="s">
        <v>950</v>
      </c>
      <c r="F91" s="244" t="s">
        <v>674</v>
      </c>
      <c r="G91" s="254" t="s">
        <v>966</v>
      </c>
      <c r="H91" s="245">
        <v>856</v>
      </c>
      <c r="I91" s="264" t="s">
        <v>65</v>
      </c>
      <c r="J91" s="246">
        <v>157500</v>
      </c>
      <c r="K91" s="252">
        <v>75328</v>
      </c>
      <c r="L91" s="243">
        <v>75328</v>
      </c>
      <c r="M91" s="304"/>
      <c r="N91" s="267"/>
    </row>
    <row r="92" spans="1:14" ht="31.5" customHeight="1" x14ac:dyDescent="0.25">
      <c r="A92" s="244" t="s">
        <v>75</v>
      </c>
      <c r="B92" s="256" t="s">
        <v>793</v>
      </c>
      <c r="C92" s="306" t="s">
        <v>650</v>
      </c>
      <c r="D92" s="306" t="s">
        <v>13</v>
      </c>
      <c r="E92" s="306" t="s">
        <v>952</v>
      </c>
      <c r="F92" s="306" t="s">
        <v>674</v>
      </c>
      <c r="G92" s="254" t="s">
        <v>965</v>
      </c>
      <c r="H92" s="245">
        <v>3661</v>
      </c>
      <c r="I92" s="264">
        <v>773</v>
      </c>
      <c r="J92" s="247">
        <v>350000</v>
      </c>
      <c r="K92" s="252">
        <v>322200</v>
      </c>
      <c r="L92" s="243">
        <v>322200</v>
      </c>
      <c r="M92" s="304"/>
      <c r="N92" s="267"/>
    </row>
    <row r="93" spans="1:14" ht="31.5" customHeight="1" x14ac:dyDescent="0.25">
      <c r="A93" s="244" t="s">
        <v>196</v>
      </c>
      <c r="B93" s="256" t="s">
        <v>793</v>
      </c>
      <c r="C93" s="240" t="s">
        <v>655</v>
      </c>
      <c r="D93" s="240" t="s">
        <v>13</v>
      </c>
      <c r="E93" s="240"/>
      <c r="F93" s="240" t="s">
        <v>674</v>
      </c>
      <c r="G93" s="254" t="s">
        <v>966</v>
      </c>
      <c r="H93" s="241">
        <v>1190</v>
      </c>
      <c r="I93" s="264">
        <v>166</v>
      </c>
      <c r="J93" s="243">
        <v>453100</v>
      </c>
      <c r="K93" s="252">
        <v>111813</v>
      </c>
      <c r="L93" s="243">
        <v>111813</v>
      </c>
      <c r="M93" s="304"/>
      <c r="N93" s="267"/>
    </row>
    <row r="94" spans="1:14" ht="31.5" customHeight="1" x14ac:dyDescent="0.25">
      <c r="A94" s="244" t="s">
        <v>94</v>
      </c>
      <c r="B94" s="256" t="s">
        <v>793</v>
      </c>
      <c r="C94" s="244" t="s">
        <v>655</v>
      </c>
      <c r="D94" s="244" t="s">
        <v>95</v>
      </c>
      <c r="E94" s="244" t="s">
        <v>954</v>
      </c>
      <c r="F94" s="244" t="s">
        <v>674</v>
      </c>
      <c r="G94" s="254" t="s">
        <v>966</v>
      </c>
      <c r="H94" s="245">
        <v>22988</v>
      </c>
      <c r="I94" s="264" t="s">
        <v>65</v>
      </c>
      <c r="J94" s="246">
        <v>8000000</v>
      </c>
      <c r="K94" s="252">
        <v>8000000</v>
      </c>
      <c r="L94" s="243">
        <v>8800000</v>
      </c>
      <c r="M94" s="304"/>
      <c r="N94" s="258"/>
    </row>
    <row r="95" spans="1:14" ht="31.5" customHeight="1" x14ac:dyDescent="0.25">
      <c r="A95" s="256" t="s">
        <v>741</v>
      </c>
      <c r="B95" s="251" t="s">
        <v>821</v>
      </c>
      <c r="C95" s="256" t="s">
        <v>839</v>
      </c>
      <c r="D95" s="251" t="s">
        <v>812</v>
      </c>
      <c r="E95" s="251"/>
      <c r="F95" s="251" t="s">
        <v>53</v>
      </c>
      <c r="G95" s="254" t="s">
        <v>65</v>
      </c>
      <c r="H95" s="249">
        <v>99098</v>
      </c>
      <c r="I95" s="264">
        <v>9022</v>
      </c>
      <c r="J95" s="257"/>
      <c r="K95" s="252">
        <v>3013100</v>
      </c>
      <c r="L95" s="243">
        <v>3013100</v>
      </c>
      <c r="M95" s="302"/>
      <c r="N95" s="239"/>
    </row>
    <row r="96" spans="1:14" ht="31.5" customHeight="1" x14ac:dyDescent="0.25">
      <c r="A96" s="244" t="s">
        <v>116</v>
      </c>
      <c r="B96" s="244" t="s">
        <v>788</v>
      </c>
      <c r="C96" s="256" t="s">
        <v>487</v>
      </c>
      <c r="D96" s="244" t="s">
        <v>82</v>
      </c>
      <c r="E96" s="244"/>
      <c r="F96" s="244" t="s">
        <v>53</v>
      </c>
      <c r="G96" s="254" t="s">
        <v>65</v>
      </c>
      <c r="H96" s="245">
        <v>240</v>
      </c>
      <c r="I96" s="264">
        <v>82</v>
      </c>
      <c r="J96" s="246">
        <v>3222538</v>
      </c>
      <c r="K96" s="252">
        <v>3222538</v>
      </c>
      <c r="L96" s="243">
        <v>3222538</v>
      </c>
      <c r="M96" s="304"/>
      <c r="N96" s="258"/>
    </row>
    <row r="97" spans="1:14" ht="31.5" customHeight="1" x14ac:dyDescent="0.25">
      <c r="A97" s="244" t="s">
        <v>116</v>
      </c>
      <c r="B97" s="244" t="s">
        <v>788</v>
      </c>
      <c r="C97" s="256" t="s">
        <v>487</v>
      </c>
      <c r="D97" s="244" t="s">
        <v>82</v>
      </c>
      <c r="E97" s="244"/>
      <c r="F97" s="244" t="s">
        <v>675</v>
      </c>
      <c r="G97" s="254" t="s">
        <v>65</v>
      </c>
      <c r="H97" s="245">
        <v>240</v>
      </c>
      <c r="I97" s="264">
        <v>82</v>
      </c>
      <c r="J97" s="246">
        <v>697917</v>
      </c>
      <c r="K97" s="252">
        <v>697917</v>
      </c>
      <c r="L97" s="243">
        <v>697917</v>
      </c>
      <c r="M97" s="304"/>
      <c r="N97" s="258"/>
    </row>
    <row r="98" spans="1:14" ht="31.5" customHeight="1" x14ac:dyDescent="0.25">
      <c r="A98" s="244" t="s">
        <v>732</v>
      </c>
      <c r="B98" s="244" t="s">
        <v>788</v>
      </c>
      <c r="C98" s="256" t="s">
        <v>961</v>
      </c>
      <c r="D98" s="244" t="s">
        <v>16</v>
      </c>
      <c r="E98" s="244"/>
      <c r="F98" s="244" t="s">
        <v>764</v>
      </c>
      <c r="G98" s="254" t="s">
        <v>965</v>
      </c>
      <c r="H98" s="245">
        <v>15033</v>
      </c>
      <c r="I98" s="264">
        <v>686</v>
      </c>
      <c r="J98" s="246">
        <v>6825000</v>
      </c>
      <c r="K98" s="252">
        <v>6825000</v>
      </c>
      <c r="L98" s="243">
        <v>6825000</v>
      </c>
      <c r="M98" s="304"/>
      <c r="N98" s="258"/>
    </row>
    <row r="99" spans="1:14" ht="31.5" customHeight="1" x14ac:dyDescent="0.25">
      <c r="A99" s="244" t="s">
        <v>116</v>
      </c>
      <c r="B99" s="244" t="s">
        <v>788</v>
      </c>
      <c r="C99" s="256" t="s">
        <v>487</v>
      </c>
      <c r="D99" s="244" t="s">
        <v>82</v>
      </c>
      <c r="E99" s="244"/>
      <c r="F99" s="244" t="s">
        <v>674</v>
      </c>
      <c r="G99" s="254" t="s">
        <v>65</v>
      </c>
      <c r="H99" s="245">
        <v>240</v>
      </c>
      <c r="I99" s="264">
        <v>82</v>
      </c>
      <c r="J99" s="246">
        <v>3597633</v>
      </c>
      <c r="K99" s="252">
        <v>3597633</v>
      </c>
      <c r="L99" s="243">
        <v>3597633</v>
      </c>
      <c r="M99" s="304"/>
      <c r="N99" s="258"/>
    </row>
    <row r="100" spans="1:14" ht="31.5" customHeight="1" x14ac:dyDescent="0.25">
      <c r="A100" s="244" t="s">
        <v>506</v>
      </c>
      <c r="B100" s="244" t="s">
        <v>788</v>
      </c>
      <c r="C100" s="256" t="s">
        <v>487</v>
      </c>
      <c r="D100" s="256" t="s">
        <v>432</v>
      </c>
      <c r="E100" s="240" t="s">
        <v>921</v>
      </c>
      <c r="F100" s="240" t="s">
        <v>674</v>
      </c>
      <c r="G100" s="254" t="s">
        <v>966</v>
      </c>
      <c r="H100" s="237">
        <v>605</v>
      </c>
      <c r="I100" s="264">
        <v>91.85</v>
      </c>
      <c r="J100" s="238">
        <v>130061.5</v>
      </c>
      <c r="K100" s="252">
        <v>73810</v>
      </c>
      <c r="L100" s="243">
        <v>73810</v>
      </c>
      <c r="M100" s="304"/>
      <c r="N100" s="307"/>
    </row>
    <row r="101" spans="1:14" ht="31.5" customHeight="1" x14ac:dyDescent="0.25">
      <c r="A101" s="254" t="s">
        <v>671</v>
      </c>
      <c r="B101" s="254" t="s">
        <v>819</v>
      </c>
      <c r="C101" s="254" t="s">
        <v>962</v>
      </c>
      <c r="D101" s="240" t="s">
        <v>792</v>
      </c>
      <c r="E101" s="240"/>
      <c r="F101" s="240" t="s">
        <v>53</v>
      </c>
      <c r="G101" s="254" t="s">
        <v>65</v>
      </c>
      <c r="H101" s="241">
        <v>27418</v>
      </c>
      <c r="I101" s="264" t="s">
        <v>147</v>
      </c>
      <c r="J101" s="240" t="s">
        <v>126</v>
      </c>
      <c r="K101" s="252">
        <v>5483600</v>
      </c>
      <c r="L101" s="243">
        <v>5483600</v>
      </c>
      <c r="M101" s="304"/>
      <c r="N101" s="258"/>
    </row>
    <row r="102" spans="1:14" ht="31.5" customHeight="1" x14ac:dyDescent="0.25">
      <c r="A102" s="240" t="s">
        <v>209</v>
      </c>
      <c r="B102" s="240" t="s">
        <v>819</v>
      </c>
      <c r="C102" s="240" t="s">
        <v>962</v>
      </c>
      <c r="D102" s="240" t="s">
        <v>13</v>
      </c>
      <c r="E102" s="240"/>
      <c r="F102" s="240" t="s">
        <v>53</v>
      </c>
      <c r="G102" s="254" t="s">
        <v>65</v>
      </c>
      <c r="H102" s="241">
        <v>167</v>
      </c>
      <c r="I102" s="264">
        <v>10</v>
      </c>
      <c r="J102" s="243">
        <v>283975</v>
      </c>
      <c r="K102" s="252">
        <v>25837</v>
      </c>
      <c r="L102" s="243">
        <v>25837</v>
      </c>
      <c r="M102" s="304"/>
      <c r="N102" s="258"/>
    </row>
    <row r="103" spans="1:14" ht="31.5" customHeight="1" x14ac:dyDescent="0.25">
      <c r="A103" s="244" t="s">
        <v>742</v>
      </c>
      <c r="B103" s="244" t="s">
        <v>819</v>
      </c>
      <c r="C103" s="244" t="s">
        <v>961</v>
      </c>
      <c r="D103" s="244" t="s">
        <v>523</v>
      </c>
      <c r="E103" s="244"/>
      <c r="F103" s="244" t="s">
        <v>53</v>
      </c>
      <c r="G103" s="254" t="s">
        <v>65</v>
      </c>
      <c r="H103" s="245">
        <v>64278</v>
      </c>
      <c r="I103" s="264" t="s">
        <v>147</v>
      </c>
      <c r="J103" s="257"/>
      <c r="K103" s="252">
        <v>11248704</v>
      </c>
      <c r="L103" s="243">
        <v>11248704</v>
      </c>
      <c r="M103" s="304"/>
      <c r="N103" s="258"/>
    </row>
    <row r="104" spans="1:14" ht="31.5" customHeight="1" x14ac:dyDescent="0.25">
      <c r="A104" s="244" t="s">
        <v>912</v>
      </c>
      <c r="B104" s="244" t="s">
        <v>819</v>
      </c>
      <c r="C104" s="256" t="s">
        <v>961</v>
      </c>
      <c r="D104" s="244" t="s">
        <v>523</v>
      </c>
      <c r="E104" s="244"/>
      <c r="F104" s="244" t="s">
        <v>764</v>
      </c>
      <c r="G104" s="254" t="s">
        <v>965</v>
      </c>
      <c r="H104" s="245">
        <v>12705</v>
      </c>
      <c r="I104" s="264">
        <v>1157</v>
      </c>
      <c r="J104" s="257"/>
      <c r="K104" s="252">
        <v>635244</v>
      </c>
      <c r="L104" s="243">
        <v>635244</v>
      </c>
      <c r="M104" s="304"/>
      <c r="N104" s="258"/>
    </row>
    <row r="105" spans="1:14" ht="31.5" customHeight="1" x14ac:dyDescent="0.25">
      <c r="A105" s="244" t="s">
        <v>739</v>
      </c>
      <c r="B105" s="244" t="s">
        <v>819</v>
      </c>
      <c r="C105" s="256" t="s">
        <v>961</v>
      </c>
      <c r="D105" s="244" t="s">
        <v>523</v>
      </c>
      <c r="E105" s="244"/>
      <c r="F105" s="244" t="s">
        <v>764</v>
      </c>
      <c r="G105" s="254" t="s">
        <v>965</v>
      </c>
      <c r="H105" s="245">
        <v>19820</v>
      </c>
      <c r="I105" s="264">
        <v>1804</v>
      </c>
      <c r="J105" s="257"/>
      <c r="K105" s="252">
        <v>990980</v>
      </c>
      <c r="L105" s="243">
        <v>990980</v>
      </c>
      <c r="M105" s="304"/>
      <c r="N105" s="258"/>
    </row>
    <row r="106" spans="1:14" ht="31.5" customHeight="1" x14ac:dyDescent="0.25">
      <c r="A106" s="244" t="s">
        <v>790</v>
      </c>
      <c r="B106" s="244" t="s">
        <v>819</v>
      </c>
      <c r="C106" s="256" t="s">
        <v>961</v>
      </c>
      <c r="D106" s="244" t="s">
        <v>523</v>
      </c>
      <c r="E106" s="244"/>
      <c r="F106" s="244" t="s">
        <v>764</v>
      </c>
      <c r="G106" s="254" t="s">
        <v>966</v>
      </c>
      <c r="H106" s="245">
        <v>9148</v>
      </c>
      <c r="I106" s="264">
        <v>833</v>
      </c>
      <c r="J106" s="257"/>
      <c r="K106" s="252">
        <v>457375</v>
      </c>
      <c r="L106" s="243">
        <v>0</v>
      </c>
      <c r="M106" s="304"/>
      <c r="N106" s="258" t="s">
        <v>747</v>
      </c>
    </row>
    <row r="107" spans="1:14" ht="31.5" customHeight="1" x14ac:dyDescent="0.25">
      <c r="A107" s="244" t="s">
        <v>743</v>
      </c>
      <c r="B107" s="244" t="s">
        <v>819</v>
      </c>
      <c r="C107" s="256" t="s">
        <v>961</v>
      </c>
      <c r="D107" s="244" t="s">
        <v>523</v>
      </c>
      <c r="E107" s="244"/>
      <c r="F107" s="244" t="s">
        <v>764</v>
      </c>
      <c r="G107" s="254" t="s">
        <v>966</v>
      </c>
      <c r="H107" s="245">
        <v>28697</v>
      </c>
      <c r="I107" s="264">
        <v>2637</v>
      </c>
      <c r="J107" s="257"/>
      <c r="K107" s="252">
        <v>1448355</v>
      </c>
      <c r="L107" s="243">
        <v>1448355</v>
      </c>
      <c r="M107" s="304"/>
      <c r="N107" s="258"/>
    </row>
    <row r="108" spans="1:14" ht="31.5" customHeight="1" x14ac:dyDescent="0.25">
      <c r="A108" s="244" t="s">
        <v>744</v>
      </c>
      <c r="B108" s="244" t="s">
        <v>819</v>
      </c>
      <c r="C108" s="256" t="s">
        <v>961</v>
      </c>
      <c r="D108" s="244" t="s">
        <v>523</v>
      </c>
      <c r="E108" s="244"/>
      <c r="F108" s="244" t="s">
        <v>764</v>
      </c>
      <c r="G108" s="254" t="s">
        <v>966</v>
      </c>
      <c r="H108" s="245">
        <v>11688</v>
      </c>
      <c r="I108" s="264">
        <v>1064</v>
      </c>
      <c r="J108" s="257"/>
      <c r="K108" s="252">
        <v>584424</v>
      </c>
      <c r="L108" s="243">
        <v>0</v>
      </c>
      <c r="M108" s="304"/>
      <c r="N108" s="258" t="s">
        <v>747</v>
      </c>
    </row>
    <row r="109" spans="1:14" ht="31.5" customHeight="1" x14ac:dyDescent="0.25">
      <c r="A109" s="244" t="s">
        <v>745</v>
      </c>
      <c r="B109" s="244" t="s">
        <v>819</v>
      </c>
      <c r="C109" s="256" t="s">
        <v>961</v>
      </c>
      <c r="D109" s="244" t="s">
        <v>812</v>
      </c>
      <c r="E109" s="244" t="s">
        <v>949</v>
      </c>
      <c r="F109" s="244" t="s">
        <v>764</v>
      </c>
      <c r="G109" s="254" t="s">
        <v>965</v>
      </c>
      <c r="H109" s="245">
        <v>25410</v>
      </c>
      <c r="I109" s="264">
        <v>2313</v>
      </c>
      <c r="J109" s="257"/>
      <c r="K109" s="252">
        <v>1270487</v>
      </c>
      <c r="L109" s="243">
        <v>1270487</v>
      </c>
      <c r="M109" s="304"/>
      <c r="N109" s="258"/>
    </row>
    <row r="110" spans="1:14" ht="31.5" customHeight="1" x14ac:dyDescent="0.25">
      <c r="A110" s="256" t="s">
        <v>796</v>
      </c>
      <c r="B110" s="256" t="s">
        <v>646</v>
      </c>
      <c r="C110" s="256" t="s">
        <v>662</v>
      </c>
      <c r="D110" s="256" t="s">
        <v>227</v>
      </c>
      <c r="E110" s="256"/>
      <c r="F110" s="256" t="s">
        <v>53</v>
      </c>
      <c r="G110" s="254" t="s">
        <v>65</v>
      </c>
      <c r="H110" s="237">
        <v>830</v>
      </c>
      <c r="I110" s="264">
        <v>0</v>
      </c>
      <c r="J110" s="238">
        <v>1550000</v>
      </c>
      <c r="K110" s="252">
        <v>1245000</v>
      </c>
      <c r="L110" s="243">
        <v>1245000</v>
      </c>
      <c r="M110" s="302"/>
      <c r="N110" s="239"/>
    </row>
    <row r="111" spans="1:14" ht="31.5" customHeight="1" x14ac:dyDescent="0.25">
      <c r="A111" s="256" t="s">
        <v>797</v>
      </c>
      <c r="B111" s="256" t="s">
        <v>646</v>
      </c>
      <c r="C111" s="256" t="s">
        <v>662</v>
      </c>
      <c r="D111" s="256" t="s">
        <v>227</v>
      </c>
      <c r="E111" s="240"/>
      <c r="F111" s="240" t="s">
        <v>53</v>
      </c>
      <c r="G111" s="254" t="s">
        <v>65</v>
      </c>
      <c r="H111" s="237">
        <v>685</v>
      </c>
      <c r="I111" s="264">
        <v>0</v>
      </c>
      <c r="J111" s="238">
        <v>1293000</v>
      </c>
      <c r="K111" s="252">
        <v>1027500</v>
      </c>
      <c r="L111" s="243">
        <v>1027500</v>
      </c>
      <c r="M111" s="302"/>
      <c r="N111" s="239"/>
    </row>
    <row r="112" spans="1:14" ht="31.5" customHeight="1" x14ac:dyDescent="0.25">
      <c r="A112" s="256" t="s">
        <v>801</v>
      </c>
      <c r="B112" s="256" t="s">
        <v>646</v>
      </c>
      <c r="C112" s="256" t="s">
        <v>662</v>
      </c>
      <c r="D112" s="256" t="s">
        <v>227</v>
      </c>
      <c r="E112" s="240"/>
      <c r="F112" s="240" t="s">
        <v>53</v>
      </c>
      <c r="G112" s="254" t="s">
        <v>65</v>
      </c>
      <c r="H112" s="237">
        <v>1418</v>
      </c>
      <c r="I112" s="264">
        <v>0</v>
      </c>
      <c r="J112" s="238">
        <v>3025000</v>
      </c>
      <c r="K112" s="252">
        <v>2127000</v>
      </c>
      <c r="L112" s="243">
        <v>2127000</v>
      </c>
      <c r="M112" s="302"/>
      <c r="N112" s="239"/>
    </row>
    <row r="113" spans="1:14" ht="31.5" customHeight="1" x14ac:dyDescent="0.25">
      <c r="A113" s="256" t="s">
        <v>802</v>
      </c>
      <c r="B113" s="256" t="s">
        <v>646</v>
      </c>
      <c r="C113" s="256" t="s">
        <v>662</v>
      </c>
      <c r="D113" s="256" t="s">
        <v>227</v>
      </c>
      <c r="E113" s="240"/>
      <c r="F113" s="240" t="s">
        <v>53</v>
      </c>
      <c r="G113" s="254" t="s">
        <v>65</v>
      </c>
      <c r="H113" s="237">
        <v>1821</v>
      </c>
      <c r="I113" s="264">
        <v>0</v>
      </c>
      <c r="J113" s="238">
        <v>4245000</v>
      </c>
      <c r="K113" s="252">
        <v>2731500</v>
      </c>
      <c r="L113" s="243">
        <v>2731500</v>
      </c>
      <c r="M113" s="302"/>
      <c r="N113" s="239"/>
    </row>
    <row r="114" spans="1:14" ht="31.5" customHeight="1" x14ac:dyDescent="0.25">
      <c r="A114" s="256" t="s">
        <v>805</v>
      </c>
      <c r="B114" s="256" t="s">
        <v>646</v>
      </c>
      <c r="C114" s="256" t="s">
        <v>662</v>
      </c>
      <c r="D114" s="256" t="s">
        <v>227</v>
      </c>
      <c r="E114" s="240"/>
      <c r="F114" s="240" t="s">
        <v>53</v>
      </c>
      <c r="G114" s="254" t="s">
        <v>65</v>
      </c>
      <c r="H114" s="237">
        <v>5464</v>
      </c>
      <c r="I114" s="264">
        <v>0</v>
      </c>
      <c r="J114" s="238">
        <v>22500000</v>
      </c>
      <c r="K114" s="252">
        <v>8196000</v>
      </c>
      <c r="L114" s="243">
        <v>8196000</v>
      </c>
      <c r="M114" s="302"/>
      <c r="N114" s="239"/>
    </row>
    <row r="115" spans="1:14" ht="31.5" customHeight="1" x14ac:dyDescent="0.25">
      <c r="A115" s="256" t="s">
        <v>806</v>
      </c>
      <c r="B115" s="256" t="s">
        <v>646</v>
      </c>
      <c r="C115" s="256" t="s">
        <v>662</v>
      </c>
      <c r="D115" s="256" t="s">
        <v>227</v>
      </c>
      <c r="E115" s="240"/>
      <c r="F115" s="240" t="s">
        <v>53</v>
      </c>
      <c r="G115" s="254" t="s">
        <v>65</v>
      </c>
      <c r="H115" s="237">
        <v>1584</v>
      </c>
      <c r="I115" s="264">
        <v>0</v>
      </c>
      <c r="J115" s="238">
        <v>6600000</v>
      </c>
      <c r="K115" s="252">
        <v>2376000</v>
      </c>
      <c r="L115" s="243">
        <v>2376000</v>
      </c>
      <c r="M115" s="302"/>
      <c r="N115" s="239"/>
    </row>
    <row r="116" spans="1:14" ht="31.5" customHeight="1" x14ac:dyDescent="0.25">
      <c r="A116" s="256" t="s">
        <v>807</v>
      </c>
      <c r="B116" s="256" t="s">
        <v>646</v>
      </c>
      <c r="C116" s="256" t="s">
        <v>662</v>
      </c>
      <c r="D116" s="256" t="s">
        <v>227</v>
      </c>
      <c r="E116" s="240"/>
      <c r="F116" s="240" t="s">
        <v>53</v>
      </c>
      <c r="G116" s="254" t="s">
        <v>65</v>
      </c>
      <c r="H116" s="237">
        <v>1066</v>
      </c>
      <c r="I116" s="264">
        <v>0</v>
      </c>
      <c r="J116" s="238">
        <v>4690000</v>
      </c>
      <c r="K116" s="252">
        <v>1599000</v>
      </c>
      <c r="L116" s="243">
        <v>1599000</v>
      </c>
      <c r="M116" s="302"/>
      <c r="N116" s="239"/>
    </row>
    <row r="117" spans="1:14" ht="31.5" customHeight="1" x14ac:dyDescent="0.25">
      <c r="A117" s="256" t="s">
        <v>808</v>
      </c>
      <c r="B117" s="256" t="s">
        <v>646</v>
      </c>
      <c r="C117" s="256" t="s">
        <v>662</v>
      </c>
      <c r="D117" s="256" t="s">
        <v>227</v>
      </c>
      <c r="E117" s="240"/>
      <c r="F117" s="240" t="s">
        <v>53</v>
      </c>
      <c r="G117" s="254" t="s">
        <v>65</v>
      </c>
      <c r="H117" s="237">
        <v>3440</v>
      </c>
      <c r="I117" s="264">
        <v>0</v>
      </c>
      <c r="J117" s="238">
        <v>16700000</v>
      </c>
      <c r="K117" s="252">
        <v>5160000</v>
      </c>
      <c r="L117" s="243">
        <v>5160000</v>
      </c>
      <c r="M117" s="302"/>
      <c r="N117" s="239"/>
    </row>
    <row r="118" spans="1:14" ht="31.5" customHeight="1" x14ac:dyDescent="0.25">
      <c r="A118" s="256" t="s">
        <v>795</v>
      </c>
      <c r="B118" s="256" t="s">
        <v>646</v>
      </c>
      <c r="C118" s="256" t="s">
        <v>662</v>
      </c>
      <c r="D118" s="256" t="s">
        <v>227</v>
      </c>
      <c r="E118" s="240"/>
      <c r="F118" s="240" t="s">
        <v>674</v>
      </c>
      <c r="G118" s="254" t="s">
        <v>65</v>
      </c>
      <c r="H118" s="237">
        <v>1028</v>
      </c>
      <c r="I118" s="264">
        <v>0</v>
      </c>
      <c r="J118" s="238">
        <v>1900000</v>
      </c>
      <c r="K118" s="252">
        <v>1542000</v>
      </c>
      <c r="L118" s="243">
        <v>1542000</v>
      </c>
      <c r="M118" s="302"/>
      <c r="N118" s="239"/>
    </row>
    <row r="119" spans="1:14" ht="31.5" customHeight="1" x14ac:dyDescent="0.25">
      <c r="A119" s="256" t="s">
        <v>798</v>
      </c>
      <c r="B119" s="256" t="s">
        <v>646</v>
      </c>
      <c r="C119" s="256" t="s">
        <v>662</v>
      </c>
      <c r="D119" s="256" t="s">
        <v>227</v>
      </c>
      <c r="E119" s="240"/>
      <c r="F119" s="240" t="s">
        <v>674</v>
      </c>
      <c r="G119" s="254" t="s">
        <v>65</v>
      </c>
      <c r="H119" s="237">
        <v>7308</v>
      </c>
      <c r="I119" s="264">
        <v>0</v>
      </c>
      <c r="J119" s="238">
        <v>13932000</v>
      </c>
      <c r="K119" s="252">
        <v>10962000</v>
      </c>
      <c r="L119" s="243">
        <v>10962000</v>
      </c>
      <c r="M119" s="302"/>
      <c r="N119" s="239"/>
    </row>
    <row r="120" spans="1:14" ht="31.5" customHeight="1" x14ac:dyDescent="0.25">
      <c r="A120" s="256" t="s">
        <v>799</v>
      </c>
      <c r="B120" s="256" t="s">
        <v>646</v>
      </c>
      <c r="C120" s="256" t="s">
        <v>662</v>
      </c>
      <c r="D120" s="256" t="s">
        <v>227</v>
      </c>
      <c r="E120" s="240"/>
      <c r="F120" s="240" t="s">
        <v>674</v>
      </c>
      <c r="G120" s="254" t="s">
        <v>65</v>
      </c>
      <c r="H120" s="237">
        <v>644</v>
      </c>
      <c r="I120" s="264">
        <v>0</v>
      </c>
      <c r="J120" s="238">
        <v>1257000</v>
      </c>
      <c r="K120" s="252">
        <v>966000</v>
      </c>
      <c r="L120" s="243">
        <v>966000</v>
      </c>
      <c r="M120" s="302"/>
      <c r="N120" s="239"/>
    </row>
    <row r="121" spans="1:14" ht="31.5" customHeight="1" x14ac:dyDescent="0.25">
      <c r="A121" s="256" t="s">
        <v>800</v>
      </c>
      <c r="B121" s="256" t="s">
        <v>646</v>
      </c>
      <c r="C121" s="256" t="s">
        <v>662</v>
      </c>
      <c r="D121" s="256" t="s">
        <v>227</v>
      </c>
      <c r="E121" s="240"/>
      <c r="F121" s="240" t="s">
        <v>674</v>
      </c>
      <c r="G121" s="254" t="s">
        <v>65</v>
      </c>
      <c r="H121" s="237">
        <v>582</v>
      </c>
      <c r="I121" s="264">
        <v>0</v>
      </c>
      <c r="J121" s="238">
        <v>1222000</v>
      </c>
      <c r="K121" s="252">
        <v>873000</v>
      </c>
      <c r="L121" s="243">
        <v>873000</v>
      </c>
      <c r="M121" s="302"/>
      <c r="N121" s="239"/>
    </row>
    <row r="122" spans="1:14" ht="31.5" customHeight="1" x14ac:dyDescent="0.25">
      <c r="A122" s="256" t="s">
        <v>803</v>
      </c>
      <c r="B122" s="256" t="s">
        <v>646</v>
      </c>
      <c r="C122" s="256" t="s">
        <v>662</v>
      </c>
      <c r="D122" s="256" t="s">
        <v>227</v>
      </c>
      <c r="E122" s="240"/>
      <c r="F122" s="240" t="s">
        <v>674</v>
      </c>
      <c r="G122" s="254" t="s">
        <v>65</v>
      </c>
      <c r="H122" s="237">
        <v>772</v>
      </c>
      <c r="I122" s="264">
        <v>0</v>
      </c>
      <c r="J122" s="238">
        <v>2170000</v>
      </c>
      <c r="K122" s="252">
        <v>1158000</v>
      </c>
      <c r="L122" s="243">
        <v>1158000</v>
      </c>
      <c r="M122" s="302"/>
      <c r="N122" s="239"/>
    </row>
    <row r="123" spans="1:14" ht="31.5" customHeight="1" x14ac:dyDescent="0.25">
      <c r="A123" s="256" t="s">
        <v>804</v>
      </c>
      <c r="B123" s="256" t="s">
        <v>646</v>
      </c>
      <c r="C123" s="256" t="s">
        <v>662</v>
      </c>
      <c r="D123" s="256" t="s">
        <v>227</v>
      </c>
      <c r="E123" s="240"/>
      <c r="F123" s="240" t="s">
        <v>674</v>
      </c>
      <c r="G123" s="254" t="s">
        <v>65</v>
      </c>
      <c r="H123" s="237">
        <v>5248</v>
      </c>
      <c r="I123" s="264">
        <v>0</v>
      </c>
      <c r="J123" s="238">
        <v>14900000</v>
      </c>
      <c r="K123" s="252">
        <v>7872000</v>
      </c>
      <c r="L123" s="243">
        <v>7872000</v>
      </c>
      <c r="M123" s="302"/>
      <c r="N123" s="262" t="s">
        <v>762</v>
      </c>
    </row>
    <row r="124" spans="1:14" ht="31.5" customHeight="1" x14ac:dyDescent="0.25">
      <c r="A124" s="256" t="s">
        <v>459</v>
      </c>
      <c r="B124" s="256" t="s">
        <v>646</v>
      </c>
      <c r="C124" s="256" t="s">
        <v>661</v>
      </c>
      <c r="D124" s="256" t="s">
        <v>191</v>
      </c>
      <c r="E124" s="240"/>
      <c r="F124" s="240" t="s">
        <v>674</v>
      </c>
      <c r="G124" s="254" t="s">
        <v>65</v>
      </c>
      <c r="H124" s="237">
        <v>4108</v>
      </c>
      <c r="I124" s="264">
        <v>0</v>
      </c>
      <c r="J124" s="238">
        <v>515000</v>
      </c>
      <c r="K124" s="252">
        <v>2625012</v>
      </c>
      <c r="L124" s="243">
        <v>515000</v>
      </c>
      <c r="M124" s="302"/>
      <c r="N124" s="261"/>
    </row>
    <row r="125" spans="1:14" ht="31.5" customHeight="1" x14ac:dyDescent="0.25">
      <c r="A125" s="256" t="s">
        <v>390</v>
      </c>
      <c r="B125" s="256" t="s">
        <v>646</v>
      </c>
      <c r="C125" s="256" t="s">
        <v>661</v>
      </c>
      <c r="D125" s="256" t="s">
        <v>191</v>
      </c>
      <c r="E125" s="240"/>
      <c r="F125" s="240" t="s">
        <v>674</v>
      </c>
      <c r="G125" s="254" t="s">
        <v>65</v>
      </c>
      <c r="H125" s="237">
        <v>194</v>
      </c>
      <c r="I125" s="264">
        <v>0</v>
      </c>
      <c r="J125" s="238">
        <v>55000</v>
      </c>
      <c r="K125" s="252">
        <v>123966</v>
      </c>
      <c r="L125" s="243">
        <v>55000</v>
      </c>
      <c r="M125" s="302"/>
      <c r="N125" s="239"/>
    </row>
    <row r="126" spans="1:14" ht="31.5" customHeight="1" x14ac:dyDescent="0.25">
      <c r="A126" s="240" t="s">
        <v>770</v>
      </c>
      <c r="B126" s="240" t="s">
        <v>959</v>
      </c>
      <c r="C126" s="240" t="s">
        <v>961</v>
      </c>
      <c r="D126" s="240" t="s">
        <v>172</v>
      </c>
      <c r="E126" s="254" t="s">
        <v>957</v>
      </c>
      <c r="F126" s="254" t="s">
        <v>841</v>
      </c>
      <c r="G126" s="254" t="s">
        <v>841</v>
      </c>
      <c r="H126" s="241">
        <v>105165</v>
      </c>
      <c r="I126" s="264" t="s">
        <v>147</v>
      </c>
      <c r="J126" s="243">
        <v>625000</v>
      </c>
      <c r="K126" s="252">
        <v>625000</v>
      </c>
      <c r="L126" s="243">
        <v>625000</v>
      </c>
      <c r="M126" s="304"/>
      <c r="N126" s="258"/>
    </row>
    <row r="127" spans="1:14" ht="31.5" customHeight="1" x14ac:dyDescent="0.25">
      <c r="A127" s="240" t="s">
        <v>771</v>
      </c>
      <c r="B127" s="240" t="s">
        <v>959</v>
      </c>
      <c r="C127" s="240" t="s">
        <v>961</v>
      </c>
      <c r="D127" s="240" t="s">
        <v>172</v>
      </c>
      <c r="E127" s="254" t="s">
        <v>957</v>
      </c>
      <c r="F127" s="254" t="s">
        <v>841</v>
      </c>
      <c r="G127" s="254" t="s">
        <v>841</v>
      </c>
      <c r="H127" s="241">
        <v>105165</v>
      </c>
      <c r="I127" s="264" t="s">
        <v>147</v>
      </c>
      <c r="J127" s="243">
        <v>200000</v>
      </c>
      <c r="K127" s="252">
        <v>200000</v>
      </c>
      <c r="L127" s="243">
        <v>200000</v>
      </c>
      <c r="M127" s="304"/>
      <c r="N127" s="305" t="s">
        <v>969</v>
      </c>
    </row>
    <row r="128" spans="1:14" ht="31.5" customHeight="1" x14ac:dyDescent="0.25">
      <c r="A128" s="240" t="s">
        <v>772</v>
      </c>
      <c r="B128" s="240" t="s">
        <v>959</v>
      </c>
      <c r="C128" s="240" t="s">
        <v>961</v>
      </c>
      <c r="D128" s="240" t="s">
        <v>172</v>
      </c>
      <c r="E128" s="254" t="s">
        <v>957</v>
      </c>
      <c r="F128" s="254" t="s">
        <v>841</v>
      </c>
      <c r="G128" s="254" t="s">
        <v>841</v>
      </c>
      <c r="H128" s="241">
        <v>105165</v>
      </c>
      <c r="I128" s="264" t="s">
        <v>147</v>
      </c>
      <c r="J128" s="243">
        <v>300000</v>
      </c>
      <c r="K128" s="252">
        <v>300000</v>
      </c>
      <c r="L128" s="243">
        <v>300000</v>
      </c>
      <c r="M128" s="304"/>
      <c r="N128" s="267"/>
    </row>
    <row r="129" spans="1:14" ht="31.5" customHeight="1" x14ac:dyDescent="0.25">
      <c r="A129" s="240" t="s">
        <v>186</v>
      </c>
      <c r="B129" s="240" t="s">
        <v>644</v>
      </c>
      <c r="C129" s="240" t="s">
        <v>122</v>
      </c>
      <c r="D129" s="240" t="s">
        <v>121</v>
      </c>
      <c r="E129" s="240"/>
      <c r="F129" s="240" t="s">
        <v>53</v>
      </c>
      <c r="G129" s="254" t="s">
        <v>65</v>
      </c>
      <c r="H129" s="242">
        <v>1476</v>
      </c>
      <c r="I129" s="264">
        <v>37</v>
      </c>
      <c r="J129" s="265">
        <v>583020</v>
      </c>
      <c r="K129" s="252">
        <v>583020</v>
      </c>
      <c r="L129" s="243">
        <v>583020</v>
      </c>
      <c r="M129" s="302"/>
      <c r="N129" s="259"/>
    </row>
    <row r="130" spans="1:14" ht="31.5" customHeight="1" x14ac:dyDescent="0.25">
      <c r="A130" s="240" t="s">
        <v>837</v>
      </c>
      <c r="B130" s="240" t="s">
        <v>644</v>
      </c>
      <c r="C130" s="240" t="s">
        <v>657</v>
      </c>
      <c r="D130" s="240" t="s">
        <v>121</v>
      </c>
      <c r="E130" s="240"/>
      <c r="F130" s="240" t="s">
        <v>53</v>
      </c>
      <c r="G130" s="254" t="s">
        <v>65</v>
      </c>
      <c r="H130" s="242">
        <v>72</v>
      </c>
      <c r="I130" s="264">
        <v>24</v>
      </c>
      <c r="J130" s="255">
        <v>41000</v>
      </c>
      <c r="K130" s="252">
        <v>34056</v>
      </c>
      <c r="L130" s="243">
        <v>34056</v>
      </c>
      <c r="M130" s="302"/>
      <c r="N130" s="239"/>
    </row>
    <row r="131" spans="1:14" ht="31.5" customHeight="1" x14ac:dyDescent="0.25">
      <c r="A131" s="240" t="s">
        <v>768</v>
      </c>
      <c r="B131" s="240" t="s">
        <v>644</v>
      </c>
      <c r="C131" s="240" t="s">
        <v>657</v>
      </c>
      <c r="D131" s="240" t="s">
        <v>127</v>
      </c>
      <c r="E131" s="240"/>
      <c r="F131" s="240" t="s">
        <v>53</v>
      </c>
      <c r="G131" s="254" t="s">
        <v>65</v>
      </c>
      <c r="H131" s="242">
        <v>24</v>
      </c>
      <c r="I131" s="264">
        <v>8</v>
      </c>
      <c r="J131" s="240"/>
      <c r="K131" s="252">
        <v>5760</v>
      </c>
      <c r="L131" s="243">
        <v>5760</v>
      </c>
      <c r="M131" s="302"/>
      <c r="N131" s="239"/>
    </row>
    <row r="132" spans="1:14" ht="31.5" customHeight="1" x14ac:dyDescent="0.25">
      <c r="A132" s="256" t="s">
        <v>412</v>
      </c>
      <c r="B132" s="256" t="s">
        <v>644</v>
      </c>
      <c r="C132" s="256" t="s">
        <v>122</v>
      </c>
      <c r="D132" s="256" t="s">
        <v>397</v>
      </c>
      <c r="E132" s="240"/>
      <c r="F132" s="240" t="s">
        <v>53</v>
      </c>
      <c r="G132" s="254" t="s">
        <v>65</v>
      </c>
      <c r="H132" s="237">
        <v>2</v>
      </c>
      <c r="I132" s="264">
        <v>1</v>
      </c>
      <c r="J132" s="238">
        <v>480</v>
      </c>
      <c r="K132" s="252">
        <v>480</v>
      </c>
      <c r="L132" s="243">
        <v>480</v>
      </c>
      <c r="M132" s="302"/>
      <c r="N132" s="239"/>
    </row>
    <row r="133" spans="1:14" ht="31.5" customHeight="1" x14ac:dyDescent="0.25">
      <c r="A133" s="251" t="s">
        <v>731</v>
      </c>
      <c r="B133" s="251" t="s">
        <v>644</v>
      </c>
      <c r="C133" s="256" t="s">
        <v>961</v>
      </c>
      <c r="D133" s="251" t="s">
        <v>16</v>
      </c>
      <c r="E133" s="251"/>
      <c r="F133" s="251" t="s">
        <v>53</v>
      </c>
      <c r="G133" s="254" t="s">
        <v>65</v>
      </c>
      <c r="H133" s="249">
        <v>35382</v>
      </c>
      <c r="I133" s="264">
        <v>1925</v>
      </c>
      <c r="J133" s="257"/>
      <c r="K133" s="252">
        <v>14700000</v>
      </c>
      <c r="L133" s="243">
        <v>14700000</v>
      </c>
      <c r="M133" s="302"/>
      <c r="N133" s="239"/>
    </row>
    <row r="134" spans="1:14" ht="31.5" customHeight="1" x14ac:dyDescent="0.25">
      <c r="A134" s="251" t="s">
        <v>733</v>
      </c>
      <c r="B134" s="251" t="s">
        <v>644</v>
      </c>
      <c r="C134" s="256" t="s">
        <v>961</v>
      </c>
      <c r="D134" s="251" t="s">
        <v>16</v>
      </c>
      <c r="E134" s="251"/>
      <c r="F134" s="251" t="s">
        <v>53</v>
      </c>
      <c r="G134" s="254" t="s">
        <v>65</v>
      </c>
      <c r="H134" s="249">
        <v>6497</v>
      </c>
      <c r="I134" s="264">
        <v>382</v>
      </c>
      <c r="J134" s="257"/>
      <c r="K134" s="252">
        <v>7175000</v>
      </c>
      <c r="L134" s="243">
        <v>7175000</v>
      </c>
      <c r="M134" s="302"/>
      <c r="N134" s="239"/>
    </row>
    <row r="135" spans="1:14" ht="31.5" customHeight="1" x14ac:dyDescent="0.25">
      <c r="A135" s="256" t="s">
        <v>353</v>
      </c>
      <c r="B135" s="256" t="s">
        <v>644</v>
      </c>
      <c r="C135" s="256" t="s">
        <v>659</v>
      </c>
      <c r="D135" s="256" t="s">
        <v>350</v>
      </c>
      <c r="E135" s="240"/>
      <c r="F135" s="240" t="s">
        <v>53</v>
      </c>
      <c r="G135" s="254" t="s">
        <v>65</v>
      </c>
      <c r="H135" s="237">
        <v>3885</v>
      </c>
      <c r="I135" s="264">
        <v>518</v>
      </c>
      <c r="J135" s="238">
        <v>4222500</v>
      </c>
      <c r="K135" s="252">
        <v>1884225</v>
      </c>
      <c r="L135" s="243">
        <v>1884225</v>
      </c>
      <c r="M135" s="302"/>
      <c r="N135" s="239"/>
    </row>
    <row r="136" spans="1:14" ht="31.5" customHeight="1" x14ac:dyDescent="0.25">
      <c r="A136" s="256" t="s">
        <v>368</v>
      </c>
      <c r="B136" s="256" t="s">
        <v>644</v>
      </c>
      <c r="C136" s="256" t="s">
        <v>122</v>
      </c>
      <c r="D136" s="256" t="s">
        <v>360</v>
      </c>
      <c r="E136" s="240"/>
      <c r="F136" s="240" t="s">
        <v>53</v>
      </c>
      <c r="G136" s="254" t="s">
        <v>65</v>
      </c>
      <c r="H136" s="237">
        <v>662</v>
      </c>
      <c r="I136" s="264">
        <v>17</v>
      </c>
      <c r="J136" s="238">
        <v>264800</v>
      </c>
      <c r="K136" s="252">
        <v>264800</v>
      </c>
      <c r="L136" s="243">
        <v>264800</v>
      </c>
      <c r="M136" s="302"/>
      <c r="N136" s="239"/>
    </row>
    <row r="137" spans="1:14" ht="31.5" customHeight="1" x14ac:dyDescent="0.25">
      <c r="A137" s="256" t="s">
        <v>362</v>
      </c>
      <c r="B137" s="256" t="s">
        <v>644</v>
      </c>
      <c r="C137" s="256" t="s">
        <v>122</v>
      </c>
      <c r="D137" s="256" t="s">
        <v>360</v>
      </c>
      <c r="E137" s="240"/>
      <c r="F137" s="240" t="s">
        <v>53</v>
      </c>
      <c r="G137" s="254" t="s">
        <v>65</v>
      </c>
      <c r="H137" s="237">
        <v>32</v>
      </c>
      <c r="I137" s="264">
        <v>1</v>
      </c>
      <c r="J137" s="238">
        <v>12800</v>
      </c>
      <c r="K137" s="252">
        <v>12800</v>
      </c>
      <c r="L137" s="243">
        <v>12800</v>
      </c>
      <c r="M137" s="302"/>
      <c r="N137" s="239"/>
    </row>
    <row r="138" spans="1:14" ht="31.5" customHeight="1" x14ac:dyDescent="0.25">
      <c r="A138" s="251" t="s">
        <v>748</v>
      </c>
      <c r="B138" s="251" t="s">
        <v>644</v>
      </c>
      <c r="C138" s="256" t="s">
        <v>961</v>
      </c>
      <c r="D138" s="251" t="s">
        <v>360</v>
      </c>
      <c r="E138" s="251"/>
      <c r="F138" s="251" t="s">
        <v>53</v>
      </c>
      <c r="G138" s="254" t="s">
        <v>65</v>
      </c>
      <c r="H138" s="249">
        <v>120</v>
      </c>
      <c r="I138" s="264">
        <v>3</v>
      </c>
      <c r="J138" s="257"/>
      <c r="K138" s="252">
        <v>47350</v>
      </c>
      <c r="L138" s="243">
        <v>47350</v>
      </c>
      <c r="M138" s="302"/>
      <c r="N138" s="239"/>
    </row>
    <row r="139" spans="1:14" ht="31.5" customHeight="1" x14ac:dyDescent="0.25">
      <c r="A139" s="251" t="s">
        <v>716</v>
      </c>
      <c r="B139" s="251" t="s">
        <v>644</v>
      </c>
      <c r="C139" s="256" t="s">
        <v>908</v>
      </c>
      <c r="D139" s="251" t="s">
        <v>810</v>
      </c>
      <c r="E139" s="251"/>
      <c r="F139" s="251" t="s">
        <v>53</v>
      </c>
      <c r="G139" s="254" t="s">
        <v>65</v>
      </c>
      <c r="H139" s="249">
        <v>3224</v>
      </c>
      <c r="I139" s="264" t="s">
        <v>147</v>
      </c>
      <c r="J139" s="257"/>
      <c r="K139" s="252">
        <v>1908000</v>
      </c>
      <c r="L139" s="243">
        <v>1908000</v>
      </c>
      <c r="M139" s="302"/>
      <c r="N139" s="239"/>
    </row>
    <row r="140" spans="1:14" ht="31.5" customHeight="1" x14ac:dyDescent="0.25">
      <c r="A140" s="251" t="s">
        <v>108</v>
      </c>
      <c r="B140" s="251" t="s">
        <v>644</v>
      </c>
      <c r="C140" s="256" t="s">
        <v>662</v>
      </c>
      <c r="D140" s="251" t="s">
        <v>107</v>
      </c>
      <c r="E140" s="251"/>
      <c r="F140" s="251" t="s">
        <v>53</v>
      </c>
      <c r="G140" s="254" t="s">
        <v>65</v>
      </c>
      <c r="H140" s="249">
        <v>479</v>
      </c>
      <c r="I140" s="264" t="s">
        <v>65</v>
      </c>
      <c r="J140" s="252">
        <v>384000</v>
      </c>
      <c r="K140" s="252">
        <v>384000</v>
      </c>
      <c r="L140" s="243">
        <v>1800000</v>
      </c>
      <c r="M140" s="302"/>
      <c r="N140" s="239" t="s">
        <v>727</v>
      </c>
    </row>
    <row r="141" spans="1:14" ht="31.5" customHeight="1" x14ac:dyDescent="0.25">
      <c r="A141" s="251" t="s">
        <v>702</v>
      </c>
      <c r="B141" s="251" t="s">
        <v>644</v>
      </c>
      <c r="C141" s="256" t="s">
        <v>661</v>
      </c>
      <c r="D141" s="251" t="s">
        <v>814</v>
      </c>
      <c r="E141" s="251"/>
      <c r="F141" s="251" t="s">
        <v>53</v>
      </c>
      <c r="G141" s="254" t="s">
        <v>65</v>
      </c>
      <c r="H141" s="249">
        <v>915</v>
      </c>
      <c r="I141" s="264" t="s">
        <v>147</v>
      </c>
      <c r="J141" s="257"/>
      <c r="K141" s="252">
        <v>1368252</v>
      </c>
      <c r="L141" s="243">
        <v>1368252</v>
      </c>
      <c r="M141" s="302"/>
      <c r="N141" s="239"/>
    </row>
    <row r="142" spans="1:14" ht="31.5" customHeight="1" x14ac:dyDescent="0.25">
      <c r="A142" s="256" t="s">
        <v>342</v>
      </c>
      <c r="B142" s="256" t="s">
        <v>644</v>
      </c>
      <c r="C142" s="256" t="s">
        <v>662</v>
      </c>
      <c r="D142" s="256" t="s">
        <v>227</v>
      </c>
      <c r="E142" s="240"/>
      <c r="F142" s="240" t="s">
        <v>53</v>
      </c>
      <c r="G142" s="254" t="s">
        <v>65</v>
      </c>
      <c r="H142" s="237">
        <v>1292</v>
      </c>
      <c r="I142" s="264">
        <v>0</v>
      </c>
      <c r="J142" s="238">
        <v>1100000</v>
      </c>
      <c r="K142" s="252">
        <v>1100000</v>
      </c>
      <c r="L142" s="243">
        <v>1100000</v>
      </c>
      <c r="M142" s="302"/>
      <c r="N142" s="239"/>
    </row>
    <row r="143" spans="1:14" ht="31.5" customHeight="1" x14ac:dyDescent="0.25">
      <c r="A143" s="256" t="s">
        <v>326</v>
      </c>
      <c r="B143" s="256" t="s">
        <v>644</v>
      </c>
      <c r="C143" s="256" t="s">
        <v>662</v>
      </c>
      <c r="D143" s="256" t="s">
        <v>227</v>
      </c>
      <c r="E143" s="240"/>
      <c r="F143" s="240" t="s">
        <v>53</v>
      </c>
      <c r="G143" s="254" t="s">
        <v>65</v>
      </c>
      <c r="H143" s="237">
        <v>1419</v>
      </c>
      <c r="I143" s="264">
        <v>0</v>
      </c>
      <c r="J143" s="238">
        <v>1580000</v>
      </c>
      <c r="K143" s="252">
        <v>2130000</v>
      </c>
      <c r="L143" s="243">
        <v>1580000</v>
      </c>
      <c r="M143" s="302"/>
      <c r="N143" s="239"/>
    </row>
    <row r="144" spans="1:14" ht="31.5" customHeight="1" x14ac:dyDescent="0.25">
      <c r="A144" s="256" t="s">
        <v>312</v>
      </c>
      <c r="B144" s="256" t="s">
        <v>644</v>
      </c>
      <c r="C144" s="256" t="s">
        <v>662</v>
      </c>
      <c r="D144" s="256" t="s">
        <v>227</v>
      </c>
      <c r="E144" s="240"/>
      <c r="F144" s="240" t="s">
        <v>53</v>
      </c>
      <c r="G144" s="254" t="s">
        <v>65</v>
      </c>
      <c r="H144" s="237">
        <v>2925</v>
      </c>
      <c r="I144" s="264">
        <v>0</v>
      </c>
      <c r="J144" s="238">
        <v>3500000</v>
      </c>
      <c r="K144" s="252">
        <v>4387500</v>
      </c>
      <c r="L144" s="243">
        <v>3500000</v>
      </c>
      <c r="M144" s="302"/>
      <c r="N144" s="239"/>
    </row>
    <row r="145" spans="1:14" ht="31.5" customHeight="1" x14ac:dyDescent="0.25">
      <c r="A145" s="256" t="s">
        <v>302</v>
      </c>
      <c r="B145" s="256" t="s">
        <v>644</v>
      </c>
      <c r="C145" s="256" t="s">
        <v>662</v>
      </c>
      <c r="D145" s="256" t="s">
        <v>227</v>
      </c>
      <c r="E145" s="240"/>
      <c r="F145" s="240" t="s">
        <v>53</v>
      </c>
      <c r="G145" s="254" t="s">
        <v>65</v>
      </c>
      <c r="H145" s="237">
        <v>2541</v>
      </c>
      <c r="I145" s="264">
        <v>0</v>
      </c>
      <c r="J145" s="238">
        <v>3635000</v>
      </c>
      <c r="K145" s="252">
        <v>3811500</v>
      </c>
      <c r="L145" s="243">
        <v>3635000</v>
      </c>
      <c r="M145" s="302"/>
      <c r="N145" s="239"/>
    </row>
    <row r="146" spans="1:14" ht="31.5" customHeight="1" x14ac:dyDescent="0.25">
      <c r="A146" s="256" t="s">
        <v>297</v>
      </c>
      <c r="B146" s="256" t="s">
        <v>644</v>
      </c>
      <c r="C146" s="256" t="s">
        <v>662</v>
      </c>
      <c r="D146" s="256" t="s">
        <v>227</v>
      </c>
      <c r="E146" s="240"/>
      <c r="F146" s="240" t="s">
        <v>53</v>
      </c>
      <c r="G146" s="254" t="s">
        <v>65</v>
      </c>
      <c r="H146" s="237">
        <v>11078</v>
      </c>
      <c r="I146" s="264">
        <v>0</v>
      </c>
      <c r="J146" s="238">
        <v>18000000</v>
      </c>
      <c r="K146" s="252">
        <v>16617000</v>
      </c>
      <c r="L146" s="243">
        <v>16617000</v>
      </c>
      <c r="M146" s="302"/>
      <c r="N146" s="239"/>
    </row>
    <row r="147" spans="1:14" ht="31.5" customHeight="1" x14ac:dyDescent="0.25">
      <c r="A147" s="251" t="s">
        <v>719</v>
      </c>
      <c r="B147" s="251" t="s">
        <v>644</v>
      </c>
      <c r="C147" s="256" t="s">
        <v>908</v>
      </c>
      <c r="D147" s="251" t="s">
        <v>811</v>
      </c>
      <c r="E147" s="251"/>
      <c r="F147" s="251" t="s">
        <v>53</v>
      </c>
      <c r="G147" s="254" t="s">
        <v>65</v>
      </c>
      <c r="H147" s="249">
        <v>1934</v>
      </c>
      <c r="I147" s="264" t="s">
        <v>147</v>
      </c>
      <c r="J147" s="257"/>
      <c r="K147" s="252">
        <v>1800000</v>
      </c>
      <c r="L147" s="243">
        <v>1800000</v>
      </c>
      <c r="M147" s="302"/>
      <c r="N147" s="239"/>
    </row>
    <row r="148" spans="1:14" ht="31.5" customHeight="1" x14ac:dyDescent="0.25">
      <c r="A148" s="256" t="s">
        <v>443</v>
      </c>
      <c r="B148" s="256" t="s">
        <v>644</v>
      </c>
      <c r="C148" s="256" t="s">
        <v>659</v>
      </c>
      <c r="D148" s="256" t="s">
        <v>432</v>
      </c>
      <c r="E148" s="240"/>
      <c r="F148" s="240" t="s">
        <v>53</v>
      </c>
      <c r="G148" s="254" t="s">
        <v>65</v>
      </c>
      <c r="H148" s="237">
        <v>55.85</v>
      </c>
      <c r="I148" s="264">
        <v>8.42</v>
      </c>
      <c r="J148" s="238">
        <v>394133</v>
      </c>
      <c r="K148" s="252">
        <v>8266</v>
      </c>
      <c r="L148" s="243">
        <v>8266</v>
      </c>
      <c r="M148" s="302"/>
      <c r="N148" s="261"/>
    </row>
    <row r="149" spans="1:14" ht="31.5" customHeight="1" x14ac:dyDescent="0.25">
      <c r="A149" s="240" t="s">
        <v>835</v>
      </c>
      <c r="B149" s="254" t="s">
        <v>644</v>
      </c>
      <c r="C149" s="240" t="s">
        <v>657</v>
      </c>
      <c r="D149" s="240" t="s">
        <v>13</v>
      </c>
      <c r="E149" s="240"/>
      <c r="F149" s="240" t="s">
        <v>53</v>
      </c>
      <c r="G149" s="254" t="s">
        <v>65</v>
      </c>
      <c r="H149" s="242">
        <v>30</v>
      </c>
      <c r="I149" s="264">
        <v>3</v>
      </c>
      <c r="J149" s="243">
        <v>68300</v>
      </c>
      <c r="K149" s="252">
        <v>2922</v>
      </c>
      <c r="L149" s="243">
        <v>4650</v>
      </c>
      <c r="M149" s="302"/>
      <c r="N149" s="259"/>
    </row>
    <row r="150" spans="1:14" ht="31.5" customHeight="1" x14ac:dyDescent="0.25">
      <c r="A150" s="240" t="s">
        <v>836</v>
      </c>
      <c r="B150" s="254" t="s">
        <v>644</v>
      </c>
      <c r="C150" s="240" t="s">
        <v>657</v>
      </c>
      <c r="D150" s="240" t="s">
        <v>13</v>
      </c>
      <c r="E150" s="240"/>
      <c r="F150" s="240" t="s">
        <v>53</v>
      </c>
      <c r="G150" s="254" t="s">
        <v>65</v>
      </c>
      <c r="H150" s="242">
        <v>29</v>
      </c>
      <c r="I150" s="264">
        <v>3</v>
      </c>
      <c r="J150" s="243">
        <v>68300</v>
      </c>
      <c r="K150" s="252">
        <v>2842</v>
      </c>
      <c r="L150" s="243">
        <v>4495</v>
      </c>
      <c r="M150" s="302"/>
      <c r="N150" s="259"/>
    </row>
    <row r="151" spans="1:14" ht="31.5" customHeight="1" x14ac:dyDescent="0.25">
      <c r="A151" s="251" t="s">
        <v>722</v>
      </c>
      <c r="B151" s="251" t="s">
        <v>644</v>
      </c>
      <c r="C151" s="256" t="s">
        <v>487</v>
      </c>
      <c r="D151" s="251" t="s">
        <v>13</v>
      </c>
      <c r="E151" s="251"/>
      <c r="F151" s="251" t="s">
        <v>53</v>
      </c>
      <c r="G151" s="254" t="s">
        <v>65</v>
      </c>
      <c r="H151" s="249">
        <v>63737</v>
      </c>
      <c r="I151" s="264">
        <v>8421</v>
      </c>
      <c r="J151" s="257"/>
      <c r="K151" s="252">
        <v>14403300</v>
      </c>
      <c r="L151" s="243">
        <v>14403300</v>
      </c>
      <c r="M151" s="302"/>
      <c r="N151" s="239"/>
    </row>
    <row r="152" spans="1:14" ht="31.5" customHeight="1" x14ac:dyDescent="0.25">
      <c r="A152" s="251" t="s">
        <v>738</v>
      </c>
      <c r="B152" s="251" t="s">
        <v>644</v>
      </c>
      <c r="C152" s="256" t="s">
        <v>961</v>
      </c>
      <c r="D152" s="251" t="s">
        <v>812</v>
      </c>
      <c r="E152" s="251"/>
      <c r="F152" s="251" t="s">
        <v>53</v>
      </c>
      <c r="G152" s="254" t="s">
        <v>65</v>
      </c>
      <c r="H152" s="249">
        <v>42688</v>
      </c>
      <c r="I152" s="264">
        <v>3887</v>
      </c>
      <c r="J152" s="257"/>
      <c r="K152" s="252">
        <v>2134419</v>
      </c>
      <c r="L152" s="243">
        <v>2134419</v>
      </c>
      <c r="M152" s="302"/>
      <c r="N152" s="239"/>
    </row>
    <row r="153" spans="1:14" ht="31.5" customHeight="1" x14ac:dyDescent="0.25">
      <c r="A153" s="251" t="s">
        <v>740</v>
      </c>
      <c r="B153" s="251" t="s">
        <v>644</v>
      </c>
      <c r="C153" s="256" t="s">
        <v>961</v>
      </c>
      <c r="D153" s="251" t="s">
        <v>812</v>
      </c>
      <c r="E153" s="251"/>
      <c r="F153" s="251" t="s">
        <v>53</v>
      </c>
      <c r="G153" s="254" t="s">
        <v>65</v>
      </c>
      <c r="H153" s="249">
        <v>20836</v>
      </c>
      <c r="I153" s="264">
        <v>1897</v>
      </c>
      <c r="J153" s="257"/>
      <c r="K153" s="252">
        <v>1041800</v>
      </c>
      <c r="L153" s="243">
        <v>1041800</v>
      </c>
      <c r="M153" s="302"/>
      <c r="N153" s="239"/>
    </row>
    <row r="154" spans="1:14" ht="31.5" customHeight="1" x14ac:dyDescent="0.25">
      <c r="A154" s="240" t="s">
        <v>131</v>
      </c>
      <c r="B154" s="240" t="s">
        <v>644</v>
      </c>
      <c r="C154" s="240" t="s">
        <v>122</v>
      </c>
      <c r="D154" s="240" t="s">
        <v>121</v>
      </c>
      <c r="E154" s="240"/>
      <c r="F154" s="240" t="s">
        <v>675</v>
      </c>
      <c r="G154" s="254" t="s">
        <v>65</v>
      </c>
      <c r="H154" s="242">
        <v>70</v>
      </c>
      <c r="I154" s="264">
        <v>24</v>
      </c>
      <c r="J154" s="255">
        <v>31150</v>
      </c>
      <c r="K154" s="252">
        <v>33110</v>
      </c>
      <c r="L154" s="243">
        <v>31150</v>
      </c>
      <c r="M154" s="302"/>
      <c r="N154" s="259"/>
    </row>
    <row r="155" spans="1:14" ht="31.5" customHeight="1" x14ac:dyDescent="0.25">
      <c r="A155" s="240" t="s">
        <v>838</v>
      </c>
      <c r="B155" s="240" t="s">
        <v>644</v>
      </c>
      <c r="C155" s="240" t="s">
        <v>650</v>
      </c>
      <c r="D155" s="240" t="s">
        <v>121</v>
      </c>
      <c r="E155" s="240"/>
      <c r="F155" s="240" t="s">
        <v>675</v>
      </c>
      <c r="G155" s="254" t="s">
        <v>65</v>
      </c>
      <c r="H155" s="242">
        <v>230</v>
      </c>
      <c r="I155" s="264">
        <v>78</v>
      </c>
      <c r="J155" s="255">
        <v>385000</v>
      </c>
      <c r="K155" s="252">
        <v>108790</v>
      </c>
      <c r="L155" s="243">
        <v>108790</v>
      </c>
      <c r="M155" s="302"/>
      <c r="N155" s="239"/>
    </row>
    <row r="156" spans="1:14" ht="31.5" customHeight="1" x14ac:dyDescent="0.25">
      <c r="A156" s="240" t="s">
        <v>769</v>
      </c>
      <c r="B156" s="240" t="s">
        <v>644</v>
      </c>
      <c r="C156" s="240" t="s">
        <v>650</v>
      </c>
      <c r="D156" s="240" t="s">
        <v>127</v>
      </c>
      <c r="E156" s="240"/>
      <c r="F156" s="240" t="s">
        <v>675</v>
      </c>
      <c r="G156" s="254" t="s">
        <v>65</v>
      </c>
      <c r="H156" s="242">
        <v>77</v>
      </c>
      <c r="I156" s="264">
        <v>26</v>
      </c>
      <c r="J156" s="240"/>
      <c r="K156" s="252">
        <v>18480</v>
      </c>
      <c r="L156" s="243">
        <v>18480</v>
      </c>
      <c r="M156" s="302"/>
      <c r="N156" s="239"/>
    </row>
    <row r="157" spans="1:14" ht="31.5" customHeight="1" x14ac:dyDescent="0.25">
      <c r="A157" s="256" t="s">
        <v>679</v>
      </c>
      <c r="B157" s="256" t="s">
        <v>644</v>
      </c>
      <c r="C157" s="256" t="s">
        <v>122</v>
      </c>
      <c r="D157" s="256" t="s">
        <v>397</v>
      </c>
      <c r="E157" s="240"/>
      <c r="F157" s="240" t="s">
        <v>675</v>
      </c>
      <c r="G157" s="254" t="s">
        <v>65</v>
      </c>
      <c r="H157" s="237">
        <v>8</v>
      </c>
      <c r="I157" s="264">
        <v>3</v>
      </c>
      <c r="J157" s="238">
        <v>1920</v>
      </c>
      <c r="K157" s="252">
        <v>1920</v>
      </c>
      <c r="L157" s="243">
        <v>1920</v>
      </c>
      <c r="M157" s="302"/>
      <c r="N157" s="239"/>
    </row>
    <row r="158" spans="1:14" ht="31.5" customHeight="1" x14ac:dyDescent="0.25">
      <c r="A158" s="251" t="s">
        <v>753</v>
      </c>
      <c r="B158" s="251" t="s">
        <v>644</v>
      </c>
      <c r="C158" s="256" t="s">
        <v>961</v>
      </c>
      <c r="D158" s="251" t="s">
        <v>360</v>
      </c>
      <c r="E158" s="251"/>
      <c r="F158" s="251" t="s">
        <v>675</v>
      </c>
      <c r="G158" s="254" t="s">
        <v>65</v>
      </c>
      <c r="H158" s="249">
        <v>1769</v>
      </c>
      <c r="I158" s="264">
        <v>44</v>
      </c>
      <c r="J158" s="257"/>
      <c r="K158" s="252">
        <v>697917</v>
      </c>
      <c r="L158" s="243">
        <v>697917</v>
      </c>
      <c r="M158" s="302"/>
      <c r="N158" s="239"/>
    </row>
    <row r="159" spans="1:14" ht="31.5" customHeight="1" x14ac:dyDescent="0.25">
      <c r="A159" s="251" t="s">
        <v>718</v>
      </c>
      <c r="B159" s="251" t="s">
        <v>644</v>
      </c>
      <c r="C159" s="256" t="s">
        <v>908</v>
      </c>
      <c r="D159" s="251" t="s">
        <v>810</v>
      </c>
      <c r="E159" s="251"/>
      <c r="F159" s="251" t="s">
        <v>675</v>
      </c>
      <c r="G159" s="254" t="s">
        <v>970</v>
      </c>
      <c r="H159" s="249">
        <v>6883</v>
      </c>
      <c r="I159" s="264" t="s">
        <v>147</v>
      </c>
      <c r="J159" s="257"/>
      <c r="K159" s="252">
        <v>3354000</v>
      </c>
      <c r="L159" s="243">
        <v>3354000</v>
      </c>
      <c r="M159" s="302"/>
      <c r="N159" s="239"/>
    </row>
    <row r="160" spans="1:14" ht="31.5" customHeight="1" x14ac:dyDescent="0.25">
      <c r="A160" s="251" t="s">
        <v>701</v>
      </c>
      <c r="B160" s="251" t="s">
        <v>644</v>
      </c>
      <c r="C160" s="256" t="s">
        <v>908</v>
      </c>
      <c r="D160" s="251" t="s">
        <v>815</v>
      </c>
      <c r="E160" s="251"/>
      <c r="F160" s="251" t="s">
        <v>675</v>
      </c>
      <c r="G160" s="254" t="s">
        <v>967</v>
      </c>
      <c r="H160" s="249">
        <v>176</v>
      </c>
      <c r="I160" s="264">
        <v>79</v>
      </c>
      <c r="J160" s="257"/>
      <c r="K160" s="252">
        <v>38145</v>
      </c>
      <c r="L160" s="243">
        <v>38145</v>
      </c>
      <c r="M160" s="302"/>
      <c r="N160" s="239"/>
    </row>
    <row r="161" spans="1:14" ht="31.5" customHeight="1" x14ac:dyDescent="0.25">
      <c r="A161" s="251" t="s">
        <v>110</v>
      </c>
      <c r="B161" s="251" t="s">
        <v>644</v>
      </c>
      <c r="C161" s="256" t="s">
        <v>662</v>
      </c>
      <c r="D161" s="251" t="s">
        <v>107</v>
      </c>
      <c r="E161" s="248"/>
      <c r="F161" s="248" t="s">
        <v>675</v>
      </c>
      <c r="G161" s="254" t="s">
        <v>970</v>
      </c>
      <c r="H161" s="249">
        <v>738</v>
      </c>
      <c r="I161" s="264" t="s">
        <v>65</v>
      </c>
      <c r="J161" s="252">
        <v>694000</v>
      </c>
      <c r="K161" s="252">
        <v>694000</v>
      </c>
      <c r="L161" s="243">
        <v>16902000</v>
      </c>
      <c r="M161" s="302"/>
      <c r="N161" s="239" t="s">
        <v>729</v>
      </c>
    </row>
    <row r="162" spans="1:14" ht="31.5" customHeight="1" x14ac:dyDescent="0.25">
      <c r="A162" s="251" t="s">
        <v>714</v>
      </c>
      <c r="B162" s="251" t="s">
        <v>644</v>
      </c>
      <c r="C162" s="256" t="s">
        <v>817</v>
      </c>
      <c r="D162" s="251" t="s">
        <v>814</v>
      </c>
      <c r="E162" s="251"/>
      <c r="F162" s="251" t="s">
        <v>675</v>
      </c>
      <c r="G162" s="254" t="s">
        <v>966</v>
      </c>
      <c r="H162" s="249">
        <v>2136</v>
      </c>
      <c r="I162" s="264" t="s">
        <v>147</v>
      </c>
      <c r="J162" s="257"/>
      <c r="K162" s="252">
        <v>2569644</v>
      </c>
      <c r="L162" s="243">
        <v>2569644</v>
      </c>
      <c r="M162" s="302"/>
      <c r="N162" s="239"/>
    </row>
    <row r="163" spans="1:14" ht="31.5" customHeight="1" x14ac:dyDescent="0.25">
      <c r="A163" s="251" t="s">
        <v>715</v>
      </c>
      <c r="B163" s="251" t="s">
        <v>644</v>
      </c>
      <c r="C163" s="256" t="s">
        <v>817</v>
      </c>
      <c r="D163" s="251" t="s">
        <v>814</v>
      </c>
      <c r="E163" s="251"/>
      <c r="F163" s="251" t="s">
        <v>675</v>
      </c>
      <c r="G163" s="254" t="s">
        <v>966</v>
      </c>
      <c r="H163" s="249">
        <v>6809</v>
      </c>
      <c r="I163" s="264" t="s">
        <v>147</v>
      </c>
      <c r="J163" s="257"/>
      <c r="K163" s="252">
        <v>8309628</v>
      </c>
      <c r="L163" s="243">
        <v>8309628</v>
      </c>
      <c r="M163" s="302"/>
      <c r="N163" s="239"/>
    </row>
    <row r="164" spans="1:14" ht="31.5" customHeight="1" x14ac:dyDescent="0.25">
      <c r="A164" s="256" t="s">
        <v>334</v>
      </c>
      <c r="B164" s="256" t="s">
        <v>644</v>
      </c>
      <c r="C164" s="256" t="s">
        <v>662</v>
      </c>
      <c r="D164" s="256" t="s">
        <v>227</v>
      </c>
      <c r="E164" s="240"/>
      <c r="F164" s="240" t="s">
        <v>675</v>
      </c>
      <c r="G164" s="254" t="s">
        <v>967</v>
      </c>
      <c r="H164" s="237">
        <v>8687</v>
      </c>
      <c r="I164" s="264">
        <v>0</v>
      </c>
      <c r="J164" s="238">
        <v>9000000</v>
      </c>
      <c r="K164" s="252">
        <v>9000000</v>
      </c>
      <c r="L164" s="243">
        <v>9000000</v>
      </c>
      <c r="M164" s="302"/>
      <c r="N164" s="239"/>
    </row>
    <row r="165" spans="1:14" ht="31.5" customHeight="1" x14ac:dyDescent="0.25">
      <c r="A165" s="256" t="s">
        <v>321</v>
      </c>
      <c r="B165" s="256" t="s">
        <v>644</v>
      </c>
      <c r="C165" s="256" t="s">
        <v>961</v>
      </c>
      <c r="D165" s="256" t="s">
        <v>227</v>
      </c>
      <c r="E165" s="240"/>
      <c r="F165" s="240" t="s">
        <v>675</v>
      </c>
      <c r="G165" s="254" t="s">
        <v>967</v>
      </c>
      <c r="H165" s="237">
        <v>618</v>
      </c>
      <c r="I165" s="264">
        <v>0</v>
      </c>
      <c r="J165" s="238">
        <v>709745</v>
      </c>
      <c r="K165" s="252">
        <v>926250</v>
      </c>
      <c r="L165" s="243">
        <v>709745</v>
      </c>
      <c r="M165" s="302"/>
      <c r="N165" s="239"/>
    </row>
    <row r="166" spans="1:14" ht="31.5" customHeight="1" x14ac:dyDescent="0.25">
      <c r="A166" s="251" t="s">
        <v>721</v>
      </c>
      <c r="B166" s="251" t="s">
        <v>644</v>
      </c>
      <c r="C166" s="256" t="s">
        <v>908</v>
      </c>
      <c r="D166" s="251" t="s">
        <v>811</v>
      </c>
      <c r="E166" s="251"/>
      <c r="F166" s="251" t="s">
        <v>675</v>
      </c>
      <c r="G166" s="254" t="s">
        <v>970</v>
      </c>
      <c r="H166" s="249">
        <v>22190</v>
      </c>
      <c r="I166" s="264" t="s">
        <v>147</v>
      </c>
      <c r="J166" s="257"/>
      <c r="K166" s="252">
        <v>16902000</v>
      </c>
      <c r="L166" s="243">
        <v>16902000</v>
      </c>
      <c r="M166" s="302"/>
      <c r="N166" s="239"/>
    </row>
    <row r="167" spans="1:14" ht="31.5" customHeight="1" x14ac:dyDescent="0.25">
      <c r="A167" s="256" t="s">
        <v>480</v>
      </c>
      <c r="B167" s="256" t="s">
        <v>644</v>
      </c>
      <c r="C167" s="256" t="s">
        <v>656</v>
      </c>
      <c r="D167" s="256" t="s">
        <v>432</v>
      </c>
      <c r="E167" s="240"/>
      <c r="F167" s="240" t="s">
        <v>675</v>
      </c>
      <c r="G167" s="254" t="s">
        <v>966</v>
      </c>
      <c r="H167" s="237">
        <v>800</v>
      </c>
      <c r="I167" s="264">
        <v>366</v>
      </c>
      <c r="J167" s="238">
        <v>1704160</v>
      </c>
      <c r="K167" s="252">
        <v>97600</v>
      </c>
      <c r="L167" s="243">
        <v>97600</v>
      </c>
      <c r="M167" s="302"/>
      <c r="N167" s="261"/>
    </row>
    <row r="168" spans="1:14" ht="31.5" customHeight="1" x14ac:dyDescent="0.25">
      <c r="A168" s="248" t="s">
        <v>79</v>
      </c>
      <c r="B168" s="248" t="s">
        <v>644</v>
      </c>
      <c r="C168" s="248" t="s">
        <v>650</v>
      </c>
      <c r="D168" s="248" t="s">
        <v>13</v>
      </c>
      <c r="E168" s="248" t="s">
        <v>955</v>
      </c>
      <c r="F168" s="248" t="s">
        <v>675</v>
      </c>
      <c r="G168" s="254" t="s">
        <v>966</v>
      </c>
      <c r="H168" s="249">
        <v>208</v>
      </c>
      <c r="I168" s="264">
        <v>47</v>
      </c>
      <c r="J168" s="250">
        <v>400000</v>
      </c>
      <c r="K168" s="252">
        <v>18344</v>
      </c>
      <c r="L168" s="243">
        <v>18344</v>
      </c>
      <c r="M168" s="302"/>
      <c r="N168" s="259"/>
    </row>
    <row r="169" spans="1:14" ht="31.5" customHeight="1" x14ac:dyDescent="0.25">
      <c r="A169" s="240" t="s">
        <v>161</v>
      </c>
      <c r="B169" s="240" t="s">
        <v>644</v>
      </c>
      <c r="C169" s="240" t="s">
        <v>650</v>
      </c>
      <c r="D169" s="240" t="s">
        <v>13</v>
      </c>
      <c r="E169" s="240"/>
      <c r="F169" s="240" t="s">
        <v>675</v>
      </c>
      <c r="G169" s="254" t="s">
        <v>966</v>
      </c>
      <c r="H169" s="242">
        <v>937</v>
      </c>
      <c r="I169" s="264">
        <v>193</v>
      </c>
      <c r="J169" s="243">
        <v>400000</v>
      </c>
      <c r="K169" s="252">
        <v>82481</v>
      </c>
      <c r="L169" s="243">
        <v>82481</v>
      </c>
      <c r="M169" s="302"/>
      <c r="N169" s="259"/>
    </row>
    <row r="170" spans="1:14" ht="31.5" customHeight="1" x14ac:dyDescent="0.25">
      <c r="A170" s="240" t="s">
        <v>205</v>
      </c>
      <c r="B170" s="240" t="s">
        <v>644</v>
      </c>
      <c r="C170" s="240" t="s">
        <v>650</v>
      </c>
      <c r="D170" s="240" t="s">
        <v>13</v>
      </c>
      <c r="E170" s="240"/>
      <c r="F170" s="240" t="s">
        <v>675</v>
      </c>
      <c r="G170" s="254" t="s">
        <v>966</v>
      </c>
      <c r="H170" s="242">
        <v>1119</v>
      </c>
      <c r="I170" s="264">
        <v>148</v>
      </c>
      <c r="J170" s="243">
        <v>550000</v>
      </c>
      <c r="K170" s="252">
        <v>105186</v>
      </c>
      <c r="L170" s="243">
        <v>105186</v>
      </c>
      <c r="M170" s="302"/>
      <c r="N170" s="259"/>
    </row>
    <row r="171" spans="1:14" ht="31.5" customHeight="1" x14ac:dyDescent="0.25">
      <c r="A171" s="251" t="s">
        <v>730</v>
      </c>
      <c r="B171" s="251" t="s">
        <v>644</v>
      </c>
      <c r="C171" s="256" t="s">
        <v>487</v>
      </c>
      <c r="D171" s="251" t="s">
        <v>13</v>
      </c>
      <c r="E171" s="251"/>
      <c r="F171" s="251" t="s">
        <v>675</v>
      </c>
      <c r="G171" s="254" t="s">
        <v>970</v>
      </c>
      <c r="H171" s="249">
        <v>24166</v>
      </c>
      <c r="I171" s="264">
        <v>3182</v>
      </c>
      <c r="J171" s="257"/>
      <c r="K171" s="252">
        <v>3995300</v>
      </c>
      <c r="L171" s="243">
        <v>3995300</v>
      </c>
      <c r="M171" s="302"/>
      <c r="N171" s="239"/>
    </row>
    <row r="172" spans="1:14" ht="31.5" customHeight="1" x14ac:dyDescent="0.25">
      <c r="A172" s="256" t="s">
        <v>384</v>
      </c>
      <c r="B172" s="256" t="s">
        <v>644</v>
      </c>
      <c r="C172" s="256" t="s">
        <v>656</v>
      </c>
      <c r="D172" s="256" t="s">
        <v>382</v>
      </c>
      <c r="E172" s="240"/>
      <c r="F172" s="240" t="s">
        <v>675</v>
      </c>
      <c r="G172" s="254" t="s">
        <v>966</v>
      </c>
      <c r="H172" s="237">
        <v>11360</v>
      </c>
      <c r="I172" s="264">
        <v>3302</v>
      </c>
      <c r="J172" s="238">
        <v>6500000</v>
      </c>
      <c r="K172" s="252">
        <v>4260000</v>
      </c>
      <c r="L172" s="243">
        <v>4260000</v>
      </c>
      <c r="M172" s="302"/>
      <c r="N172" s="239"/>
    </row>
    <row r="173" spans="1:14" ht="31.5" customHeight="1" x14ac:dyDescent="0.25">
      <c r="A173" s="251" t="s">
        <v>749</v>
      </c>
      <c r="B173" s="251" t="s">
        <v>644</v>
      </c>
      <c r="C173" s="256" t="s">
        <v>961</v>
      </c>
      <c r="D173" s="251" t="s">
        <v>360</v>
      </c>
      <c r="E173" s="251"/>
      <c r="F173" s="251" t="s">
        <v>764</v>
      </c>
      <c r="G173" s="254" t="s">
        <v>65</v>
      </c>
      <c r="H173" s="249">
        <v>9118</v>
      </c>
      <c r="I173" s="264">
        <v>228</v>
      </c>
      <c r="J173" s="257"/>
      <c r="K173" s="252">
        <v>3597633</v>
      </c>
      <c r="L173" s="243">
        <v>3597633</v>
      </c>
      <c r="M173" s="302"/>
      <c r="N173" s="239"/>
    </row>
    <row r="174" spans="1:14" ht="31.5" customHeight="1" x14ac:dyDescent="0.25">
      <c r="A174" s="251" t="s">
        <v>717</v>
      </c>
      <c r="B174" s="251" t="s">
        <v>644</v>
      </c>
      <c r="C174" s="256" t="s">
        <v>908</v>
      </c>
      <c r="D174" s="251" t="s">
        <v>810</v>
      </c>
      <c r="E174" s="251"/>
      <c r="F174" s="251" t="s">
        <v>764</v>
      </c>
      <c r="G174" s="254" t="s">
        <v>970</v>
      </c>
      <c r="H174" s="249">
        <v>11339</v>
      </c>
      <c r="I174" s="264" t="s">
        <v>147</v>
      </c>
      <c r="J174" s="257"/>
      <c r="K174" s="252">
        <v>6018000</v>
      </c>
      <c r="L174" s="243">
        <v>6018000</v>
      </c>
      <c r="M174" s="302"/>
      <c r="N174" s="239"/>
    </row>
    <row r="175" spans="1:14" ht="31.5" customHeight="1" x14ac:dyDescent="0.25">
      <c r="A175" s="251" t="s">
        <v>698</v>
      </c>
      <c r="B175" s="251" t="s">
        <v>644</v>
      </c>
      <c r="C175" s="256" t="s">
        <v>908</v>
      </c>
      <c r="D175" s="251" t="s">
        <v>815</v>
      </c>
      <c r="E175" s="251"/>
      <c r="F175" s="251" t="s">
        <v>764</v>
      </c>
      <c r="G175" s="254" t="s">
        <v>965</v>
      </c>
      <c r="H175" s="249">
        <v>52</v>
      </c>
      <c r="I175" s="264" t="s">
        <v>147</v>
      </c>
      <c r="J175" s="257"/>
      <c r="K175" s="252">
        <v>36000</v>
      </c>
      <c r="L175" s="243">
        <v>36000</v>
      </c>
      <c r="M175" s="302"/>
      <c r="N175" s="239"/>
    </row>
    <row r="176" spans="1:14" ht="31.5" customHeight="1" x14ac:dyDescent="0.25">
      <c r="A176" s="251" t="s">
        <v>700</v>
      </c>
      <c r="B176" s="251" t="s">
        <v>644</v>
      </c>
      <c r="C176" s="256" t="s">
        <v>908</v>
      </c>
      <c r="D176" s="251" t="s">
        <v>815</v>
      </c>
      <c r="E176" s="251"/>
      <c r="F176" s="251" t="s">
        <v>764</v>
      </c>
      <c r="G176" s="254" t="s">
        <v>965</v>
      </c>
      <c r="H176" s="249">
        <v>111</v>
      </c>
      <c r="I176" s="264">
        <v>46</v>
      </c>
      <c r="J176" s="257"/>
      <c r="K176" s="252">
        <v>78405</v>
      </c>
      <c r="L176" s="243">
        <v>78405</v>
      </c>
      <c r="M176" s="302"/>
      <c r="N176" s="239"/>
    </row>
    <row r="177" spans="1:14" ht="31.5" customHeight="1" x14ac:dyDescent="0.25">
      <c r="A177" s="251" t="s">
        <v>699</v>
      </c>
      <c r="B177" s="251" t="s">
        <v>644</v>
      </c>
      <c r="C177" s="256" t="s">
        <v>908</v>
      </c>
      <c r="D177" s="251" t="s">
        <v>815</v>
      </c>
      <c r="E177" s="251"/>
      <c r="F177" s="251" t="s">
        <v>764</v>
      </c>
      <c r="G177" s="254" t="s">
        <v>965</v>
      </c>
      <c r="H177" s="249">
        <v>411</v>
      </c>
      <c r="I177" s="264">
        <v>33</v>
      </c>
      <c r="J177" s="257"/>
      <c r="K177" s="252">
        <v>300564</v>
      </c>
      <c r="L177" s="243">
        <v>300564</v>
      </c>
      <c r="M177" s="302"/>
      <c r="N177" s="239"/>
    </row>
    <row r="178" spans="1:14" ht="31.5" customHeight="1" x14ac:dyDescent="0.25">
      <c r="A178" s="251" t="s">
        <v>251</v>
      </c>
      <c r="B178" s="251" t="s">
        <v>644</v>
      </c>
      <c r="C178" s="256" t="s">
        <v>763</v>
      </c>
      <c r="D178" s="251" t="s">
        <v>814</v>
      </c>
      <c r="E178" s="251"/>
      <c r="F178" s="251" t="s">
        <v>764</v>
      </c>
      <c r="G178" s="254" t="s">
        <v>965</v>
      </c>
      <c r="H178" s="249">
        <v>5248</v>
      </c>
      <c r="I178" s="264" t="s">
        <v>147</v>
      </c>
      <c r="J178" s="257"/>
      <c r="K178" s="252">
        <v>6207192</v>
      </c>
      <c r="L178" s="243">
        <v>6207192</v>
      </c>
      <c r="M178" s="302"/>
      <c r="N178" s="239"/>
    </row>
    <row r="179" spans="1:14" ht="31.5" customHeight="1" x14ac:dyDescent="0.25">
      <c r="A179" s="251" t="s">
        <v>705</v>
      </c>
      <c r="B179" s="251" t="s">
        <v>644</v>
      </c>
      <c r="C179" s="256" t="s">
        <v>706</v>
      </c>
      <c r="D179" s="251" t="s">
        <v>814</v>
      </c>
      <c r="E179" s="251"/>
      <c r="F179" s="251" t="s">
        <v>764</v>
      </c>
      <c r="G179" s="254" t="s">
        <v>965</v>
      </c>
      <c r="H179" s="249">
        <v>177</v>
      </c>
      <c r="I179" s="264" t="s">
        <v>147</v>
      </c>
      <c r="J179" s="257"/>
      <c r="K179" s="252">
        <v>265500</v>
      </c>
      <c r="L179" s="243">
        <v>265500</v>
      </c>
      <c r="M179" s="302"/>
      <c r="N179" s="239"/>
    </row>
    <row r="180" spans="1:14" ht="31.5" customHeight="1" x14ac:dyDescent="0.25">
      <c r="A180" s="251" t="s">
        <v>789</v>
      </c>
      <c r="B180" s="251" t="s">
        <v>644</v>
      </c>
      <c r="C180" s="256" t="s">
        <v>823</v>
      </c>
      <c r="D180" s="251" t="s">
        <v>814</v>
      </c>
      <c r="E180" s="251"/>
      <c r="F180" s="251" t="s">
        <v>764</v>
      </c>
      <c r="G180" s="254" t="s">
        <v>965</v>
      </c>
      <c r="H180" s="249">
        <v>712</v>
      </c>
      <c r="I180" s="264" t="s">
        <v>147</v>
      </c>
      <c r="J180" s="257"/>
      <c r="K180" s="252">
        <v>500580</v>
      </c>
      <c r="L180" s="243">
        <v>500580</v>
      </c>
      <c r="M180" s="302"/>
      <c r="N180" s="239"/>
    </row>
    <row r="181" spans="1:14" ht="31.5" customHeight="1" x14ac:dyDescent="0.25">
      <c r="A181" s="251" t="s">
        <v>703</v>
      </c>
      <c r="B181" s="251" t="s">
        <v>644</v>
      </c>
      <c r="C181" s="256" t="s">
        <v>824</v>
      </c>
      <c r="D181" s="251" t="s">
        <v>814</v>
      </c>
      <c r="E181" s="251"/>
      <c r="F181" s="251" t="s">
        <v>764</v>
      </c>
      <c r="G181" s="254" t="s">
        <v>965</v>
      </c>
      <c r="H181" s="249">
        <v>1663</v>
      </c>
      <c r="I181" s="264" t="s">
        <v>147</v>
      </c>
      <c r="J181" s="257"/>
      <c r="K181" s="252">
        <v>1201392</v>
      </c>
      <c r="L181" s="243">
        <v>1201392</v>
      </c>
      <c r="M181" s="302"/>
      <c r="N181" s="239"/>
    </row>
    <row r="182" spans="1:14" ht="31.5" customHeight="1" x14ac:dyDescent="0.25">
      <c r="A182" s="251" t="s">
        <v>707</v>
      </c>
      <c r="B182" s="251" t="s">
        <v>644</v>
      </c>
      <c r="C182" s="256" t="s">
        <v>824</v>
      </c>
      <c r="D182" s="251" t="s">
        <v>814</v>
      </c>
      <c r="E182" s="251"/>
      <c r="F182" s="251" t="s">
        <v>764</v>
      </c>
      <c r="G182" s="254" t="s">
        <v>965</v>
      </c>
      <c r="H182" s="249">
        <v>3259</v>
      </c>
      <c r="I182" s="264" t="s">
        <v>147</v>
      </c>
      <c r="J182" s="257"/>
      <c r="K182" s="252">
        <v>3136968</v>
      </c>
      <c r="L182" s="243">
        <v>3136968</v>
      </c>
      <c r="M182" s="302"/>
      <c r="N182" s="239"/>
    </row>
    <row r="183" spans="1:14" ht="31.5" customHeight="1" x14ac:dyDescent="0.25">
      <c r="A183" s="251" t="s">
        <v>842</v>
      </c>
      <c r="B183" s="251" t="s">
        <v>644</v>
      </c>
      <c r="C183" s="256" t="s">
        <v>706</v>
      </c>
      <c r="D183" s="251" t="s">
        <v>814</v>
      </c>
      <c r="E183" s="251"/>
      <c r="F183" s="251" t="s">
        <v>764</v>
      </c>
      <c r="G183" s="254" t="s">
        <v>965</v>
      </c>
      <c r="H183" s="249">
        <v>878</v>
      </c>
      <c r="I183" s="264" t="s">
        <v>147</v>
      </c>
      <c r="J183" s="257"/>
      <c r="K183" s="252">
        <v>867672</v>
      </c>
      <c r="L183" s="243">
        <v>867672</v>
      </c>
      <c r="M183" s="302"/>
      <c r="N183" s="239"/>
    </row>
    <row r="184" spans="1:14" ht="31.5" customHeight="1" x14ac:dyDescent="0.25">
      <c r="A184" s="251" t="s">
        <v>709</v>
      </c>
      <c r="B184" s="251" t="s">
        <v>644</v>
      </c>
      <c r="C184" s="256" t="s">
        <v>661</v>
      </c>
      <c r="D184" s="251" t="s">
        <v>814</v>
      </c>
      <c r="E184" s="251"/>
      <c r="F184" s="251" t="s">
        <v>764</v>
      </c>
      <c r="G184" s="254" t="s">
        <v>965</v>
      </c>
      <c r="H184" s="249">
        <v>1306</v>
      </c>
      <c r="I184" s="264" t="s">
        <v>147</v>
      </c>
      <c r="J184" s="257"/>
      <c r="K184" s="252">
        <v>1234764</v>
      </c>
      <c r="L184" s="243">
        <v>1234764</v>
      </c>
      <c r="M184" s="302"/>
      <c r="N184" s="239"/>
    </row>
    <row r="185" spans="1:14" ht="31.5" customHeight="1" x14ac:dyDescent="0.25">
      <c r="A185" s="251" t="s">
        <v>710</v>
      </c>
      <c r="B185" s="251" t="s">
        <v>644</v>
      </c>
      <c r="C185" s="256" t="s">
        <v>661</v>
      </c>
      <c r="D185" s="251" t="s">
        <v>814</v>
      </c>
      <c r="E185" s="251"/>
      <c r="F185" s="251" t="s">
        <v>764</v>
      </c>
      <c r="G185" s="254" t="s">
        <v>965</v>
      </c>
      <c r="H185" s="249">
        <v>136</v>
      </c>
      <c r="I185" s="264" t="s">
        <v>147</v>
      </c>
      <c r="J185" s="257"/>
      <c r="K185" s="252">
        <v>133488</v>
      </c>
      <c r="L185" s="243">
        <v>133488</v>
      </c>
      <c r="M185" s="302"/>
      <c r="N185" s="239"/>
    </row>
    <row r="186" spans="1:14" ht="31.5" customHeight="1" x14ac:dyDescent="0.25">
      <c r="A186" s="251" t="s">
        <v>711</v>
      </c>
      <c r="B186" s="251" t="s">
        <v>644</v>
      </c>
      <c r="C186" s="256" t="s">
        <v>661</v>
      </c>
      <c r="D186" s="251" t="s">
        <v>814</v>
      </c>
      <c r="E186" s="251"/>
      <c r="F186" s="251" t="s">
        <v>764</v>
      </c>
      <c r="G186" s="254" t="s">
        <v>965</v>
      </c>
      <c r="H186" s="249">
        <v>489</v>
      </c>
      <c r="I186" s="264" t="s">
        <v>147</v>
      </c>
      <c r="J186" s="257"/>
      <c r="K186" s="252">
        <v>500580</v>
      </c>
      <c r="L186" s="243">
        <v>500580</v>
      </c>
      <c r="M186" s="302"/>
      <c r="N186" s="239"/>
    </row>
    <row r="187" spans="1:14" ht="31.5" customHeight="1" x14ac:dyDescent="0.25">
      <c r="A187" s="251" t="s">
        <v>712</v>
      </c>
      <c r="B187" s="251" t="s">
        <v>644</v>
      </c>
      <c r="C187" s="256" t="s">
        <v>758</v>
      </c>
      <c r="D187" s="251" t="s">
        <v>814</v>
      </c>
      <c r="E187" s="251"/>
      <c r="F187" s="251" t="s">
        <v>764</v>
      </c>
      <c r="G187" s="254" t="s">
        <v>966</v>
      </c>
      <c r="H187" s="249">
        <v>910</v>
      </c>
      <c r="I187" s="264" t="s">
        <v>147</v>
      </c>
      <c r="J187" s="257"/>
      <c r="K187" s="252">
        <v>1168020</v>
      </c>
      <c r="L187" s="243">
        <v>1168020</v>
      </c>
      <c r="M187" s="302"/>
      <c r="N187" s="239"/>
    </row>
    <row r="188" spans="1:14" ht="31.5" customHeight="1" x14ac:dyDescent="0.25">
      <c r="A188" s="251" t="s">
        <v>720</v>
      </c>
      <c r="B188" s="251" t="s">
        <v>644</v>
      </c>
      <c r="C188" s="256" t="s">
        <v>908</v>
      </c>
      <c r="D188" s="251" t="s">
        <v>811</v>
      </c>
      <c r="E188" s="251"/>
      <c r="F188" s="251" t="s">
        <v>764</v>
      </c>
      <c r="G188" s="254" t="s">
        <v>970</v>
      </c>
      <c r="H188" s="249">
        <v>13857</v>
      </c>
      <c r="I188" s="264" t="s">
        <v>147</v>
      </c>
      <c r="J188" s="257"/>
      <c r="K188" s="252">
        <v>10548000</v>
      </c>
      <c r="L188" s="243">
        <v>10548000</v>
      </c>
      <c r="M188" s="302"/>
      <c r="N188" s="239"/>
    </row>
    <row r="189" spans="1:14" ht="31.5" customHeight="1" x14ac:dyDescent="0.25">
      <c r="A189" s="251" t="s">
        <v>713</v>
      </c>
      <c r="B189" s="251" t="s">
        <v>644</v>
      </c>
      <c r="C189" s="256" t="s">
        <v>823</v>
      </c>
      <c r="D189" s="251" t="s">
        <v>813</v>
      </c>
      <c r="E189" s="251"/>
      <c r="F189" s="251" t="s">
        <v>764</v>
      </c>
      <c r="G189" s="254" t="s">
        <v>965</v>
      </c>
      <c r="H189" s="249">
        <v>4037</v>
      </c>
      <c r="I189" s="264" t="s">
        <v>147</v>
      </c>
      <c r="J189" s="246">
        <v>5339520</v>
      </c>
      <c r="K189" s="252">
        <v>5339520</v>
      </c>
      <c r="L189" s="243">
        <v>5339520</v>
      </c>
      <c r="M189" s="302"/>
      <c r="N189" s="239"/>
    </row>
    <row r="190" spans="1:14" ht="31.5" customHeight="1" x14ac:dyDescent="0.25">
      <c r="A190" s="251" t="s">
        <v>723</v>
      </c>
      <c r="B190" s="251" t="s">
        <v>644</v>
      </c>
      <c r="C190" s="256" t="s">
        <v>487</v>
      </c>
      <c r="D190" s="251" t="s">
        <v>13</v>
      </c>
      <c r="E190" s="251"/>
      <c r="F190" s="251" t="s">
        <v>764</v>
      </c>
      <c r="G190" s="254" t="s">
        <v>970</v>
      </c>
      <c r="H190" s="249">
        <v>121815</v>
      </c>
      <c r="I190" s="264">
        <v>16152</v>
      </c>
      <c r="J190" s="257"/>
      <c r="K190" s="252">
        <v>23584400</v>
      </c>
      <c r="L190" s="243">
        <v>23584400</v>
      </c>
      <c r="M190" s="302"/>
      <c r="N190" s="239"/>
    </row>
    <row r="191" spans="1:14" ht="31.5" customHeight="1" x14ac:dyDescent="0.25">
      <c r="A191" s="251" t="s">
        <v>697</v>
      </c>
      <c r="B191" s="251" t="s">
        <v>644</v>
      </c>
      <c r="C191" s="256" t="s">
        <v>661</v>
      </c>
      <c r="D191" s="251" t="s">
        <v>95</v>
      </c>
      <c r="E191" s="251"/>
      <c r="F191" s="251" t="s">
        <v>764</v>
      </c>
      <c r="G191" s="254" t="s">
        <v>965</v>
      </c>
      <c r="H191" s="249">
        <v>8610</v>
      </c>
      <c r="I191" s="264">
        <v>1266</v>
      </c>
      <c r="J191" s="257"/>
      <c r="K191" s="252">
        <v>980100</v>
      </c>
      <c r="L191" s="243">
        <v>980100</v>
      </c>
      <c r="M191" s="302"/>
      <c r="N191" s="239"/>
    </row>
    <row r="192" spans="1:14" ht="31.5" customHeight="1" x14ac:dyDescent="0.25">
      <c r="A192" s="256" t="s">
        <v>680</v>
      </c>
      <c r="B192" s="256" t="s">
        <v>644</v>
      </c>
      <c r="C192" s="256" t="s">
        <v>122</v>
      </c>
      <c r="D192" s="256" t="s">
        <v>360</v>
      </c>
      <c r="E192" s="240"/>
      <c r="F192" s="240" t="s">
        <v>674</v>
      </c>
      <c r="G192" s="254" t="s">
        <v>65</v>
      </c>
      <c r="H192" s="237">
        <v>841</v>
      </c>
      <c r="I192" s="264">
        <v>21</v>
      </c>
      <c r="J192" s="238">
        <v>336400</v>
      </c>
      <c r="K192" s="252">
        <v>336400</v>
      </c>
      <c r="L192" s="243">
        <v>336400</v>
      </c>
      <c r="M192" s="302"/>
      <c r="N192" s="239"/>
    </row>
    <row r="193" spans="1:14" ht="31.5" customHeight="1" x14ac:dyDescent="0.25">
      <c r="A193" s="256" t="s">
        <v>365</v>
      </c>
      <c r="B193" s="256" t="s">
        <v>644</v>
      </c>
      <c r="C193" s="256" t="s">
        <v>122</v>
      </c>
      <c r="D193" s="256" t="s">
        <v>360</v>
      </c>
      <c r="E193" s="240"/>
      <c r="F193" s="240" t="s">
        <v>674</v>
      </c>
      <c r="G193" s="254" t="s">
        <v>65</v>
      </c>
      <c r="H193" s="237">
        <v>68</v>
      </c>
      <c r="I193" s="264">
        <v>2</v>
      </c>
      <c r="J193" s="238">
        <v>27200</v>
      </c>
      <c r="K193" s="252">
        <v>27200</v>
      </c>
      <c r="L193" s="243">
        <v>27200</v>
      </c>
      <c r="M193" s="302"/>
      <c r="N193" s="239"/>
    </row>
    <row r="194" spans="1:14" ht="31.5" customHeight="1" x14ac:dyDescent="0.25">
      <c r="A194" s="251" t="s">
        <v>109</v>
      </c>
      <c r="B194" s="251" t="s">
        <v>644</v>
      </c>
      <c r="C194" s="256" t="s">
        <v>662</v>
      </c>
      <c r="D194" s="251" t="s">
        <v>107</v>
      </c>
      <c r="E194" s="244"/>
      <c r="F194" s="244" t="s">
        <v>674</v>
      </c>
      <c r="G194" s="254" t="s">
        <v>970</v>
      </c>
      <c r="H194" s="249">
        <v>698</v>
      </c>
      <c r="I194" s="264" t="s">
        <v>65</v>
      </c>
      <c r="J194" s="252">
        <v>560000</v>
      </c>
      <c r="K194" s="252">
        <v>560000</v>
      </c>
      <c r="L194" s="243">
        <v>10548000</v>
      </c>
      <c r="M194" s="302"/>
      <c r="N194" s="239" t="s">
        <v>728</v>
      </c>
    </row>
    <row r="195" spans="1:14" ht="31.5" customHeight="1" x14ac:dyDescent="0.25">
      <c r="A195" s="256" t="s">
        <v>308</v>
      </c>
      <c r="B195" s="256" t="s">
        <v>644</v>
      </c>
      <c r="C195" s="256" t="s">
        <v>662</v>
      </c>
      <c r="D195" s="256" t="s">
        <v>227</v>
      </c>
      <c r="E195" s="240"/>
      <c r="F195" s="240" t="s">
        <v>674</v>
      </c>
      <c r="G195" s="254" t="s">
        <v>965</v>
      </c>
      <c r="H195" s="237">
        <v>3387</v>
      </c>
      <c r="I195" s="264">
        <v>0</v>
      </c>
      <c r="J195" s="238">
        <v>4774500</v>
      </c>
      <c r="K195" s="252">
        <v>5151000</v>
      </c>
      <c r="L195" s="243">
        <v>4774500</v>
      </c>
      <c r="M195" s="302"/>
      <c r="N195" s="239"/>
    </row>
    <row r="196" spans="1:14" ht="31.5" customHeight="1" x14ac:dyDescent="0.25">
      <c r="A196" s="256" t="s">
        <v>293</v>
      </c>
      <c r="B196" s="256" t="s">
        <v>644</v>
      </c>
      <c r="C196" s="256" t="s">
        <v>662</v>
      </c>
      <c r="D196" s="256" t="s">
        <v>227</v>
      </c>
      <c r="E196" s="240"/>
      <c r="F196" s="240" t="s">
        <v>674</v>
      </c>
      <c r="G196" s="254" t="s">
        <v>965</v>
      </c>
      <c r="H196" s="237">
        <v>2692</v>
      </c>
      <c r="I196" s="264">
        <v>0</v>
      </c>
      <c r="J196" s="238">
        <v>4400000</v>
      </c>
      <c r="K196" s="252">
        <v>4038000</v>
      </c>
      <c r="L196" s="243">
        <v>4038000</v>
      </c>
      <c r="M196" s="302"/>
      <c r="N196" s="239"/>
    </row>
    <row r="197" spans="1:14" ht="31.5" customHeight="1" x14ac:dyDescent="0.25">
      <c r="A197" s="256" t="s">
        <v>290</v>
      </c>
      <c r="B197" s="256" t="s">
        <v>644</v>
      </c>
      <c r="C197" s="256" t="s">
        <v>662</v>
      </c>
      <c r="D197" s="256" t="s">
        <v>227</v>
      </c>
      <c r="E197" s="240"/>
      <c r="F197" s="240" t="s">
        <v>674</v>
      </c>
      <c r="G197" s="254" t="s">
        <v>965</v>
      </c>
      <c r="H197" s="237">
        <v>3499</v>
      </c>
      <c r="I197" s="264">
        <v>0</v>
      </c>
      <c r="J197" s="238">
        <v>6000000</v>
      </c>
      <c r="K197" s="252">
        <v>5248500</v>
      </c>
      <c r="L197" s="243">
        <v>5248500</v>
      </c>
      <c r="M197" s="302"/>
      <c r="N197" s="239"/>
    </row>
    <row r="198" spans="1:14" ht="31.5" customHeight="1" x14ac:dyDescent="0.25">
      <c r="A198" s="256" t="s">
        <v>338</v>
      </c>
      <c r="B198" s="256" t="s">
        <v>644</v>
      </c>
      <c r="C198" s="256" t="s">
        <v>662</v>
      </c>
      <c r="D198" s="256" t="s">
        <v>227</v>
      </c>
      <c r="E198" s="240"/>
      <c r="F198" s="240" t="s">
        <v>674</v>
      </c>
      <c r="G198" s="254" t="s">
        <v>965</v>
      </c>
      <c r="H198" s="237">
        <v>5146</v>
      </c>
      <c r="I198" s="264">
        <v>0</v>
      </c>
      <c r="J198" s="238">
        <v>4900000</v>
      </c>
      <c r="K198" s="252">
        <v>7720500</v>
      </c>
      <c r="L198" s="243">
        <v>6600000</v>
      </c>
      <c r="M198" s="302"/>
      <c r="N198" s="239"/>
    </row>
    <row r="199" spans="1:14" ht="31.5" customHeight="1" x14ac:dyDescent="0.25">
      <c r="A199" s="240" t="s">
        <v>192</v>
      </c>
      <c r="B199" s="240" t="s">
        <v>644</v>
      </c>
      <c r="C199" s="240" t="s">
        <v>655</v>
      </c>
      <c r="D199" s="240" t="s">
        <v>191</v>
      </c>
      <c r="E199" s="240"/>
      <c r="F199" s="240" t="s">
        <v>674</v>
      </c>
      <c r="G199" s="254" t="s">
        <v>966</v>
      </c>
      <c r="H199" s="242">
        <v>640</v>
      </c>
      <c r="I199" s="264">
        <v>0</v>
      </c>
      <c r="J199" s="265">
        <v>200000</v>
      </c>
      <c r="K199" s="252">
        <v>288000</v>
      </c>
      <c r="L199" s="243">
        <v>200000</v>
      </c>
      <c r="M199" s="302"/>
      <c r="N199" s="259"/>
    </row>
    <row r="200" spans="1:14" ht="31.5" customHeight="1" x14ac:dyDescent="0.25">
      <c r="A200" s="256" t="s">
        <v>471</v>
      </c>
      <c r="B200" s="256" t="s">
        <v>644</v>
      </c>
      <c r="C200" s="256" t="s">
        <v>660</v>
      </c>
      <c r="D200" s="256" t="s">
        <v>432</v>
      </c>
      <c r="E200" s="240"/>
      <c r="F200" s="240" t="s">
        <v>674</v>
      </c>
      <c r="G200" s="254" t="s">
        <v>965</v>
      </c>
      <c r="H200" s="237">
        <v>12.27</v>
      </c>
      <c r="I200" s="264">
        <v>2.948</v>
      </c>
      <c r="J200" s="238">
        <v>50000</v>
      </c>
      <c r="K200" s="252">
        <v>1497</v>
      </c>
      <c r="L200" s="243">
        <v>1497</v>
      </c>
      <c r="M200" s="302"/>
      <c r="N200" s="261"/>
    </row>
    <row r="201" spans="1:14" ht="31.5" customHeight="1" x14ac:dyDescent="0.25">
      <c r="A201" s="256" t="s">
        <v>465</v>
      </c>
      <c r="B201" s="256" t="s">
        <v>644</v>
      </c>
      <c r="C201" s="256" t="s">
        <v>652</v>
      </c>
      <c r="D201" s="256" t="s">
        <v>432</v>
      </c>
      <c r="E201" s="240"/>
      <c r="F201" s="240" t="s">
        <v>674</v>
      </c>
      <c r="G201" s="254" t="s">
        <v>965</v>
      </c>
      <c r="H201" s="237">
        <v>85.11</v>
      </c>
      <c r="I201" s="264">
        <v>22.69</v>
      </c>
      <c r="J201" s="238">
        <v>549643</v>
      </c>
      <c r="K201" s="252">
        <v>10383</v>
      </c>
      <c r="L201" s="243">
        <v>10383</v>
      </c>
      <c r="M201" s="302"/>
      <c r="N201" s="261"/>
    </row>
    <row r="202" spans="1:14" ht="31.5" customHeight="1" x14ac:dyDescent="0.25">
      <c r="A202" s="256" t="s">
        <v>435</v>
      </c>
      <c r="B202" s="256" t="s">
        <v>644</v>
      </c>
      <c r="C202" s="256" t="s">
        <v>660</v>
      </c>
      <c r="D202" s="256" t="s">
        <v>432</v>
      </c>
      <c r="E202" s="240"/>
      <c r="F202" s="240" t="s">
        <v>674</v>
      </c>
      <c r="G202" s="254" t="s">
        <v>965</v>
      </c>
      <c r="H202" s="237">
        <v>94.3</v>
      </c>
      <c r="I202" s="264">
        <v>12.399999999999901</v>
      </c>
      <c r="J202" s="238">
        <v>1216663</v>
      </c>
      <c r="K202" s="252">
        <v>13956</v>
      </c>
      <c r="L202" s="243">
        <v>13956</v>
      </c>
      <c r="M202" s="302"/>
      <c r="N202" s="261"/>
    </row>
    <row r="203" spans="1:14" ht="31.5" customHeight="1" x14ac:dyDescent="0.25">
      <c r="A203" s="240" t="s">
        <v>158</v>
      </c>
      <c r="B203" s="240" t="s">
        <v>644</v>
      </c>
      <c r="C203" s="240" t="s">
        <v>650</v>
      </c>
      <c r="D203" s="240" t="s">
        <v>13</v>
      </c>
      <c r="E203" s="240"/>
      <c r="F203" s="240" t="s">
        <v>674</v>
      </c>
      <c r="G203" s="254" t="s">
        <v>965</v>
      </c>
      <c r="H203" s="241">
        <v>3381</v>
      </c>
      <c r="I203" s="264">
        <v>479</v>
      </c>
      <c r="J203" s="243">
        <v>825000</v>
      </c>
      <c r="K203" s="252">
        <v>297522</v>
      </c>
      <c r="L203" s="243">
        <v>297522</v>
      </c>
      <c r="M203" s="302"/>
      <c r="N203" s="259"/>
    </row>
    <row r="204" spans="1:14" ht="31.5" customHeight="1" x14ac:dyDescent="0.25">
      <c r="A204" s="240" t="s">
        <v>198</v>
      </c>
      <c r="B204" s="240" t="s">
        <v>644</v>
      </c>
      <c r="C204" s="240" t="s">
        <v>650</v>
      </c>
      <c r="D204" s="240" t="s">
        <v>13</v>
      </c>
      <c r="E204" s="240"/>
      <c r="F204" s="240" t="s">
        <v>674</v>
      </c>
      <c r="G204" s="254" t="s">
        <v>965</v>
      </c>
      <c r="H204" s="242">
        <v>980</v>
      </c>
      <c r="I204" s="264">
        <v>174</v>
      </c>
      <c r="J204" s="243">
        <v>550000</v>
      </c>
      <c r="K204" s="252">
        <v>92120</v>
      </c>
      <c r="L204" s="243">
        <v>92120</v>
      </c>
      <c r="M204" s="302"/>
      <c r="N204" s="259"/>
    </row>
    <row r="205" spans="1:14" ht="31.5" customHeight="1" x14ac:dyDescent="0.25">
      <c r="A205" s="240" t="s">
        <v>197</v>
      </c>
      <c r="B205" s="240" t="s">
        <v>644</v>
      </c>
      <c r="C205" s="240" t="s">
        <v>650</v>
      </c>
      <c r="D205" s="240" t="s">
        <v>13</v>
      </c>
      <c r="E205" s="240"/>
      <c r="F205" s="240" t="s">
        <v>674</v>
      </c>
      <c r="G205" s="254" t="s">
        <v>965</v>
      </c>
      <c r="H205" s="264">
        <v>1057</v>
      </c>
      <c r="I205" s="264">
        <v>232</v>
      </c>
      <c r="J205" s="243">
        <v>450000</v>
      </c>
      <c r="K205" s="252">
        <v>99358</v>
      </c>
      <c r="L205" s="243">
        <v>99358</v>
      </c>
      <c r="M205" s="302"/>
      <c r="N205" s="259"/>
    </row>
    <row r="206" spans="1:14" ht="31.5" customHeight="1" x14ac:dyDescent="0.25">
      <c r="A206" s="256" t="s">
        <v>525</v>
      </c>
      <c r="B206" s="256" t="s">
        <v>822</v>
      </c>
      <c r="C206" s="256" t="s">
        <v>659</v>
      </c>
      <c r="D206" s="256" t="s">
        <v>523</v>
      </c>
      <c r="E206" s="240"/>
      <c r="F206" s="240" t="s">
        <v>53</v>
      </c>
      <c r="G206" s="254" t="s">
        <v>65</v>
      </c>
      <c r="H206" s="237">
        <v>29978</v>
      </c>
      <c r="I206" s="264">
        <v>3059</v>
      </c>
      <c r="J206" s="238">
        <v>4076940</v>
      </c>
      <c r="K206" s="252">
        <v>3057756</v>
      </c>
      <c r="L206" s="243">
        <v>3057756</v>
      </c>
      <c r="M206" s="302"/>
      <c r="N206" s="261"/>
    </row>
    <row r="207" spans="1:14" ht="31.5" customHeight="1" x14ac:dyDescent="0.25">
      <c r="A207" s="251" t="s">
        <v>113</v>
      </c>
      <c r="B207" s="251" t="s">
        <v>648</v>
      </c>
      <c r="C207" s="256" t="s">
        <v>487</v>
      </c>
      <c r="D207" s="251" t="s">
        <v>111</v>
      </c>
      <c r="E207" s="251"/>
      <c r="F207" s="251" t="s">
        <v>53</v>
      </c>
      <c r="G207" s="254" t="s">
        <v>65</v>
      </c>
      <c r="H207" s="249">
        <f>3730+2290+2403+1974+1893+2427</f>
        <v>14717</v>
      </c>
      <c r="I207" s="264">
        <f>644+244+319+380+274+410</f>
        <v>2271</v>
      </c>
      <c r="J207" s="252">
        <v>625000</v>
      </c>
      <c r="K207" s="252">
        <v>625000</v>
      </c>
      <c r="L207" s="243">
        <v>625000</v>
      </c>
      <c r="M207" s="302"/>
      <c r="N207" s="239"/>
    </row>
    <row r="208" spans="1:14" ht="31.5" customHeight="1" x14ac:dyDescent="0.25">
      <c r="A208" s="251" t="s">
        <v>99</v>
      </c>
      <c r="B208" s="251" t="s">
        <v>648</v>
      </c>
      <c r="C208" s="251" t="s">
        <v>653</v>
      </c>
      <c r="D208" s="251" t="s">
        <v>26</v>
      </c>
      <c r="E208" s="251"/>
      <c r="F208" s="251" t="s">
        <v>675</v>
      </c>
      <c r="G208" s="254" t="s">
        <v>65</v>
      </c>
      <c r="H208" s="249">
        <v>17530</v>
      </c>
      <c r="I208" s="264" t="s">
        <v>65</v>
      </c>
      <c r="J208" s="252">
        <v>7764000</v>
      </c>
      <c r="K208" s="252">
        <v>7764000</v>
      </c>
      <c r="L208" s="243">
        <v>7764000</v>
      </c>
      <c r="M208" s="302"/>
      <c r="N208" s="262" t="s">
        <v>689</v>
      </c>
    </row>
    <row r="209" spans="1:14" ht="31.5" customHeight="1" x14ac:dyDescent="0.25">
      <c r="A209" s="251" t="s">
        <v>112</v>
      </c>
      <c r="B209" s="251" t="s">
        <v>648</v>
      </c>
      <c r="C209" s="256" t="s">
        <v>487</v>
      </c>
      <c r="D209" s="251" t="s">
        <v>111</v>
      </c>
      <c r="E209" s="244"/>
      <c r="F209" s="244" t="s">
        <v>674</v>
      </c>
      <c r="G209" s="254" t="s">
        <v>65</v>
      </c>
      <c r="H209" s="249">
        <v>2497</v>
      </c>
      <c r="I209" s="264">
        <v>328</v>
      </c>
      <c r="J209" s="252">
        <v>100000</v>
      </c>
      <c r="K209" s="252">
        <v>100000</v>
      </c>
      <c r="L209" s="243">
        <v>100000</v>
      </c>
      <c r="M209" s="302"/>
      <c r="N209" s="239"/>
    </row>
    <row r="210" spans="1:14" ht="31.5" customHeight="1" x14ac:dyDescent="0.25">
      <c r="A210" s="244" t="s">
        <v>115</v>
      </c>
      <c r="B210" s="244" t="s">
        <v>648</v>
      </c>
      <c r="C210" s="256" t="s">
        <v>961</v>
      </c>
      <c r="D210" s="244" t="s">
        <v>16</v>
      </c>
      <c r="E210" s="244"/>
      <c r="F210" s="244" t="s">
        <v>674</v>
      </c>
      <c r="G210" s="254" t="s">
        <v>65</v>
      </c>
      <c r="H210" s="245">
        <v>27802</v>
      </c>
      <c r="I210" s="264">
        <v>2447</v>
      </c>
      <c r="J210" s="246">
        <v>29000000</v>
      </c>
      <c r="K210" s="252">
        <v>26250000</v>
      </c>
      <c r="L210" s="243">
        <f>5000000+8000000+3250000</f>
        <v>16250000</v>
      </c>
      <c r="M210" s="304"/>
      <c r="N210" s="305" t="s">
        <v>791</v>
      </c>
    </row>
    <row r="211" spans="1:14" ht="31.5" customHeight="1" x14ac:dyDescent="0.25">
      <c r="A211" s="240" t="s">
        <v>146</v>
      </c>
      <c r="B211" s="240" t="s">
        <v>643</v>
      </c>
      <c r="C211" s="240" t="s">
        <v>122</v>
      </c>
      <c r="D211" s="240" t="s">
        <v>121</v>
      </c>
      <c r="E211" s="240"/>
      <c r="F211" s="240" t="s">
        <v>53</v>
      </c>
      <c r="G211" s="254" t="s">
        <v>65</v>
      </c>
      <c r="H211" s="242">
        <v>49</v>
      </c>
      <c r="I211" s="264">
        <v>17</v>
      </c>
      <c r="J211" s="255">
        <v>21805</v>
      </c>
      <c r="K211" s="252">
        <v>23177</v>
      </c>
      <c r="L211" s="243">
        <v>21805</v>
      </c>
      <c r="M211" s="302"/>
      <c r="N211" s="259"/>
    </row>
    <row r="212" spans="1:14" ht="31.5" customHeight="1" x14ac:dyDescent="0.25">
      <c r="A212" s="240" t="s">
        <v>691</v>
      </c>
      <c r="B212" s="254" t="s">
        <v>643</v>
      </c>
      <c r="C212" s="240" t="s">
        <v>657</v>
      </c>
      <c r="D212" s="240" t="s">
        <v>792</v>
      </c>
      <c r="E212" s="240"/>
      <c r="F212" s="240" t="s">
        <v>53</v>
      </c>
      <c r="G212" s="254" t="s">
        <v>65</v>
      </c>
      <c r="H212" s="241">
        <v>2942</v>
      </c>
      <c r="I212" s="264" t="s">
        <v>147</v>
      </c>
      <c r="J212" s="240" t="s">
        <v>126</v>
      </c>
      <c r="K212" s="252">
        <v>514809</v>
      </c>
      <c r="L212" s="243">
        <v>514809</v>
      </c>
      <c r="M212" s="302"/>
      <c r="N212" s="239"/>
    </row>
    <row r="213" spans="1:14" ht="31.5" customHeight="1" x14ac:dyDescent="0.25">
      <c r="A213" s="251" t="s">
        <v>66</v>
      </c>
      <c r="B213" s="251" t="s">
        <v>643</v>
      </c>
      <c r="C213" s="251" t="s">
        <v>651</v>
      </c>
      <c r="D213" s="251" t="s">
        <v>13</v>
      </c>
      <c r="E213" s="251"/>
      <c r="F213" s="251" t="s">
        <v>53</v>
      </c>
      <c r="G213" s="254" t="s">
        <v>65</v>
      </c>
      <c r="H213" s="249">
        <v>13</v>
      </c>
      <c r="I213" s="264">
        <v>10</v>
      </c>
      <c r="J213" s="252">
        <v>60500</v>
      </c>
      <c r="K213" s="252">
        <v>1144</v>
      </c>
      <c r="L213" s="243">
        <v>1144</v>
      </c>
      <c r="M213" s="302"/>
      <c r="N213" s="259"/>
    </row>
    <row r="214" spans="1:14" ht="31.5" customHeight="1" x14ac:dyDescent="0.25">
      <c r="A214" s="251" t="s">
        <v>9</v>
      </c>
      <c r="B214" s="251" t="s">
        <v>643</v>
      </c>
      <c r="C214" s="251" t="s">
        <v>651</v>
      </c>
      <c r="D214" s="251" t="s">
        <v>13</v>
      </c>
      <c r="E214" s="251"/>
      <c r="F214" s="251" t="s">
        <v>53</v>
      </c>
      <c r="G214" s="254" t="s">
        <v>65</v>
      </c>
      <c r="H214" s="249">
        <v>32</v>
      </c>
      <c r="I214" s="264">
        <v>9</v>
      </c>
      <c r="J214" s="252">
        <v>24500</v>
      </c>
      <c r="K214" s="252">
        <v>2816</v>
      </c>
      <c r="L214" s="243">
        <v>2816</v>
      </c>
      <c r="M214" s="302"/>
      <c r="N214" s="259"/>
    </row>
    <row r="215" spans="1:14" ht="31.5" customHeight="1" x14ac:dyDescent="0.25">
      <c r="A215" s="251" t="s">
        <v>12</v>
      </c>
      <c r="B215" s="251" t="s">
        <v>643</v>
      </c>
      <c r="C215" s="251" t="s">
        <v>651</v>
      </c>
      <c r="D215" s="251" t="s">
        <v>13</v>
      </c>
      <c r="E215" s="251"/>
      <c r="F215" s="251" t="s">
        <v>53</v>
      </c>
      <c r="G215" s="254" t="s">
        <v>65</v>
      </c>
      <c r="H215" s="249">
        <v>71</v>
      </c>
      <c r="I215" s="264">
        <v>2</v>
      </c>
      <c r="J215" s="252">
        <v>30300</v>
      </c>
      <c r="K215" s="252">
        <v>6248</v>
      </c>
      <c r="L215" s="243">
        <v>6248</v>
      </c>
      <c r="M215" s="302"/>
      <c r="N215" s="259"/>
    </row>
    <row r="216" spans="1:14" ht="31.5" customHeight="1" x14ac:dyDescent="0.25">
      <c r="A216" s="251" t="s">
        <v>28</v>
      </c>
      <c r="B216" s="251" t="s">
        <v>643</v>
      </c>
      <c r="C216" s="251" t="s">
        <v>651</v>
      </c>
      <c r="D216" s="251" t="s">
        <v>13</v>
      </c>
      <c r="E216" s="251"/>
      <c r="F216" s="251" t="s">
        <v>53</v>
      </c>
      <c r="G216" s="254" t="s">
        <v>65</v>
      </c>
      <c r="H216" s="249">
        <v>297</v>
      </c>
      <c r="I216" s="264">
        <v>9</v>
      </c>
      <c r="J216" s="252">
        <v>37700</v>
      </c>
      <c r="K216" s="252">
        <v>26136</v>
      </c>
      <c r="L216" s="243">
        <v>26136</v>
      </c>
      <c r="M216" s="302"/>
      <c r="N216" s="259"/>
    </row>
    <row r="217" spans="1:14" ht="31.5" customHeight="1" x14ac:dyDescent="0.25">
      <c r="A217" s="251" t="s">
        <v>27</v>
      </c>
      <c r="B217" s="251" t="s">
        <v>643</v>
      </c>
      <c r="C217" s="251" t="s">
        <v>651</v>
      </c>
      <c r="D217" s="251" t="s">
        <v>13</v>
      </c>
      <c r="E217" s="251"/>
      <c r="F217" s="251" t="s">
        <v>53</v>
      </c>
      <c r="G217" s="254" t="s">
        <v>65</v>
      </c>
      <c r="H217" s="249">
        <v>443</v>
      </c>
      <c r="I217" s="264">
        <v>4</v>
      </c>
      <c r="J217" s="246">
        <v>34700</v>
      </c>
      <c r="K217" s="252">
        <v>38984</v>
      </c>
      <c r="L217" s="243">
        <v>34700</v>
      </c>
      <c r="M217" s="302"/>
      <c r="N217" s="259"/>
    </row>
    <row r="218" spans="1:14" ht="31.5" customHeight="1" x14ac:dyDescent="0.25">
      <c r="A218" s="251" t="s">
        <v>11</v>
      </c>
      <c r="B218" s="251" t="s">
        <v>643</v>
      </c>
      <c r="C218" s="251" t="s">
        <v>651</v>
      </c>
      <c r="D218" s="251" t="s">
        <v>13</v>
      </c>
      <c r="E218" s="251"/>
      <c r="F218" s="251" t="s">
        <v>53</v>
      </c>
      <c r="G218" s="254" t="s">
        <v>65</v>
      </c>
      <c r="H218" s="249">
        <v>131</v>
      </c>
      <c r="I218" s="264">
        <v>3</v>
      </c>
      <c r="J218" s="246">
        <v>37700</v>
      </c>
      <c r="K218" s="252">
        <v>11528</v>
      </c>
      <c r="L218" s="243">
        <v>11528</v>
      </c>
      <c r="M218" s="302"/>
      <c r="N218" s="259"/>
    </row>
    <row r="219" spans="1:14" ht="31.5" customHeight="1" x14ac:dyDescent="0.25">
      <c r="A219" s="248" t="s">
        <v>54</v>
      </c>
      <c r="B219" s="248" t="s">
        <v>643</v>
      </c>
      <c r="C219" s="248" t="s">
        <v>651</v>
      </c>
      <c r="D219" s="251" t="s">
        <v>13</v>
      </c>
      <c r="E219" s="251"/>
      <c r="F219" s="251" t="s">
        <v>53</v>
      </c>
      <c r="G219" s="254" t="s">
        <v>65</v>
      </c>
      <c r="H219" s="249">
        <v>27</v>
      </c>
      <c r="I219" s="264">
        <v>9</v>
      </c>
      <c r="J219" s="253">
        <v>60000</v>
      </c>
      <c r="K219" s="252">
        <v>2376</v>
      </c>
      <c r="L219" s="243">
        <v>2376</v>
      </c>
      <c r="M219" s="302"/>
      <c r="N219" s="259"/>
    </row>
    <row r="220" spans="1:14" ht="31.5" customHeight="1" x14ac:dyDescent="0.25">
      <c r="A220" s="248" t="s">
        <v>55</v>
      </c>
      <c r="B220" s="248" t="s">
        <v>643</v>
      </c>
      <c r="C220" s="248" t="s">
        <v>651</v>
      </c>
      <c r="D220" s="251" t="s">
        <v>13</v>
      </c>
      <c r="E220" s="251"/>
      <c r="F220" s="251" t="s">
        <v>53</v>
      </c>
      <c r="G220" s="254" t="s">
        <v>65</v>
      </c>
      <c r="H220" s="249">
        <v>31</v>
      </c>
      <c r="I220" s="264">
        <v>15</v>
      </c>
      <c r="J220" s="253">
        <v>105000</v>
      </c>
      <c r="K220" s="252">
        <v>2746</v>
      </c>
      <c r="L220" s="243">
        <v>2746</v>
      </c>
      <c r="M220" s="302"/>
      <c r="N220" s="259"/>
    </row>
    <row r="221" spans="1:14" ht="31.5" customHeight="1" x14ac:dyDescent="0.25">
      <c r="A221" s="248" t="s">
        <v>56</v>
      </c>
      <c r="B221" s="248" t="s">
        <v>643</v>
      </c>
      <c r="C221" s="248" t="s">
        <v>651</v>
      </c>
      <c r="D221" s="251" t="s">
        <v>13</v>
      </c>
      <c r="E221" s="251"/>
      <c r="F221" s="251" t="s">
        <v>53</v>
      </c>
      <c r="G221" s="254" t="s">
        <v>65</v>
      </c>
      <c r="H221" s="249">
        <v>6</v>
      </c>
      <c r="I221" s="264">
        <v>3</v>
      </c>
      <c r="J221" s="253">
        <v>9500</v>
      </c>
      <c r="K221" s="252">
        <v>528</v>
      </c>
      <c r="L221" s="243">
        <v>528</v>
      </c>
      <c r="M221" s="302"/>
      <c r="N221" s="259"/>
    </row>
    <row r="222" spans="1:14" ht="31.5" customHeight="1" x14ac:dyDescent="0.25">
      <c r="A222" s="248" t="s">
        <v>57</v>
      </c>
      <c r="B222" s="248" t="s">
        <v>643</v>
      </c>
      <c r="C222" s="248" t="s">
        <v>651</v>
      </c>
      <c r="D222" s="251" t="s">
        <v>13</v>
      </c>
      <c r="E222" s="251"/>
      <c r="F222" s="251" t="s">
        <v>53</v>
      </c>
      <c r="G222" s="254" t="s">
        <v>65</v>
      </c>
      <c r="H222" s="249">
        <v>29</v>
      </c>
      <c r="I222" s="264">
        <v>22</v>
      </c>
      <c r="J222" s="253">
        <v>34000</v>
      </c>
      <c r="K222" s="252">
        <v>2552</v>
      </c>
      <c r="L222" s="243">
        <v>2552</v>
      </c>
      <c r="M222" s="302"/>
      <c r="N222" s="259"/>
    </row>
    <row r="223" spans="1:14" ht="31.5" customHeight="1" x14ac:dyDescent="0.25">
      <c r="A223" s="248" t="s">
        <v>692</v>
      </c>
      <c r="B223" s="248" t="s">
        <v>643</v>
      </c>
      <c r="C223" s="248" t="s">
        <v>487</v>
      </c>
      <c r="D223" s="248" t="s">
        <v>809</v>
      </c>
      <c r="E223" s="248"/>
      <c r="F223" s="248" t="s">
        <v>53</v>
      </c>
      <c r="G223" s="254" t="s">
        <v>65</v>
      </c>
      <c r="H223" s="249">
        <v>39776</v>
      </c>
      <c r="I223" s="264">
        <v>3715</v>
      </c>
      <c r="J223" s="250"/>
      <c r="K223" s="252">
        <v>5227200</v>
      </c>
      <c r="L223" s="243">
        <v>5227200</v>
      </c>
      <c r="M223" s="302"/>
      <c r="N223" s="259"/>
    </row>
    <row r="224" spans="1:14" ht="31.5" customHeight="1" x14ac:dyDescent="0.25">
      <c r="A224" s="251" t="s">
        <v>81</v>
      </c>
      <c r="B224" s="251" t="s">
        <v>643</v>
      </c>
      <c r="C224" s="251" t="s">
        <v>653</v>
      </c>
      <c r="D224" s="251" t="s">
        <v>82</v>
      </c>
      <c r="E224" s="251"/>
      <c r="F224" s="251" t="s">
        <v>675</v>
      </c>
      <c r="G224" s="254" t="s">
        <v>65</v>
      </c>
      <c r="H224" s="249">
        <v>240</v>
      </c>
      <c r="I224" s="264">
        <v>82</v>
      </c>
      <c r="J224" s="246">
        <v>433200</v>
      </c>
      <c r="K224" s="252">
        <v>113500</v>
      </c>
      <c r="L224" s="243">
        <v>113500</v>
      </c>
      <c r="M224" s="302"/>
      <c r="N224" s="259"/>
    </row>
    <row r="225" spans="1:14" ht="31.5" customHeight="1" x14ac:dyDescent="0.25">
      <c r="A225" s="256" t="s">
        <v>403</v>
      </c>
      <c r="B225" s="256" t="s">
        <v>643</v>
      </c>
      <c r="C225" s="256" t="s">
        <v>398</v>
      </c>
      <c r="D225" s="256" t="s">
        <v>397</v>
      </c>
      <c r="E225" s="240"/>
      <c r="F225" s="240" t="s">
        <v>675</v>
      </c>
      <c r="G225" s="254" t="s">
        <v>65</v>
      </c>
      <c r="H225" s="237">
        <v>20</v>
      </c>
      <c r="I225" s="264">
        <v>7</v>
      </c>
      <c r="J225" s="238">
        <v>5000</v>
      </c>
      <c r="K225" s="252">
        <v>4800</v>
      </c>
      <c r="L225" s="243">
        <v>4800</v>
      </c>
      <c r="M225" s="302"/>
      <c r="N225" s="239"/>
    </row>
    <row r="226" spans="1:14" ht="31.5" customHeight="1" x14ac:dyDescent="0.25">
      <c r="A226" s="251" t="s">
        <v>693</v>
      </c>
      <c r="B226" s="251" t="s">
        <v>643</v>
      </c>
      <c r="C226" s="256" t="s">
        <v>817</v>
      </c>
      <c r="D226" s="251" t="s">
        <v>814</v>
      </c>
      <c r="E226" s="251"/>
      <c r="F226" s="251" t="s">
        <v>675</v>
      </c>
      <c r="G226" s="254" t="s">
        <v>65</v>
      </c>
      <c r="H226" s="249"/>
      <c r="I226" s="264"/>
      <c r="J226" s="257"/>
      <c r="K226" s="252"/>
      <c r="L226" s="243"/>
      <c r="M226" s="302"/>
      <c r="N226" s="239"/>
    </row>
    <row r="227" spans="1:14" ht="31.5" customHeight="1" x14ac:dyDescent="0.25">
      <c r="A227" s="251" t="s">
        <v>694</v>
      </c>
      <c r="B227" s="251" t="s">
        <v>643</v>
      </c>
      <c r="C227" s="256" t="s">
        <v>817</v>
      </c>
      <c r="D227" s="251" t="s">
        <v>814</v>
      </c>
      <c r="E227" s="251"/>
      <c r="F227" s="251" t="s">
        <v>675</v>
      </c>
      <c r="G227" s="254" t="s">
        <v>65</v>
      </c>
      <c r="H227" s="249"/>
      <c r="I227" s="264"/>
      <c r="J227" s="257"/>
      <c r="K227" s="252"/>
      <c r="L227" s="243"/>
      <c r="M227" s="302"/>
      <c r="N227" s="239"/>
    </row>
    <row r="228" spans="1:14" ht="31.5" customHeight="1" x14ac:dyDescent="0.25">
      <c r="A228" s="251" t="s">
        <v>695</v>
      </c>
      <c r="B228" s="251" t="s">
        <v>643</v>
      </c>
      <c r="C228" s="256" t="s">
        <v>661</v>
      </c>
      <c r="D228" s="251" t="s">
        <v>814</v>
      </c>
      <c r="E228" s="251"/>
      <c r="F228" s="251" t="s">
        <v>675</v>
      </c>
      <c r="G228" s="254" t="s">
        <v>65</v>
      </c>
      <c r="H228" s="249"/>
      <c r="I228" s="264"/>
      <c r="J228" s="257"/>
      <c r="K228" s="252"/>
      <c r="L228" s="243"/>
      <c r="M228" s="302"/>
      <c r="N228" s="239"/>
    </row>
    <row r="229" spans="1:14" ht="31.5" customHeight="1" x14ac:dyDescent="0.25">
      <c r="A229" s="251" t="s">
        <v>34</v>
      </c>
      <c r="B229" s="251" t="s">
        <v>643</v>
      </c>
      <c r="C229" s="251" t="s">
        <v>653</v>
      </c>
      <c r="D229" s="251" t="s">
        <v>13</v>
      </c>
      <c r="E229" s="251"/>
      <c r="F229" s="251" t="s">
        <v>675</v>
      </c>
      <c r="G229" s="254" t="s">
        <v>65</v>
      </c>
      <c r="H229" s="249">
        <v>1631</v>
      </c>
      <c r="I229" s="264">
        <v>254</v>
      </c>
      <c r="J229" s="252">
        <v>300000</v>
      </c>
      <c r="K229" s="252">
        <v>143528</v>
      </c>
      <c r="L229" s="243">
        <v>143528</v>
      </c>
      <c r="M229" s="302"/>
      <c r="N229" s="259"/>
    </row>
    <row r="230" spans="1:14" ht="31.5" customHeight="1" x14ac:dyDescent="0.25">
      <c r="A230" s="251" t="s">
        <v>33</v>
      </c>
      <c r="B230" s="251" t="s">
        <v>643</v>
      </c>
      <c r="C230" s="251" t="s">
        <v>653</v>
      </c>
      <c r="D230" s="251" t="s">
        <v>13</v>
      </c>
      <c r="E230" s="251"/>
      <c r="F230" s="251" t="s">
        <v>675</v>
      </c>
      <c r="G230" s="254" t="s">
        <v>65</v>
      </c>
      <c r="H230" s="249">
        <v>267</v>
      </c>
      <c r="I230" s="264">
        <v>42</v>
      </c>
      <c r="J230" s="252">
        <v>200000</v>
      </c>
      <c r="K230" s="252">
        <v>23486</v>
      </c>
      <c r="L230" s="243">
        <v>23486</v>
      </c>
      <c r="M230" s="302"/>
      <c r="N230" s="259"/>
    </row>
    <row r="231" spans="1:14" ht="31.5" customHeight="1" x14ac:dyDescent="0.25">
      <c r="A231" s="251" t="s">
        <v>35</v>
      </c>
      <c r="B231" s="251" t="s">
        <v>643</v>
      </c>
      <c r="C231" s="251" t="s">
        <v>653</v>
      </c>
      <c r="D231" s="251" t="s">
        <v>13</v>
      </c>
      <c r="E231" s="251"/>
      <c r="F231" s="251" t="s">
        <v>675</v>
      </c>
      <c r="G231" s="254" t="s">
        <v>65</v>
      </c>
      <c r="H231" s="249">
        <v>794</v>
      </c>
      <c r="I231" s="264">
        <v>121</v>
      </c>
      <c r="J231" s="252">
        <v>200000</v>
      </c>
      <c r="K231" s="252">
        <v>69872</v>
      </c>
      <c r="L231" s="243">
        <v>69872</v>
      </c>
      <c r="M231" s="302"/>
      <c r="N231" s="259"/>
    </row>
    <row r="232" spans="1:14" ht="31.5" customHeight="1" x14ac:dyDescent="0.25">
      <c r="A232" s="251" t="s">
        <v>36</v>
      </c>
      <c r="B232" s="251" t="s">
        <v>643</v>
      </c>
      <c r="C232" s="251" t="s">
        <v>653</v>
      </c>
      <c r="D232" s="251" t="s">
        <v>13</v>
      </c>
      <c r="E232" s="251"/>
      <c r="F232" s="251" t="s">
        <v>675</v>
      </c>
      <c r="G232" s="254" t="s">
        <v>65</v>
      </c>
      <c r="H232" s="249">
        <v>75</v>
      </c>
      <c r="I232" s="264">
        <v>11</v>
      </c>
      <c r="J232" s="252">
        <v>150000</v>
      </c>
      <c r="K232" s="252">
        <v>6600</v>
      </c>
      <c r="L232" s="243">
        <v>6600</v>
      </c>
      <c r="M232" s="302"/>
      <c r="N232" s="259"/>
    </row>
    <row r="233" spans="1:14" ht="31.5" customHeight="1" x14ac:dyDescent="0.25">
      <c r="A233" s="248" t="s">
        <v>77</v>
      </c>
      <c r="B233" s="248" t="s">
        <v>643</v>
      </c>
      <c r="C233" s="248" t="s">
        <v>650</v>
      </c>
      <c r="D233" s="248" t="s">
        <v>13</v>
      </c>
      <c r="E233" s="248"/>
      <c r="F233" s="248" t="s">
        <v>675</v>
      </c>
      <c r="G233" s="254" t="s">
        <v>65</v>
      </c>
      <c r="H233" s="249">
        <v>1097</v>
      </c>
      <c r="I233" s="264">
        <v>157</v>
      </c>
      <c r="J233" s="250">
        <v>425000</v>
      </c>
      <c r="K233" s="252">
        <v>96532</v>
      </c>
      <c r="L233" s="243">
        <v>96532</v>
      </c>
      <c r="M233" s="302"/>
      <c r="N233" s="259"/>
    </row>
    <row r="234" spans="1:14" ht="31.5" customHeight="1" x14ac:dyDescent="0.25">
      <c r="A234" s="248" t="s">
        <v>78</v>
      </c>
      <c r="B234" s="248" t="s">
        <v>643</v>
      </c>
      <c r="C234" s="248" t="s">
        <v>650</v>
      </c>
      <c r="D234" s="248" t="s">
        <v>13</v>
      </c>
      <c r="E234" s="248"/>
      <c r="F234" s="248" t="s">
        <v>675</v>
      </c>
      <c r="G234" s="254" t="s">
        <v>65</v>
      </c>
      <c r="H234" s="249">
        <v>158</v>
      </c>
      <c r="I234" s="264">
        <v>10</v>
      </c>
      <c r="J234" s="250">
        <v>500000</v>
      </c>
      <c r="K234" s="252">
        <v>13937</v>
      </c>
      <c r="L234" s="243">
        <v>13937</v>
      </c>
      <c r="M234" s="302"/>
      <c r="N234" s="259"/>
    </row>
    <row r="235" spans="1:14" ht="31.5" customHeight="1" x14ac:dyDescent="0.25">
      <c r="A235" s="248" t="s">
        <v>207</v>
      </c>
      <c r="B235" s="248" t="s">
        <v>643</v>
      </c>
      <c r="C235" s="248" t="s">
        <v>487</v>
      </c>
      <c r="D235" s="248" t="s">
        <v>13</v>
      </c>
      <c r="E235" s="248" t="s">
        <v>948</v>
      </c>
      <c r="F235" s="248" t="s">
        <v>675</v>
      </c>
      <c r="G235" s="254" t="s">
        <v>65</v>
      </c>
      <c r="H235" s="249">
        <v>1433</v>
      </c>
      <c r="I235" s="264">
        <v>191</v>
      </c>
      <c r="J235" s="250">
        <v>101300</v>
      </c>
      <c r="K235" s="252">
        <v>134702</v>
      </c>
      <c r="L235" s="243">
        <v>66300</v>
      </c>
      <c r="M235" s="302"/>
      <c r="N235" s="260" t="s">
        <v>726</v>
      </c>
    </row>
    <row r="236" spans="1:14" ht="31.5" customHeight="1" x14ac:dyDescent="0.25">
      <c r="A236" s="251" t="s">
        <v>756</v>
      </c>
      <c r="B236" s="251" t="s">
        <v>643</v>
      </c>
      <c r="C236" s="256" t="s">
        <v>961</v>
      </c>
      <c r="D236" s="251" t="s">
        <v>82</v>
      </c>
      <c r="E236" s="251"/>
      <c r="F236" s="251" t="s">
        <v>764</v>
      </c>
      <c r="G236" s="254" t="s">
        <v>65</v>
      </c>
      <c r="H236" s="249">
        <v>9</v>
      </c>
      <c r="I236" s="264">
        <v>3</v>
      </c>
      <c r="J236" s="257"/>
      <c r="K236" s="252">
        <v>2240</v>
      </c>
      <c r="L236" s="243">
        <v>2240</v>
      </c>
      <c r="M236" s="302"/>
      <c r="N236" s="239"/>
    </row>
    <row r="237" spans="1:14" ht="31.5" customHeight="1" x14ac:dyDescent="0.25">
      <c r="A237" s="251" t="s">
        <v>751</v>
      </c>
      <c r="B237" s="251" t="s">
        <v>643</v>
      </c>
      <c r="C237" s="256" t="s">
        <v>961</v>
      </c>
      <c r="D237" s="251" t="s">
        <v>360</v>
      </c>
      <c r="E237" s="251"/>
      <c r="F237" s="251" t="s">
        <v>764</v>
      </c>
      <c r="G237" s="254" t="s">
        <v>65</v>
      </c>
      <c r="H237" s="249">
        <v>34</v>
      </c>
      <c r="I237" s="264">
        <v>1</v>
      </c>
      <c r="J237" s="257"/>
      <c r="K237" s="252">
        <v>13258</v>
      </c>
      <c r="L237" s="243">
        <v>13258</v>
      </c>
      <c r="M237" s="302"/>
      <c r="N237" s="239"/>
    </row>
    <row r="238" spans="1:14" ht="31.5" customHeight="1" x14ac:dyDescent="0.25">
      <c r="A238" s="240" t="s">
        <v>123</v>
      </c>
      <c r="B238" s="240" t="s">
        <v>643</v>
      </c>
      <c r="C238" s="240" t="s">
        <v>122</v>
      </c>
      <c r="D238" s="240" t="s">
        <v>121</v>
      </c>
      <c r="E238" s="240"/>
      <c r="F238" s="240" t="s">
        <v>674</v>
      </c>
      <c r="G238" s="254" t="s">
        <v>65</v>
      </c>
      <c r="H238" s="242">
        <v>116</v>
      </c>
      <c r="I238" s="264">
        <v>39</v>
      </c>
      <c r="J238" s="255">
        <v>51620</v>
      </c>
      <c r="K238" s="252">
        <v>54868</v>
      </c>
      <c r="L238" s="243">
        <v>51620</v>
      </c>
      <c r="M238" s="302"/>
      <c r="N238" s="259" t="s">
        <v>682</v>
      </c>
    </row>
    <row r="239" spans="1:14" ht="31.5" customHeight="1" x14ac:dyDescent="0.25">
      <c r="A239" s="251" t="s">
        <v>40</v>
      </c>
      <c r="B239" s="251" t="s">
        <v>643</v>
      </c>
      <c r="C239" s="251" t="s">
        <v>487</v>
      </c>
      <c r="D239" s="251" t="s">
        <v>13</v>
      </c>
      <c r="E239" s="251"/>
      <c r="F239" s="251" t="s">
        <v>674</v>
      </c>
      <c r="G239" s="254" t="s">
        <v>65</v>
      </c>
      <c r="H239" s="249">
        <v>995</v>
      </c>
      <c r="I239" s="264">
        <v>383</v>
      </c>
      <c r="J239" s="252">
        <v>379500</v>
      </c>
      <c r="K239" s="252">
        <v>87560</v>
      </c>
      <c r="L239" s="243">
        <v>87560</v>
      </c>
      <c r="M239" s="302"/>
      <c r="N239" s="259"/>
    </row>
    <row r="240" spans="1:14" ht="31.5" customHeight="1" x14ac:dyDescent="0.25">
      <c r="A240" s="248" t="s">
        <v>76</v>
      </c>
      <c r="B240" s="248" t="s">
        <v>643</v>
      </c>
      <c r="C240" s="248" t="s">
        <v>650</v>
      </c>
      <c r="D240" s="248" t="s">
        <v>13</v>
      </c>
      <c r="E240" s="248"/>
      <c r="F240" s="248" t="s">
        <v>674</v>
      </c>
      <c r="G240" s="254" t="s">
        <v>65</v>
      </c>
      <c r="H240" s="249">
        <v>99</v>
      </c>
      <c r="I240" s="264">
        <v>23</v>
      </c>
      <c r="J240" s="250">
        <v>450000</v>
      </c>
      <c r="K240" s="252">
        <v>8718</v>
      </c>
      <c r="L240" s="243">
        <v>8718</v>
      </c>
      <c r="M240" s="302"/>
      <c r="N240" s="259"/>
    </row>
  </sheetData>
  <sortState ref="A2:O240">
    <sortCondition ref="B2:B240"/>
  </sortState>
  <pageMargins left="0.7" right="0.7" top="0.75" bottom="0.75" header="0.3" footer="0.3"/>
  <pageSetup paperSize="17"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288A9-EF7D-48C0-A34E-72C137BC993A}">
  <dimension ref="A1:J183"/>
  <sheetViews>
    <sheetView workbookViewId="0">
      <selection activeCell="F186" sqref="F186"/>
    </sheetView>
  </sheetViews>
  <sheetFormatPr defaultRowHeight="15.75" x14ac:dyDescent="0.25"/>
  <cols>
    <col min="2" max="4" width="8.75" customWidth="1"/>
  </cols>
  <sheetData>
    <row r="1" spans="1:10" ht="72.75" thickBot="1" x14ac:dyDescent="0.3">
      <c r="A1" s="279" t="s">
        <v>843</v>
      </c>
      <c r="B1" s="280" t="s">
        <v>844</v>
      </c>
      <c r="C1" s="280"/>
      <c r="D1" s="280" t="s">
        <v>840</v>
      </c>
      <c r="E1" s="280" t="s">
        <v>845</v>
      </c>
      <c r="F1" s="280" t="s">
        <v>846</v>
      </c>
      <c r="G1" s="280" t="s">
        <v>847</v>
      </c>
      <c r="H1" s="280" t="s">
        <v>848</v>
      </c>
      <c r="I1" s="280" t="s">
        <v>849</v>
      </c>
      <c r="J1" s="280" t="s">
        <v>850</v>
      </c>
    </row>
    <row r="2" spans="1:10" ht="16.5" thickBot="1" x14ac:dyDescent="0.3">
      <c r="A2" s="281">
        <v>611</v>
      </c>
      <c r="B2" s="282">
        <v>176300</v>
      </c>
      <c r="C2" s="282" t="s">
        <v>53</v>
      </c>
      <c r="D2" s="282" t="s">
        <v>901</v>
      </c>
      <c r="E2" s="283">
        <v>144</v>
      </c>
      <c r="F2" s="284">
        <v>79</v>
      </c>
      <c r="G2" s="285">
        <v>3009</v>
      </c>
      <c r="H2" s="285">
        <v>1354</v>
      </c>
      <c r="I2" s="282">
        <v>130</v>
      </c>
      <c r="J2" s="286" t="s">
        <v>510</v>
      </c>
    </row>
    <row r="3" spans="1:10" ht="16.5" thickBot="1" x14ac:dyDescent="0.3">
      <c r="A3" s="281">
        <v>828</v>
      </c>
      <c r="B3" s="282">
        <v>215900</v>
      </c>
      <c r="C3" s="282" t="s">
        <v>53</v>
      </c>
      <c r="D3" s="282" t="s">
        <v>902</v>
      </c>
      <c r="E3" s="283">
        <v>252</v>
      </c>
      <c r="F3" s="284">
        <v>138</v>
      </c>
      <c r="G3" s="285">
        <v>3104</v>
      </c>
      <c r="H3" s="285">
        <v>1397</v>
      </c>
      <c r="I3" s="282">
        <v>155</v>
      </c>
      <c r="J3" s="286" t="s">
        <v>510</v>
      </c>
    </row>
    <row r="4" spans="1:10" ht="16.5" thickBot="1" x14ac:dyDescent="0.3">
      <c r="A4" s="281">
        <v>951</v>
      </c>
      <c r="B4" s="282">
        <v>258900</v>
      </c>
      <c r="C4" s="282" t="s">
        <v>53</v>
      </c>
      <c r="D4" s="282" t="s">
        <v>902</v>
      </c>
      <c r="E4" s="283">
        <v>408</v>
      </c>
      <c r="F4" s="284">
        <v>225</v>
      </c>
      <c r="G4" s="285">
        <v>3472</v>
      </c>
      <c r="H4" s="285">
        <v>1562</v>
      </c>
      <c r="I4" s="282">
        <v>166</v>
      </c>
      <c r="J4" s="286" t="s">
        <v>510</v>
      </c>
    </row>
    <row r="5" spans="1:10" ht="16.5" thickBot="1" x14ac:dyDescent="0.3">
      <c r="A5" s="281">
        <v>691</v>
      </c>
      <c r="B5" s="282">
        <v>300600</v>
      </c>
      <c r="C5" s="282" t="s">
        <v>53</v>
      </c>
      <c r="D5" s="282" t="s">
        <v>902</v>
      </c>
      <c r="E5" s="283">
        <v>489</v>
      </c>
      <c r="F5" s="284">
        <v>269</v>
      </c>
      <c r="G5" s="285">
        <v>3887</v>
      </c>
      <c r="H5" s="285">
        <v>1749</v>
      </c>
      <c r="I5" s="282">
        <v>172</v>
      </c>
      <c r="J5" s="286" t="s">
        <v>510</v>
      </c>
    </row>
    <row r="6" spans="1:10" ht="16.5" thickBot="1" x14ac:dyDescent="0.3">
      <c r="A6" s="281">
        <v>984</v>
      </c>
      <c r="B6" s="282">
        <v>251100</v>
      </c>
      <c r="C6" s="282" t="s">
        <v>53</v>
      </c>
      <c r="D6" s="282" t="s">
        <v>902</v>
      </c>
      <c r="E6" s="283">
        <v>430</v>
      </c>
      <c r="F6" s="284">
        <v>237</v>
      </c>
      <c r="G6" s="285">
        <v>3139</v>
      </c>
      <c r="H6" s="285">
        <v>1412</v>
      </c>
      <c r="I6" s="282">
        <v>178</v>
      </c>
      <c r="J6" s="286" t="s">
        <v>510</v>
      </c>
    </row>
    <row r="7" spans="1:10" ht="16.5" thickBot="1" x14ac:dyDescent="0.3">
      <c r="A7" s="281" t="s">
        <v>851</v>
      </c>
      <c r="B7" s="282">
        <v>243400</v>
      </c>
      <c r="C7" s="282" t="s">
        <v>53</v>
      </c>
      <c r="D7" s="282" t="s">
        <v>902</v>
      </c>
      <c r="E7" s="283">
        <v>445</v>
      </c>
      <c r="F7" s="284">
        <v>245</v>
      </c>
      <c r="G7" s="285">
        <v>2966</v>
      </c>
      <c r="H7" s="285">
        <v>1335</v>
      </c>
      <c r="I7" s="282">
        <v>182</v>
      </c>
      <c r="J7" s="286" t="s">
        <v>426</v>
      </c>
    </row>
    <row r="8" spans="1:10" ht="16.5" thickBot="1" x14ac:dyDescent="0.3">
      <c r="A8" s="281">
        <v>873</v>
      </c>
      <c r="B8" s="282">
        <v>141500</v>
      </c>
      <c r="C8" s="282" t="s">
        <v>53</v>
      </c>
      <c r="D8" s="282" t="s">
        <v>902</v>
      </c>
      <c r="E8" s="283">
        <v>112</v>
      </c>
      <c r="F8" s="284">
        <v>61</v>
      </c>
      <c r="G8" s="285">
        <v>1723</v>
      </c>
      <c r="H8" s="284">
        <v>775</v>
      </c>
      <c r="I8" s="282">
        <v>182</v>
      </c>
      <c r="J8" s="286" t="s">
        <v>510</v>
      </c>
    </row>
    <row r="9" spans="1:10" ht="16.5" thickBot="1" x14ac:dyDescent="0.3">
      <c r="A9" s="281" t="s">
        <v>852</v>
      </c>
      <c r="B9" s="282">
        <v>203100</v>
      </c>
      <c r="C9" s="282" t="s">
        <v>53</v>
      </c>
      <c r="D9" s="282" t="s">
        <v>902</v>
      </c>
      <c r="E9" s="283">
        <v>339</v>
      </c>
      <c r="F9" s="284">
        <v>187</v>
      </c>
      <c r="G9" s="285">
        <v>2318</v>
      </c>
      <c r="H9" s="285">
        <v>1043</v>
      </c>
      <c r="I9" s="282">
        <v>195</v>
      </c>
      <c r="J9" s="286" t="s">
        <v>426</v>
      </c>
    </row>
    <row r="10" spans="1:10" ht="16.5" thickBot="1" x14ac:dyDescent="0.3">
      <c r="A10" s="281">
        <v>497</v>
      </c>
      <c r="B10" s="282">
        <v>186700</v>
      </c>
      <c r="C10" s="282" t="s">
        <v>53</v>
      </c>
      <c r="D10" s="282" t="s">
        <v>901</v>
      </c>
      <c r="E10" s="283">
        <v>287</v>
      </c>
      <c r="F10" s="284">
        <v>158</v>
      </c>
      <c r="G10" s="285">
        <v>2115</v>
      </c>
      <c r="H10" s="284">
        <v>952</v>
      </c>
      <c r="I10" s="282">
        <v>196</v>
      </c>
      <c r="J10" s="286" t="s">
        <v>510</v>
      </c>
    </row>
    <row r="11" spans="1:10" ht="16.5" thickBot="1" x14ac:dyDescent="0.3">
      <c r="A11" s="281">
        <v>925</v>
      </c>
      <c r="B11" s="282">
        <v>176000</v>
      </c>
      <c r="C11" s="282" t="s">
        <v>53</v>
      </c>
      <c r="D11" s="282" t="s">
        <v>902</v>
      </c>
      <c r="E11" s="283">
        <v>143</v>
      </c>
      <c r="F11" s="284">
        <v>78</v>
      </c>
      <c r="G11" s="285">
        <v>1989</v>
      </c>
      <c r="H11" s="284">
        <v>895</v>
      </c>
      <c r="I11" s="282">
        <v>197</v>
      </c>
      <c r="J11" s="286" t="s">
        <v>510</v>
      </c>
    </row>
    <row r="12" spans="1:10" ht="16.5" thickBot="1" x14ac:dyDescent="0.3">
      <c r="A12" s="281">
        <v>1066</v>
      </c>
      <c r="B12" s="282">
        <v>232200</v>
      </c>
      <c r="C12" s="282" t="s">
        <v>53</v>
      </c>
      <c r="D12" s="282" t="s">
        <v>902</v>
      </c>
      <c r="E12" s="283">
        <v>419</v>
      </c>
      <c r="F12" s="284">
        <v>230</v>
      </c>
      <c r="G12" s="285">
        <v>2554</v>
      </c>
      <c r="H12" s="285">
        <v>1150</v>
      </c>
      <c r="I12" s="282">
        <v>202</v>
      </c>
      <c r="J12" s="286" t="s">
        <v>510</v>
      </c>
    </row>
    <row r="13" spans="1:10" ht="16.5" thickBot="1" x14ac:dyDescent="0.3">
      <c r="A13" s="281">
        <v>602</v>
      </c>
      <c r="B13" s="282">
        <v>230000</v>
      </c>
      <c r="C13" s="282" t="s">
        <v>53</v>
      </c>
      <c r="D13" s="282" t="s">
        <v>901</v>
      </c>
      <c r="E13" s="283">
        <v>376</v>
      </c>
      <c r="F13" s="284">
        <v>207</v>
      </c>
      <c r="G13" s="285">
        <v>2521</v>
      </c>
      <c r="H13" s="285">
        <v>1135</v>
      </c>
      <c r="I13" s="282">
        <v>203</v>
      </c>
      <c r="J13" s="286" t="s">
        <v>510</v>
      </c>
    </row>
    <row r="14" spans="1:10" ht="16.5" thickBot="1" x14ac:dyDescent="0.3">
      <c r="A14" s="281">
        <v>998</v>
      </c>
      <c r="B14" s="282">
        <v>194400</v>
      </c>
      <c r="C14" s="282" t="s">
        <v>53</v>
      </c>
      <c r="D14" s="282" t="s">
        <v>902</v>
      </c>
      <c r="E14" s="283">
        <v>316</v>
      </c>
      <c r="F14" s="284">
        <v>174</v>
      </c>
      <c r="G14" s="285">
        <v>2118</v>
      </c>
      <c r="H14" s="284">
        <v>953</v>
      </c>
      <c r="I14" s="282">
        <v>204</v>
      </c>
      <c r="J14" s="286" t="s">
        <v>510</v>
      </c>
    </row>
    <row r="15" spans="1:10" ht="16.5" thickBot="1" x14ac:dyDescent="0.3">
      <c r="A15" s="281">
        <v>1002</v>
      </c>
      <c r="B15" s="282">
        <v>185300</v>
      </c>
      <c r="C15" s="282" t="s">
        <v>53</v>
      </c>
      <c r="D15" s="282" t="s">
        <v>902</v>
      </c>
      <c r="E15" s="283">
        <v>278</v>
      </c>
      <c r="F15" s="284">
        <v>153</v>
      </c>
      <c r="G15" s="285">
        <v>2007</v>
      </c>
      <c r="H15" s="284">
        <v>903</v>
      </c>
      <c r="I15" s="282">
        <v>205</v>
      </c>
      <c r="J15" s="286" t="s">
        <v>510</v>
      </c>
    </row>
    <row r="16" spans="1:10" ht="16.5" thickBot="1" x14ac:dyDescent="0.3">
      <c r="A16" s="281" t="s">
        <v>853</v>
      </c>
      <c r="B16" s="282">
        <v>435000</v>
      </c>
      <c r="C16" s="282" t="s">
        <v>53</v>
      </c>
      <c r="D16" s="282" t="s">
        <v>902</v>
      </c>
      <c r="E16" s="283">
        <v>850</v>
      </c>
      <c r="F16" s="284">
        <v>468</v>
      </c>
      <c r="G16" s="285">
        <v>4646</v>
      </c>
      <c r="H16" s="285">
        <v>2091</v>
      </c>
      <c r="I16" s="282">
        <v>208</v>
      </c>
      <c r="J16" s="286" t="s">
        <v>426</v>
      </c>
    </row>
    <row r="17" spans="1:10" ht="16.5" thickBot="1" x14ac:dyDescent="0.3">
      <c r="A17" s="281" t="s">
        <v>854</v>
      </c>
      <c r="B17" s="282">
        <v>242300</v>
      </c>
      <c r="C17" s="282" t="s">
        <v>53</v>
      </c>
      <c r="D17" s="282" t="s">
        <v>902</v>
      </c>
      <c r="E17" s="283">
        <v>446</v>
      </c>
      <c r="F17" s="284">
        <v>245</v>
      </c>
      <c r="G17" s="285">
        <v>2582</v>
      </c>
      <c r="H17" s="285">
        <v>1162</v>
      </c>
      <c r="I17" s="282">
        <v>209</v>
      </c>
      <c r="J17" s="286" t="s">
        <v>510</v>
      </c>
    </row>
    <row r="18" spans="1:10" ht="16.5" thickBot="1" x14ac:dyDescent="0.3">
      <c r="A18" s="281">
        <v>781</v>
      </c>
      <c r="B18" s="282">
        <v>170900</v>
      </c>
      <c r="C18" s="282" t="s">
        <v>53</v>
      </c>
      <c r="D18" s="282" t="s">
        <v>902</v>
      </c>
      <c r="E18" s="283">
        <v>184</v>
      </c>
      <c r="F18" s="284">
        <v>101</v>
      </c>
      <c r="G18" s="285">
        <v>1816</v>
      </c>
      <c r="H18" s="284">
        <v>817</v>
      </c>
      <c r="I18" s="282">
        <v>209</v>
      </c>
      <c r="J18" s="286" t="s">
        <v>510</v>
      </c>
    </row>
    <row r="19" spans="1:10" ht="16.5" thickBot="1" x14ac:dyDescent="0.3">
      <c r="A19" s="281" t="s">
        <v>855</v>
      </c>
      <c r="B19" s="282">
        <v>201300</v>
      </c>
      <c r="C19" s="282" t="s">
        <v>53</v>
      </c>
      <c r="D19" s="282" t="s">
        <v>902</v>
      </c>
      <c r="E19" s="283">
        <v>340</v>
      </c>
      <c r="F19" s="284">
        <v>187</v>
      </c>
      <c r="G19" s="285">
        <v>2124</v>
      </c>
      <c r="H19" s="284">
        <v>956</v>
      </c>
      <c r="I19" s="282">
        <v>211</v>
      </c>
      <c r="J19" s="286" t="s">
        <v>426</v>
      </c>
    </row>
    <row r="20" spans="1:10" ht="16.5" thickBot="1" x14ac:dyDescent="0.3">
      <c r="A20" s="281">
        <v>539</v>
      </c>
      <c r="B20" s="282">
        <v>198200</v>
      </c>
      <c r="C20" s="282" t="s">
        <v>53</v>
      </c>
      <c r="D20" s="282" t="s">
        <v>901</v>
      </c>
      <c r="E20" s="283">
        <v>328</v>
      </c>
      <c r="F20" s="284">
        <v>181</v>
      </c>
      <c r="G20" s="285">
        <v>2079</v>
      </c>
      <c r="H20" s="284">
        <v>935</v>
      </c>
      <c r="I20" s="282">
        <v>212</v>
      </c>
      <c r="J20" s="286" t="s">
        <v>510</v>
      </c>
    </row>
    <row r="21" spans="1:10" ht="16.5" thickBot="1" x14ac:dyDescent="0.3">
      <c r="A21" s="281" t="s">
        <v>856</v>
      </c>
      <c r="B21" s="282">
        <v>829500</v>
      </c>
      <c r="C21" s="282" t="s">
        <v>53</v>
      </c>
      <c r="D21" s="282" t="s">
        <v>902</v>
      </c>
      <c r="E21" s="287">
        <v>2228</v>
      </c>
      <c r="F21" s="285">
        <v>1225</v>
      </c>
      <c r="G21" s="285">
        <v>8683</v>
      </c>
      <c r="H21" s="285">
        <v>3907</v>
      </c>
      <c r="I21" s="282">
        <v>212</v>
      </c>
      <c r="J21" s="286" t="s">
        <v>426</v>
      </c>
    </row>
    <row r="22" spans="1:10" ht="16.5" thickBot="1" x14ac:dyDescent="0.3">
      <c r="A22" s="281">
        <v>1037</v>
      </c>
      <c r="B22" s="282">
        <v>150400</v>
      </c>
      <c r="C22" s="282" t="s">
        <v>53</v>
      </c>
      <c r="D22" s="282" t="s">
        <v>902</v>
      </c>
      <c r="E22" s="283">
        <v>186</v>
      </c>
      <c r="F22" s="284">
        <v>102</v>
      </c>
      <c r="G22" s="285">
        <v>1574</v>
      </c>
      <c r="H22" s="284">
        <v>708</v>
      </c>
      <c r="I22" s="282">
        <v>212</v>
      </c>
      <c r="J22" s="286" t="s">
        <v>510</v>
      </c>
    </row>
    <row r="23" spans="1:10" ht="16.5" thickBot="1" x14ac:dyDescent="0.3">
      <c r="A23" s="281" t="s">
        <v>857</v>
      </c>
      <c r="B23" s="282">
        <v>640700</v>
      </c>
      <c r="C23" s="282" t="s">
        <v>53</v>
      </c>
      <c r="D23" s="282" t="s">
        <v>902</v>
      </c>
      <c r="E23" s="287">
        <v>1447</v>
      </c>
      <c r="F23" s="284">
        <v>796</v>
      </c>
      <c r="G23" s="285">
        <v>6435</v>
      </c>
      <c r="H23" s="285">
        <v>2896</v>
      </c>
      <c r="I23" s="282">
        <v>221</v>
      </c>
      <c r="J23" s="286" t="s">
        <v>426</v>
      </c>
    </row>
    <row r="24" spans="1:10" ht="16.5" thickBot="1" x14ac:dyDescent="0.3">
      <c r="A24" s="281" t="s">
        <v>858</v>
      </c>
      <c r="B24" s="282">
        <v>442300</v>
      </c>
      <c r="C24" s="282" t="s">
        <v>53</v>
      </c>
      <c r="D24" s="282" t="s">
        <v>902</v>
      </c>
      <c r="E24" s="283">
        <v>939</v>
      </c>
      <c r="F24" s="284">
        <v>516</v>
      </c>
      <c r="G24" s="285">
        <v>4370</v>
      </c>
      <c r="H24" s="285">
        <v>1967</v>
      </c>
      <c r="I24" s="282">
        <v>225</v>
      </c>
      <c r="J24" s="286" t="s">
        <v>426</v>
      </c>
    </row>
    <row r="25" spans="1:10" ht="16.5" thickBot="1" x14ac:dyDescent="0.3">
      <c r="A25" s="281" t="s">
        <v>859</v>
      </c>
      <c r="B25" s="282">
        <v>172100</v>
      </c>
      <c r="C25" s="282" t="s">
        <v>53</v>
      </c>
      <c r="D25" s="282" t="s">
        <v>902</v>
      </c>
      <c r="E25" s="283">
        <v>264</v>
      </c>
      <c r="F25" s="284">
        <v>145</v>
      </c>
      <c r="G25" s="285">
        <v>1689</v>
      </c>
      <c r="H25" s="284">
        <v>760</v>
      </c>
      <c r="I25" s="282">
        <v>226</v>
      </c>
      <c r="J25" s="286" t="s">
        <v>426</v>
      </c>
    </row>
    <row r="26" spans="1:10" ht="16.5" thickBot="1" x14ac:dyDescent="0.3">
      <c r="A26" s="281" t="s">
        <v>860</v>
      </c>
      <c r="B26" s="282">
        <v>176700</v>
      </c>
      <c r="C26" s="282" t="s">
        <v>53</v>
      </c>
      <c r="D26" s="282" t="s">
        <v>902</v>
      </c>
      <c r="E26" s="283">
        <v>283</v>
      </c>
      <c r="F26" s="284">
        <v>156</v>
      </c>
      <c r="G26" s="285">
        <v>1721</v>
      </c>
      <c r="H26" s="284">
        <v>774</v>
      </c>
      <c r="I26" s="282">
        <v>228</v>
      </c>
      <c r="J26" s="286" t="s">
        <v>426</v>
      </c>
    </row>
    <row r="27" spans="1:10" ht="16.5" thickBot="1" x14ac:dyDescent="0.3">
      <c r="A27" s="281" t="s">
        <v>861</v>
      </c>
      <c r="B27" s="282">
        <v>580100</v>
      </c>
      <c r="C27" s="282" t="s">
        <v>53</v>
      </c>
      <c r="D27" s="282" t="s">
        <v>902</v>
      </c>
      <c r="E27" s="287">
        <v>1312</v>
      </c>
      <c r="F27" s="284">
        <v>722</v>
      </c>
      <c r="G27" s="285">
        <v>5624</v>
      </c>
      <c r="H27" s="285">
        <v>2531</v>
      </c>
      <c r="I27" s="282">
        <v>229</v>
      </c>
      <c r="J27" s="286" t="s">
        <v>426</v>
      </c>
    </row>
    <row r="28" spans="1:10" ht="16.5" thickBot="1" x14ac:dyDescent="0.3">
      <c r="A28" s="281">
        <v>674</v>
      </c>
      <c r="B28" s="282">
        <v>277900</v>
      </c>
      <c r="C28" s="282" t="s">
        <v>53</v>
      </c>
      <c r="D28" s="282" t="s">
        <v>902</v>
      </c>
      <c r="E28" s="283">
        <v>542</v>
      </c>
      <c r="F28" s="284">
        <v>298</v>
      </c>
      <c r="G28" s="285">
        <v>2679</v>
      </c>
      <c r="H28" s="285">
        <v>1206</v>
      </c>
      <c r="I28" s="282">
        <v>230</v>
      </c>
      <c r="J28" s="286" t="s">
        <v>510</v>
      </c>
    </row>
    <row r="29" spans="1:10" ht="16.5" thickBot="1" x14ac:dyDescent="0.3">
      <c r="A29" s="281">
        <v>650</v>
      </c>
      <c r="B29" s="282">
        <v>289900</v>
      </c>
      <c r="C29" s="282" t="s">
        <v>53</v>
      </c>
      <c r="D29" s="282" t="s">
        <v>902</v>
      </c>
      <c r="E29" s="283">
        <v>571</v>
      </c>
      <c r="F29" s="284">
        <v>314</v>
      </c>
      <c r="G29" s="285">
        <v>2781</v>
      </c>
      <c r="H29" s="285">
        <v>1251</v>
      </c>
      <c r="I29" s="282">
        <v>232</v>
      </c>
      <c r="J29" s="286" t="s">
        <v>510</v>
      </c>
    </row>
    <row r="30" spans="1:10" ht="16.5" thickBot="1" x14ac:dyDescent="0.3">
      <c r="A30" s="281">
        <v>1222</v>
      </c>
      <c r="B30" s="282">
        <v>218800</v>
      </c>
      <c r="C30" s="282" t="s">
        <v>53</v>
      </c>
      <c r="D30" s="282" t="s">
        <v>902</v>
      </c>
      <c r="E30" s="283">
        <v>389</v>
      </c>
      <c r="F30" s="284">
        <v>214</v>
      </c>
      <c r="G30" s="285">
        <v>2068</v>
      </c>
      <c r="H30" s="284">
        <v>931</v>
      </c>
      <c r="I30" s="282">
        <v>235</v>
      </c>
      <c r="J30" s="286" t="s">
        <v>510</v>
      </c>
    </row>
    <row r="31" spans="1:10" ht="16.5" thickBot="1" x14ac:dyDescent="0.3">
      <c r="A31" s="281" t="s">
        <v>862</v>
      </c>
      <c r="B31" s="282">
        <v>213200</v>
      </c>
      <c r="C31" s="282" t="s">
        <v>53</v>
      </c>
      <c r="D31" s="282" t="s">
        <v>901</v>
      </c>
      <c r="E31" s="283">
        <v>402</v>
      </c>
      <c r="F31" s="284">
        <v>221</v>
      </c>
      <c r="G31" s="285">
        <v>2011</v>
      </c>
      <c r="H31" s="284">
        <v>905</v>
      </c>
      <c r="I31" s="282">
        <v>236</v>
      </c>
      <c r="J31" s="286" t="s">
        <v>426</v>
      </c>
    </row>
    <row r="32" spans="1:10" ht="16.5" thickBot="1" x14ac:dyDescent="0.3">
      <c r="A32" s="281">
        <v>1024</v>
      </c>
      <c r="B32" s="282">
        <v>158700</v>
      </c>
      <c r="C32" s="282" t="s">
        <v>53</v>
      </c>
      <c r="D32" s="282" t="s">
        <v>902</v>
      </c>
      <c r="E32" s="283">
        <v>222</v>
      </c>
      <c r="F32" s="284">
        <v>122</v>
      </c>
      <c r="G32" s="285">
        <v>1485</v>
      </c>
      <c r="H32" s="284">
        <v>668</v>
      </c>
      <c r="I32" s="282">
        <v>237</v>
      </c>
      <c r="J32" s="286" t="s">
        <v>510</v>
      </c>
    </row>
    <row r="33" spans="1:10" ht="16.5" thickBot="1" x14ac:dyDescent="0.3">
      <c r="A33" s="281" t="s">
        <v>863</v>
      </c>
      <c r="B33" s="282">
        <v>178300</v>
      </c>
      <c r="C33" s="282" t="s">
        <v>53</v>
      </c>
      <c r="D33" s="282" t="s">
        <v>902</v>
      </c>
      <c r="E33" s="283">
        <v>300</v>
      </c>
      <c r="F33" s="284">
        <v>165</v>
      </c>
      <c r="G33" s="285">
        <v>1632</v>
      </c>
      <c r="H33" s="284">
        <v>734</v>
      </c>
      <c r="I33" s="282">
        <v>243</v>
      </c>
      <c r="J33" s="286" t="s">
        <v>426</v>
      </c>
    </row>
    <row r="34" spans="1:10" ht="16.5" thickBot="1" x14ac:dyDescent="0.3">
      <c r="A34" s="281" t="s">
        <v>864</v>
      </c>
      <c r="B34" s="282">
        <v>434200</v>
      </c>
      <c r="C34" s="282" t="s">
        <v>53</v>
      </c>
      <c r="D34" s="282" t="s">
        <v>902</v>
      </c>
      <c r="E34" s="283">
        <v>839</v>
      </c>
      <c r="F34" s="284">
        <v>461</v>
      </c>
      <c r="G34" s="285">
        <v>3952</v>
      </c>
      <c r="H34" s="285">
        <v>1778</v>
      </c>
      <c r="I34" s="282">
        <v>244</v>
      </c>
      <c r="J34" s="286" t="s">
        <v>426</v>
      </c>
    </row>
    <row r="35" spans="1:10" ht="16.5" thickBot="1" x14ac:dyDescent="0.3">
      <c r="A35" s="281">
        <v>1304</v>
      </c>
      <c r="B35" s="282">
        <v>180200</v>
      </c>
      <c r="C35" s="282" t="s">
        <v>53</v>
      </c>
      <c r="D35" s="282" t="s">
        <v>903</v>
      </c>
      <c r="E35" s="283">
        <v>291</v>
      </c>
      <c r="F35" s="284">
        <v>160</v>
      </c>
      <c r="G35" s="285">
        <v>1636</v>
      </c>
      <c r="H35" s="284">
        <v>736</v>
      </c>
      <c r="I35" s="282">
        <v>245</v>
      </c>
      <c r="J35" s="286" t="s">
        <v>426</v>
      </c>
    </row>
    <row r="36" spans="1:10" ht="16.5" thickBot="1" x14ac:dyDescent="0.3">
      <c r="A36" s="281" t="s">
        <v>865</v>
      </c>
      <c r="B36" s="282">
        <v>130700</v>
      </c>
      <c r="C36" s="282" t="s">
        <v>53</v>
      </c>
      <c r="D36" s="282" t="s">
        <v>902</v>
      </c>
      <c r="E36" s="283">
        <v>151</v>
      </c>
      <c r="F36" s="284">
        <v>83</v>
      </c>
      <c r="G36" s="285">
        <v>1167</v>
      </c>
      <c r="H36" s="284">
        <v>525</v>
      </c>
      <c r="I36" s="282">
        <v>249</v>
      </c>
      <c r="J36" s="286" t="s">
        <v>426</v>
      </c>
    </row>
    <row r="37" spans="1:10" ht="16.5" thickBot="1" x14ac:dyDescent="0.3">
      <c r="A37" s="281">
        <v>1172</v>
      </c>
      <c r="B37" s="282">
        <v>228800</v>
      </c>
      <c r="C37" s="282" t="s">
        <v>53</v>
      </c>
      <c r="D37" s="282" t="s">
        <v>902</v>
      </c>
      <c r="E37" s="283">
        <v>414</v>
      </c>
      <c r="F37" s="284">
        <v>228</v>
      </c>
      <c r="G37" s="285">
        <v>2042</v>
      </c>
      <c r="H37" s="284">
        <v>919</v>
      </c>
      <c r="I37" s="282">
        <v>249</v>
      </c>
      <c r="J37" s="286" t="s">
        <v>510</v>
      </c>
    </row>
    <row r="38" spans="1:10" ht="16.5" thickBot="1" x14ac:dyDescent="0.3">
      <c r="A38" s="281" t="s">
        <v>866</v>
      </c>
      <c r="B38" s="282">
        <v>156700</v>
      </c>
      <c r="C38" s="282" t="s">
        <v>53</v>
      </c>
      <c r="D38" s="282" t="s">
        <v>902</v>
      </c>
      <c r="E38" s="283">
        <v>225</v>
      </c>
      <c r="F38" s="284">
        <v>124</v>
      </c>
      <c r="G38" s="285">
        <v>1396</v>
      </c>
      <c r="H38" s="284">
        <v>628</v>
      </c>
      <c r="I38" s="282">
        <v>250</v>
      </c>
      <c r="J38" s="286" t="s">
        <v>426</v>
      </c>
    </row>
    <row r="39" spans="1:10" ht="16.5" thickBot="1" x14ac:dyDescent="0.3">
      <c r="A39" s="281">
        <v>1067</v>
      </c>
      <c r="B39" s="282">
        <v>202600</v>
      </c>
      <c r="C39" s="282" t="s">
        <v>53</v>
      </c>
      <c r="D39" s="282" t="s">
        <v>902</v>
      </c>
      <c r="E39" s="283">
        <v>346</v>
      </c>
      <c r="F39" s="284">
        <v>191</v>
      </c>
      <c r="G39" s="285">
        <v>1802</v>
      </c>
      <c r="H39" s="284">
        <v>811</v>
      </c>
      <c r="I39" s="282">
        <v>250</v>
      </c>
      <c r="J39" s="286" t="s">
        <v>510</v>
      </c>
    </row>
    <row r="40" spans="1:10" ht="16.5" thickBot="1" x14ac:dyDescent="0.3">
      <c r="A40" s="281">
        <v>484</v>
      </c>
      <c r="B40" s="282">
        <v>111800</v>
      </c>
      <c r="C40" s="282" t="s">
        <v>53</v>
      </c>
      <c r="D40" s="282" t="s">
        <v>901</v>
      </c>
      <c r="E40" s="283">
        <v>74</v>
      </c>
      <c r="F40" s="284">
        <v>40</v>
      </c>
      <c r="G40" s="284">
        <v>989</v>
      </c>
      <c r="H40" s="284">
        <v>445</v>
      </c>
      <c r="I40" s="282">
        <v>251</v>
      </c>
      <c r="J40" s="286" t="s">
        <v>510</v>
      </c>
    </row>
    <row r="41" spans="1:10" ht="16.5" thickBot="1" x14ac:dyDescent="0.3">
      <c r="A41" s="281" t="s">
        <v>867</v>
      </c>
      <c r="B41" s="282">
        <v>338000</v>
      </c>
      <c r="C41" s="282" t="s">
        <v>53</v>
      </c>
      <c r="D41" s="282" t="s">
        <v>902</v>
      </c>
      <c r="E41" s="283">
        <v>722</v>
      </c>
      <c r="F41" s="284">
        <v>397</v>
      </c>
      <c r="G41" s="285">
        <v>2972</v>
      </c>
      <c r="H41" s="285">
        <v>1337</v>
      </c>
      <c r="I41" s="282">
        <v>253</v>
      </c>
      <c r="J41" s="286" t="s">
        <v>426</v>
      </c>
    </row>
    <row r="42" spans="1:10" ht="16.5" thickBot="1" x14ac:dyDescent="0.3">
      <c r="A42" s="281">
        <v>730</v>
      </c>
      <c r="B42" s="282">
        <v>146900</v>
      </c>
      <c r="C42" s="282" t="s">
        <v>53</v>
      </c>
      <c r="D42" s="282" t="s">
        <v>902</v>
      </c>
      <c r="E42" s="283">
        <v>145</v>
      </c>
      <c r="F42" s="284">
        <v>80</v>
      </c>
      <c r="G42" s="285">
        <v>1279</v>
      </c>
      <c r="H42" s="284">
        <v>576</v>
      </c>
      <c r="I42" s="282">
        <v>255</v>
      </c>
      <c r="J42" s="286" t="s">
        <v>510</v>
      </c>
    </row>
    <row r="43" spans="1:10" ht="16.5" thickBot="1" x14ac:dyDescent="0.3">
      <c r="A43" s="281">
        <v>483</v>
      </c>
      <c r="B43" s="282">
        <v>184400</v>
      </c>
      <c r="C43" s="282" t="s">
        <v>53</v>
      </c>
      <c r="D43" s="282" t="s">
        <v>901</v>
      </c>
      <c r="E43" s="283">
        <v>306</v>
      </c>
      <c r="F43" s="284">
        <v>168</v>
      </c>
      <c r="G43" s="285">
        <v>1573</v>
      </c>
      <c r="H43" s="284">
        <v>708</v>
      </c>
      <c r="I43" s="282">
        <v>261</v>
      </c>
      <c r="J43" s="286" t="s">
        <v>510</v>
      </c>
    </row>
    <row r="44" spans="1:10" ht="16.5" thickBot="1" x14ac:dyDescent="0.3">
      <c r="A44" s="281" t="s">
        <v>868</v>
      </c>
      <c r="B44" s="282">
        <v>163900</v>
      </c>
      <c r="C44" s="282" t="s">
        <v>53</v>
      </c>
      <c r="D44" s="282" t="s">
        <v>902</v>
      </c>
      <c r="E44" s="283">
        <v>247</v>
      </c>
      <c r="F44" s="284">
        <v>136</v>
      </c>
      <c r="G44" s="285">
        <v>1397</v>
      </c>
      <c r="H44" s="284">
        <v>629</v>
      </c>
      <c r="I44" s="282">
        <v>261</v>
      </c>
      <c r="J44" s="286" t="s">
        <v>426</v>
      </c>
    </row>
    <row r="45" spans="1:10" ht="16.5" thickBot="1" x14ac:dyDescent="0.3">
      <c r="A45" s="281">
        <v>601</v>
      </c>
      <c r="B45" s="282">
        <v>132100</v>
      </c>
      <c r="C45" s="282" t="s">
        <v>53</v>
      </c>
      <c r="D45" s="282" t="s">
        <v>901</v>
      </c>
      <c r="E45" s="283">
        <v>133</v>
      </c>
      <c r="F45" s="284">
        <v>73</v>
      </c>
      <c r="G45" s="285">
        <v>1124</v>
      </c>
      <c r="H45" s="284">
        <v>506</v>
      </c>
      <c r="I45" s="282">
        <v>261</v>
      </c>
      <c r="J45" s="286" t="s">
        <v>510</v>
      </c>
    </row>
    <row r="46" spans="1:10" ht="16.5" thickBot="1" x14ac:dyDescent="0.3">
      <c r="A46" s="281">
        <v>1309</v>
      </c>
      <c r="B46" s="282">
        <v>155500</v>
      </c>
      <c r="C46" s="282" t="s">
        <v>53</v>
      </c>
      <c r="D46" s="282" t="s">
        <v>903</v>
      </c>
      <c r="E46" s="283">
        <v>225</v>
      </c>
      <c r="F46" s="284">
        <v>124</v>
      </c>
      <c r="G46" s="285">
        <v>1317</v>
      </c>
      <c r="H46" s="284">
        <v>593</v>
      </c>
      <c r="I46" s="282">
        <v>262</v>
      </c>
      <c r="J46" s="286" t="s">
        <v>426</v>
      </c>
    </row>
    <row r="47" spans="1:10" ht="16.5" thickBot="1" x14ac:dyDescent="0.3">
      <c r="A47" s="281" t="s">
        <v>869</v>
      </c>
      <c r="B47" s="282">
        <v>145100</v>
      </c>
      <c r="C47" s="282" t="s">
        <v>53</v>
      </c>
      <c r="D47" s="282" t="s">
        <v>903</v>
      </c>
      <c r="E47" s="283">
        <v>194</v>
      </c>
      <c r="F47" s="284">
        <v>107</v>
      </c>
      <c r="G47" s="285">
        <v>1224</v>
      </c>
      <c r="H47" s="284">
        <v>551</v>
      </c>
      <c r="I47" s="282">
        <v>263</v>
      </c>
      <c r="J47" s="286" t="s">
        <v>426</v>
      </c>
    </row>
    <row r="48" spans="1:10" ht="16.5" thickBot="1" x14ac:dyDescent="0.3">
      <c r="A48" s="281">
        <v>350</v>
      </c>
      <c r="B48" s="282">
        <v>184500</v>
      </c>
      <c r="C48" s="282" t="s">
        <v>53</v>
      </c>
      <c r="D48" s="282" t="s">
        <v>901</v>
      </c>
      <c r="E48" s="283">
        <v>329</v>
      </c>
      <c r="F48" s="284">
        <v>181</v>
      </c>
      <c r="G48" s="285">
        <v>1543</v>
      </c>
      <c r="H48" s="284">
        <v>695</v>
      </c>
      <c r="I48" s="282">
        <v>266</v>
      </c>
      <c r="J48" s="286" t="s">
        <v>510</v>
      </c>
    </row>
    <row r="49" spans="1:10" ht="16.5" thickBot="1" x14ac:dyDescent="0.3">
      <c r="A49" s="281">
        <v>997</v>
      </c>
      <c r="B49" s="282">
        <v>144900</v>
      </c>
      <c r="C49" s="282" t="s">
        <v>53</v>
      </c>
      <c r="D49" s="282" t="s">
        <v>902</v>
      </c>
      <c r="E49" s="283">
        <v>193</v>
      </c>
      <c r="F49" s="284">
        <v>106</v>
      </c>
      <c r="G49" s="285">
        <v>1211</v>
      </c>
      <c r="H49" s="284">
        <v>545</v>
      </c>
      <c r="I49" s="282">
        <v>266</v>
      </c>
      <c r="J49" s="286" t="s">
        <v>510</v>
      </c>
    </row>
    <row r="50" spans="1:10" ht="16.5" thickBot="1" x14ac:dyDescent="0.3">
      <c r="A50" s="281">
        <v>476</v>
      </c>
      <c r="B50" s="282">
        <v>181100</v>
      </c>
      <c r="C50" s="282" t="s">
        <v>53</v>
      </c>
      <c r="D50" s="282" t="s">
        <v>902</v>
      </c>
      <c r="E50" s="283">
        <v>305</v>
      </c>
      <c r="F50" s="284">
        <v>168</v>
      </c>
      <c r="G50" s="285">
        <v>1510</v>
      </c>
      <c r="H50" s="284">
        <v>680</v>
      </c>
      <c r="I50" s="282">
        <v>266</v>
      </c>
      <c r="J50" s="286" t="s">
        <v>426</v>
      </c>
    </row>
    <row r="51" spans="1:10" ht="16.5" thickBot="1" x14ac:dyDescent="0.3">
      <c r="A51" s="281">
        <v>479</v>
      </c>
      <c r="B51" s="282">
        <v>119300</v>
      </c>
      <c r="C51" s="282" t="s">
        <v>53</v>
      </c>
      <c r="D51" s="282" t="s">
        <v>901</v>
      </c>
      <c r="E51" s="283">
        <v>115</v>
      </c>
      <c r="F51" s="284">
        <v>64</v>
      </c>
      <c r="G51" s="284">
        <v>989</v>
      </c>
      <c r="H51" s="284">
        <v>445</v>
      </c>
      <c r="I51" s="282">
        <v>268</v>
      </c>
      <c r="J51" s="286" t="s">
        <v>510</v>
      </c>
    </row>
    <row r="52" spans="1:10" ht="16.5" thickBot="1" x14ac:dyDescent="0.3">
      <c r="A52" s="281">
        <v>520</v>
      </c>
      <c r="B52" s="282">
        <v>107600</v>
      </c>
      <c r="C52" s="282" t="s">
        <v>53</v>
      </c>
      <c r="D52" s="282" t="s">
        <v>901</v>
      </c>
      <c r="E52" s="283">
        <v>69</v>
      </c>
      <c r="F52" s="284">
        <v>38</v>
      </c>
      <c r="G52" s="284">
        <v>888</v>
      </c>
      <c r="H52" s="284">
        <v>400</v>
      </c>
      <c r="I52" s="282">
        <v>269</v>
      </c>
      <c r="J52" s="286" t="s">
        <v>510</v>
      </c>
    </row>
    <row r="53" spans="1:10" ht="16.5" thickBot="1" x14ac:dyDescent="0.3">
      <c r="A53" s="281" t="s">
        <v>870</v>
      </c>
      <c r="B53" s="282">
        <v>145700</v>
      </c>
      <c r="C53" s="282" t="s">
        <v>53</v>
      </c>
      <c r="D53" s="282" t="s">
        <v>902</v>
      </c>
      <c r="E53" s="283">
        <v>195</v>
      </c>
      <c r="F53" s="284">
        <v>107</v>
      </c>
      <c r="G53" s="285">
        <v>1199</v>
      </c>
      <c r="H53" s="284">
        <v>540</v>
      </c>
      <c r="I53" s="282">
        <v>270</v>
      </c>
      <c r="J53" s="286" t="s">
        <v>510</v>
      </c>
    </row>
    <row r="54" spans="1:10" ht="16.5" thickBot="1" x14ac:dyDescent="0.3">
      <c r="A54" s="281">
        <v>537</v>
      </c>
      <c r="B54" s="282">
        <v>161100</v>
      </c>
      <c r="C54" s="282" t="s">
        <v>53</v>
      </c>
      <c r="D54" s="282" t="s">
        <v>901</v>
      </c>
      <c r="E54" s="283">
        <v>224</v>
      </c>
      <c r="F54" s="284">
        <v>123</v>
      </c>
      <c r="G54" s="285">
        <v>1314</v>
      </c>
      <c r="H54" s="284">
        <v>591</v>
      </c>
      <c r="I54" s="282">
        <v>272</v>
      </c>
      <c r="J54" s="286" t="s">
        <v>510</v>
      </c>
    </row>
    <row r="55" spans="1:10" ht="16.5" thickBot="1" x14ac:dyDescent="0.3">
      <c r="A55" s="281">
        <v>543</v>
      </c>
      <c r="B55" s="282">
        <v>139300</v>
      </c>
      <c r="C55" s="282" t="s">
        <v>53</v>
      </c>
      <c r="D55" s="282" t="s">
        <v>901</v>
      </c>
      <c r="E55" s="283">
        <v>170</v>
      </c>
      <c r="F55" s="284">
        <v>93</v>
      </c>
      <c r="G55" s="285">
        <v>1136</v>
      </c>
      <c r="H55" s="284">
        <v>511</v>
      </c>
      <c r="I55" s="282">
        <v>272</v>
      </c>
      <c r="J55" s="286" t="s">
        <v>510</v>
      </c>
    </row>
    <row r="56" spans="1:10" ht="16.5" thickBot="1" x14ac:dyDescent="0.3">
      <c r="A56" s="281">
        <v>1187</v>
      </c>
      <c r="B56" s="282">
        <v>177400</v>
      </c>
      <c r="C56" s="282" t="s">
        <v>53</v>
      </c>
      <c r="D56" s="282" t="s">
        <v>902</v>
      </c>
      <c r="E56" s="283">
        <v>278</v>
      </c>
      <c r="F56" s="284">
        <v>153</v>
      </c>
      <c r="G56" s="285">
        <v>1432</v>
      </c>
      <c r="H56" s="284">
        <v>645</v>
      </c>
      <c r="I56" s="282">
        <v>275</v>
      </c>
      <c r="J56" s="286" t="s">
        <v>510</v>
      </c>
    </row>
    <row r="57" spans="1:10" ht="16.5" thickBot="1" x14ac:dyDescent="0.3">
      <c r="A57" s="281" t="s">
        <v>871</v>
      </c>
      <c r="B57" s="282">
        <v>170100</v>
      </c>
      <c r="C57" s="282" t="s">
        <v>53</v>
      </c>
      <c r="D57" s="282" t="s">
        <v>902</v>
      </c>
      <c r="E57" s="283">
        <v>246</v>
      </c>
      <c r="F57" s="284">
        <v>135</v>
      </c>
      <c r="G57" s="285">
        <v>1363</v>
      </c>
      <c r="H57" s="284">
        <v>614</v>
      </c>
      <c r="I57" s="282">
        <v>277</v>
      </c>
      <c r="J57" s="286" t="s">
        <v>426</v>
      </c>
    </row>
    <row r="58" spans="1:10" ht="16.5" thickBot="1" x14ac:dyDescent="0.3">
      <c r="A58" s="281">
        <v>1124</v>
      </c>
      <c r="B58" s="282">
        <v>148100</v>
      </c>
      <c r="C58" s="282" t="s">
        <v>53</v>
      </c>
      <c r="D58" s="282" t="s">
        <v>902</v>
      </c>
      <c r="E58" s="283">
        <v>203</v>
      </c>
      <c r="F58" s="284">
        <v>111</v>
      </c>
      <c r="G58" s="285">
        <v>1184</v>
      </c>
      <c r="H58" s="284">
        <v>533</v>
      </c>
      <c r="I58" s="282">
        <v>278</v>
      </c>
      <c r="J58" s="286" t="s">
        <v>510</v>
      </c>
    </row>
    <row r="59" spans="1:10" ht="16.5" thickBot="1" x14ac:dyDescent="0.3">
      <c r="A59" s="281">
        <v>585</v>
      </c>
      <c r="B59" s="282">
        <v>132000</v>
      </c>
      <c r="C59" s="282" t="s">
        <v>53</v>
      </c>
      <c r="D59" s="282" t="s">
        <v>901</v>
      </c>
      <c r="E59" s="283">
        <v>138</v>
      </c>
      <c r="F59" s="284">
        <v>76</v>
      </c>
      <c r="G59" s="285">
        <v>1053</v>
      </c>
      <c r="H59" s="284">
        <v>474</v>
      </c>
      <c r="I59" s="282">
        <v>279</v>
      </c>
      <c r="J59" s="286" t="s">
        <v>510</v>
      </c>
    </row>
    <row r="60" spans="1:10" ht="16.5" thickBot="1" x14ac:dyDescent="0.3">
      <c r="A60" s="281">
        <v>591</v>
      </c>
      <c r="B60" s="282">
        <v>111200</v>
      </c>
      <c r="C60" s="282" t="s">
        <v>53</v>
      </c>
      <c r="D60" s="282" t="s">
        <v>901</v>
      </c>
      <c r="E60" s="283">
        <v>76</v>
      </c>
      <c r="F60" s="284">
        <v>42</v>
      </c>
      <c r="G60" s="284">
        <v>886</v>
      </c>
      <c r="H60" s="284">
        <v>399</v>
      </c>
      <c r="I60" s="282">
        <v>279</v>
      </c>
      <c r="J60" s="286" t="s">
        <v>510</v>
      </c>
    </row>
    <row r="61" spans="1:10" ht="16.5" thickBot="1" x14ac:dyDescent="0.3">
      <c r="A61" s="281">
        <v>508</v>
      </c>
      <c r="B61" s="282">
        <v>153600</v>
      </c>
      <c r="C61" s="282" t="s">
        <v>53</v>
      </c>
      <c r="D61" s="282" t="s">
        <v>901</v>
      </c>
      <c r="E61" s="283">
        <v>207</v>
      </c>
      <c r="F61" s="284">
        <v>114</v>
      </c>
      <c r="G61" s="285">
        <v>1213</v>
      </c>
      <c r="H61" s="284">
        <v>546</v>
      </c>
      <c r="I61" s="282">
        <v>281</v>
      </c>
      <c r="J61" s="286" t="s">
        <v>510</v>
      </c>
    </row>
    <row r="62" spans="1:10" ht="16.5" thickBot="1" x14ac:dyDescent="0.3">
      <c r="A62" s="281">
        <v>673</v>
      </c>
      <c r="B62" s="282">
        <v>167900</v>
      </c>
      <c r="C62" s="282" t="s">
        <v>53</v>
      </c>
      <c r="D62" s="282" t="s">
        <v>902</v>
      </c>
      <c r="E62" s="283">
        <v>251</v>
      </c>
      <c r="F62" s="284">
        <v>138</v>
      </c>
      <c r="G62" s="285">
        <v>1322</v>
      </c>
      <c r="H62" s="284">
        <v>595</v>
      </c>
      <c r="I62" s="282">
        <v>282</v>
      </c>
      <c r="J62" s="286" t="s">
        <v>510</v>
      </c>
    </row>
    <row r="63" spans="1:10" ht="16.5" thickBot="1" x14ac:dyDescent="0.3">
      <c r="A63" s="281" t="s">
        <v>872</v>
      </c>
      <c r="B63" s="282">
        <v>230900</v>
      </c>
      <c r="C63" s="282" t="s">
        <v>53</v>
      </c>
      <c r="D63" s="282" t="s">
        <v>902</v>
      </c>
      <c r="E63" s="283">
        <v>414</v>
      </c>
      <c r="F63" s="284">
        <v>228</v>
      </c>
      <c r="G63" s="285">
        <v>1781</v>
      </c>
      <c r="H63" s="284">
        <v>801</v>
      </c>
      <c r="I63" s="282">
        <v>288</v>
      </c>
      <c r="J63" s="286" t="s">
        <v>426</v>
      </c>
    </row>
    <row r="64" spans="1:10" ht="16.5" thickBot="1" x14ac:dyDescent="0.3">
      <c r="A64" s="281">
        <v>638</v>
      </c>
      <c r="B64" s="282">
        <v>130200</v>
      </c>
      <c r="C64" s="282" t="s">
        <v>53</v>
      </c>
      <c r="D64" s="282" t="s">
        <v>901</v>
      </c>
      <c r="E64" s="283">
        <v>142</v>
      </c>
      <c r="F64" s="284">
        <v>78</v>
      </c>
      <c r="G64" s="284">
        <v>990</v>
      </c>
      <c r="H64" s="284">
        <v>445</v>
      </c>
      <c r="I64" s="282">
        <v>292</v>
      </c>
      <c r="J64" s="286" t="s">
        <v>510</v>
      </c>
    </row>
    <row r="65" spans="1:10" ht="16.5" thickBot="1" x14ac:dyDescent="0.3">
      <c r="A65" s="281" t="s">
        <v>873</v>
      </c>
      <c r="B65" s="282">
        <v>153200</v>
      </c>
      <c r="C65" s="282" t="s">
        <v>53</v>
      </c>
      <c r="D65" s="282" t="s">
        <v>902</v>
      </c>
      <c r="E65" s="283">
        <v>209</v>
      </c>
      <c r="F65" s="284">
        <v>115</v>
      </c>
      <c r="G65" s="285">
        <v>1162</v>
      </c>
      <c r="H65" s="284">
        <v>523</v>
      </c>
      <c r="I65" s="282">
        <v>293</v>
      </c>
      <c r="J65" s="286" t="s">
        <v>510</v>
      </c>
    </row>
    <row r="66" spans="1:10" ht="16.5" thickBot="1" x14ac:dyDescent="0.3">
      <c r="A66" s="281" t="s">
        <v>874</v>
      </c>
      <c r="B66" s="282">
        <v>128000</v>
      </c>
      <c r="C66" s="282" t="s">
        <v>53</v>
      </c>
      <c r="D66" s="282" t="s">
        <v>902</v>
      </c>
      <c r="E66" s="283">
        <v>149</v>
      </c>
      <c r="F66" s="284">
        <v>82</v>
      </c>
      <c r="G66" s="284">
        <v>954</v>
      </c>
      <c r="H66" s="284">
        <v>430</v>
      </c>
      <c r="I66" s="282">
        <v>298</v>
      </c>
      <c r="J66" s="286" t="s">
        <v>426</v>
      </c>
    </row>
    <row r="67" spans="1:10" ht="16.5" thickBot="1" x14ac:dyDescent="0.3">
      <c r="A67" s="281" t="s">
        <v>875</v>
      </c>
      <c r="B67" s="282">
        <v>125100</v>
      </c>
      <c r="C67" s="282" t="s">
        <v>53</v>
      </c>
      <c r="D67" s="282" t="s">
        <v>902</v>
      </c>
      <c r="E67" s="283">
        <v>145</v>
      </c>
      <c r="F67" s="284">
        <v>80</v>
      </c>
      <c r="G67" s="284">
        <v>914</v>
      </c>
      <c r="H67" s="284">
        <v>411</v>
      </c>
      <c r="I67" s="282">
        <v>304</v>
      </c>
      <c r="J67" s="286" t="s">
        <v>426</v>
      </c>
    </row>
    <row r="68" spans="1:10" ht="16.5" thickBot="1" x14ac:dyDescent="0.3">
      <c r="A68" s="281">
        <v>592</v>
      </c>
      <c r="B68" s="282">
        <v>109500</v>
      </c>
      <c r="C68" s="282" t="s">
        <v>53</v>
      </c>
      <c r="D68" s="282" t="s">
        <v>901</v>
      </c>
      <c r="E68" s="283">
        <v>78</v>
      </c>
      <c r="F68" s="284">
        <v>43</v>
      </c>
      <c r="G68" s="284">
        <v>798</v>
      </c>
      <c r="H68" s="284">
        <v>359</v>
      </c>
      <c r="I68" s="282">
        <v>305</v>
      </c>
      <c r="J68" s="286" t="s">
        <v>510</v>
      </c>
    </row>
    <row r="69" spans="1:10" ht="16.5" thickBot="1" x14ac:dyDescent="0.3">
      <c r="A69" s="288" t="s">
        <v>876</v>
      </c>
      <c r="B69" s="289">
        <v>14403300</v>
      </c>
      <c r="C69" s="289"/>
      <c r="D69" s="282"/>
      <c r="E69" s="290">
        <v>24119</v>
      </c>
      <c r="F69" s="291">
        <v>13266</v>
      </c>
      <c r="G69" s="291">
        <v>141633</v>
      </c>
      <c r="H69" s="291">
        <v>63738</v>
      </c>
      <c r="I69" s="289">
        <v>226</v>
      </c>
      <c r="J69" s="292" t="s">
        <v>877</v>
      </c>
    </row>
    <row r="70" spans="1:10" ht="16.5" thickBot="1" x14ac:dyDescent="0.3"/>
    <row r="71" spans="1:10" ht="72.75" thickBot="1" x14ac:dyDescent="0.3">
      <c r="A71" s="279" t="s">
        <v>843</v>
      </c>
      <c r="B71" s="280" t="s">
        <v>844</v>
      </c>
      <c r="C71" s="280"/>
      <c r="D71" s="280"/>
      <c r="E71" s="280" t="s">
        <v>845</v>
      </c>
      <c r="F71" s="280" t="s">
        <v>846</v>
      </c>
      <c r="G71" s="280" t="s">
        <v>847</v>
      </c>
      <c r="H71" s="280" t="s">
        <v>848</v>
      </c>
      <c r="I71" s="280" t="s">
        <v>849</v>
      </c>
      <c r="J71" s="280" t="s">
        <v>850</v>
      </c>
    </row>
    <row r="72" spans="1:10" ht="16.5" thickBot="1" x14ac:dyDescent="0.3">
      <c r="A72" s="281">
        <v>716</v>
      </c>
      <c r="B72" s="282">
        <v>124800</v>
      </c>
      <c r="C72" s="282" t="s">
        <v>764</v>
      </c>
      <c r="D72" s="282" t="s">
        <v>902</v>
      </c>
      <c r="E72" s="286">
        <v>38</v>
      </c>
      <c r="F72" s="286">
        <v>21</v>
      </c>
      <c r="G72" s="293">
        <v>2570</v>
      </c>
      <c r="H72" s="293">
        <v>1157</v>
      </c>
      <c r="I72" s="282">
        <v>108</v>
      </c>
      <c r="J72" s="286" t="s">
        <v>878</v>
      </c>
    </row>
    <row r="73" spans="1:10" ht="16.5" thickBot="1" x14ac:dyDescent="0.3">
      <c r="A73" s="281">
        <v>622</v>
      </c>
      <c r="B73" s="282">
        <v>152100</v>
      </c>
      <c r="C73" s="282" t="s">
        <v>764</v>
      </c>
      <c r="D73" s="282" t="s">
        <v>901</v>
      </c>
      <c r="E73" s="286">
        <v>100</v>
      </c>
      <c r="F73" s="286">
        <v>55</v>
      </c>
      <c r="G73" s="293">
        <v>2603</v>
      </c>
      <c r="H73" s="293">
        <v>1172</v>
      </c>
      <c r="I73" s="282">
        <v>130</v>
      </c>
      <c r="J73" s="286" t="s">
        <v>878</v>
      </c>
    </row>
    <row r="74" spans="1:10" ht="16.5" thickBot="1" x14ac:dyDescent="0.3">
      <c r="A74" s="281">
        <v>608</v>
      </c>
      <c r="B74" s="282">
        <v>102800</v>
      </c>
      <c r="C74" s="282" t="s">
        <v>764</v>
      </c>
      <c r="D74" s="282" t="s">
        <v>901</v>
      </c>
      <c r="E74" s="286">
        <v>9</v>
      </c>
      <c r="F74" s="286">
        <v>5</v>
      </c>
      <c r="G74" s="293">
        <v>1654</v>
      </c>
      <c r="H74" s="286">
        <v>744</v>
      </c>
      <c r="I74" s="282">
        <v>138</v>
      </c>
      <c r="J74" s="286" t="s">
        <v>878</v>
      </c>
    </row>
    <row r="75" spans="1:10" ht="16.5" thickBot="1" x14ac:dyDescent="0.3">
      <c r="A75" s="281">
        <v>286</v>
      </c>
      <c r="B75" s="282">
        <v>129500</v>
      </c>
      <c r="C75" s="282" t="s">
        <v>764</v>
      </c>
      <c r="D75" s="282" t="s">
        <v>901</v>
      </c>
      <c r="E75" s="286">
        <v>73</v>
      </c>
      <c r="F75" s="286">
        <v>40</v>
      </c>
      <c r="G75" s="293">
        <v>1863</v>
      </c>
      <c r="H75" s="286">
        <v>839</v>
      </c>
      <c r="I75" s="282">
        <v>154</v>
      </c>
      <c r="J75" s="286" t="s">
        <v>878</v>
      </c>
    </row>
    <row r="76" spans="1:10" ht="16.5" thickBot="1" x14ac:dyDescent="0.3">
      <c r="A76" s="281">
        <v>668</v>
      </c>
      <c r="B76" s="282">
        <v>235400</v>
      </c>
      <c r="C76" s="282" t="s">
        <v>764</v>
      </c>
      <c r="D76" s="282" t="s">
        <v>902</v>
      </c>
      <c r="E76" s="286">
        <v>328</v>
      </c>
      <c r="F76" s="286">
        <v>180</v>
      </c>
      <c r="G76" s="293">
        <v>3352</v>
      </c>
      <c r="H76" s="293">
        <v>1508</v>
      </c>
      <c r="I76" s="282">
        <v>156</v>
      </c>
      <c r="J76" s="286" t="s">
        <v>878</v>
      </c>
    </row>
    <row r="77" spans="1:10" ht="16.5" thickBot="1" x14ac:dyDescent="0.3">
      <c r="A77" s="281">
        <v>659</v>
      </c>
      <c r="B77" s="282">
        <v>122700</v>
      </c>
      <c r="C77" s="282" t="s">
        <v>764</v>
      </c>
      <c r="D77" s="282" t="s">
        <v>902</v>
      </c>
      <c r="E77" s="286">
        <v>40</v>
      </c>
      <c r="F77" s="286">
        <v>22</v>
      </c>
      <c r="G77" s="293">
        <v>1742</v>
      </c>
      <c r="H77" s="286">
        <v>784</v>
      </c>
      <c r="I77" s="282">
        <v>157</v>
      </c>
      <c r="J77" s="286" t="s">
        <v>878</v>
      </c>
    </row>
    <row r="78" spans="1:10" ht="16.5" thickBot="1" x14ac:dyDescent="0.3">
      <c r="A78" s="281">
        <v>384</v>
      </c>
      <c r="B78" s="282">
        <v>158700</v>
      </c>
      <c r="C78" s="282" t="s">
        <v>764</v>
      </c>
      <c r="D78" s="282" t="s">
        <v>901</v>
      </c>
      <c r="E78" s="286">
        <v>164</v>
      </c>
      <c r="F78" s="286">
        <v>90</v>
      </c>
      <c r="G78" s="293">
        <v>2191</v>
      </c>
      <c r="H78" s="286">
        <v>986</v>
      </c>
      <c r="I78" s="282">
        <v>161</v>
      </c>
      <c r="J78" s="286" t="s">
        <v>878</v>
      </c>
    </row>
    <row r="79" spans="1:10" ht="16.5" thickBot="1" x14ac:dyDescent="0.3">
      <c r="A79" s="281" t="s">
        <v>879</v>
      </c>
      <c r="B79" s="282">
        <v>419300</v>
      </c>
      <c r="C79" s="282" t="s">
        <v>764</v>
      </c>
      <c r="D79" s="282" t="s">
        <v>901</v>
      </c>
      <c r="E79" s="286">
        <v>863</v>
      </c>
      <c r="F79" s="286">
        <v>475</v>
      </c>
      <c r="G79" s="293">
        <v>5751</v>
      </c>
      <c r="H79" s="293">
        <v>2588</v>
      </c>
      <c r="I79" s="282">
        <v>162</v>
      </c>
      <c r="J79" s="286" t="s">
        <v>878</v>
      </c>
    </row>
    <row r="80" spans="1:10" ht="16.5" thickBot="1" x14ac:dyDescent="0.3">
      <c r="A80" s="281">
        <v>253</v>
      </c>
      <c r="B80" s="282">
        <v>207100</v>
      </c>
      <c r="C80" s="282" t="s">
        <v>764</v>
      </c>
      <c r="D80" s="282" t="s">
        <v>901</v>
      </c>
      <c r="E80" s="286">
        <v>257</v>
      </c>
      <c r="F80" s="286">
        <v>142</v>
      </c>
      <c r="G80" s="293">
        <v>2760</v>
      </c>
      <c r="H80" s="293">
        <v>1242</v>
      </c>
      <c r="I80" s="282">
        <v>167</v>
      </c>
      <c r="J80" s="286" t="s">
        <v>878</v>
      </c>
    </row>
    <row r="81" spans="1:10" ht="16.5" thickBot="1" x14ac:dyDescent="0.3">
      <c r="A81" s="281">
        <v>911</v>
      </c>
      <c r="B81" s="282">
        <v>168500</v>
      </c>
      <c r="C81" s="282" t="s">
        <v>764</v>
      </c>
      <c r="D81" s="282" t="s">
        <v>902</v>
      </c>
      <c r="E81" s="286">
        <v>168</v>
      </c>
      <c r="F81" s="286">
        <v>92</v>
      </c>
      <c r="G81" s="293">
        <v>2231</v>
      </c>
      <c r="H81" s="293">
        <v>1004</v>
      </c>
      <c r="I81" s="282">
        <v>168</v>
      </c>
      <c r="J81" s="286" t="s">
        <v>878</v>
      </c>
    </row>
    <row r="82" spans="1:10" ht="16.5" thickBot="1" x14ac:dyDescent="0.3">
      <c r="A82" s="281">
        <v>560</v>
      </c>
      <c r="B82" s="282">
        <v>96800</v>
      </c>
      <c r="C82" s="282" t="s">
        <v>764</v>
      </c>
      <c r="D82" s="282" t="s">
        <v>901</v>
      </c>
      <c r="E82" s="286">
        <v>11</v>
      </c>
      <c r="F82" s="286">
        <v>6</v>
      </c>
      <c r="G82" s="293">
        <v>1272</v>
      </c>
      <c r="H82" s="286">
        <v>572</v>
      </c>
      <c r="I82" s="282">
        <v>169</v>
      </c>
      <c r="J82" s="286" t="s">
        <v>878</v>
      </c>
    </row>
    <row r="83" spans="1:10" ht="16.5" thickBot="1" x14ac:dyDescent="0.3">
      <c r="A83" s="281" t="s">
        <v>880</v>
      </c>
      <c r="B83" s="282">
        <v>492400</v>
      </c>
      <c r="C83" s="282" t="s">
        <v>764</v>
      </c>
      <c r="D83" s="282" t="s">
        <v>901</v>
      </c>
      <c r="E83" s="293">
        <v>1070</v>
      </c>
      <c r="F83" s="286">
        <v>589</v>
      </c>
      <c r="G83" s="293">
        <v>6381</v>
      </c>
      <c r="H83" s="293">
        <v>2872</v>
      </c>
      <c r="I83" s="282">
        <v>171</v>
      </c>
      <c r="J83" s="286" t="s">
        <v>878</v>
      </c>
    </row>
    <row r="84" spans="1:10" ht="16.5" thickBot="1" x14ac:dyDescent="0.3">
      <c r="A84" s="281">
        <v>16</v>
      </c>
      <c r="B84" s="282">
        <v>188800</v>
      </c>
      <c r="C84" s="282" t="s">
        <v>764</v>
      </c>
      <c r="D84" s="282" t="s">
        <v>901</v>
      </c>
      <c r="E84" s="286">
        <v>298</v>
      </c>
      <c r="F84" s="286">
        <v>164</v>
      </c>
      <c r="G84" s="293">
        <v>2433</v>
      </c>
      <c r="H84" s="293">
        <v>1095</v>
      </c>
      <c r="I84" s="282">
        <v>172</v>
      </c>
      <c r="J84" s="286" t="s">
        <v>878</v>
      </c>
    </row>
    <row r="85" spans="1:10" ht="16.5" thickBot="1" x14ac:dyDescent="0.3">
      <c r="A85" s="281">
        <v>338</v>
      </c>
      <c r="B85" s="282">
        <v>340900</v>
      </c>
      <c r="C85" s="282" t="s">
        <v>764</v>
      </c>
      <c r="D85" s="282" t="s">
        <v>901</v>
      </c>
      <c r="E85" s="286">
        <v>598</v>
      </c>
      <c r="F85" s="286">
        <v>329</v>
      </c>
      <c r="G85" s="293">
        <v>4307</v>
      </c>
      <c r="H85" s="293">
        <v>1938</v>
      </c>
      <c r="I85" s="282">
        <v>176</v>
      </c>
      <c r="J85" s="286" t="s">
        <v>881</v>
      </c>
    </row>
    <row r="86" spans="1:10" ht="16.5" thickBot="1" x14ac:dyDescent="0.3">
      <c r="A86" s="281">
        <v>1419</v>
      </c>
      <c r="B86" s="282">
        <v>313800</v>
      </c>
      <c r="C86" s="282" t="s">
        <v>764</v>
      </c>
      <c r="D86" s="282" t="s">
        <v>904</v>
      </c>
      <c r="E86" s="286">
        <v>622</v>
      </c>
      <c r="F86" s="286">
        <v>342</v>
      </c>
      <c r="G86" s="293">
        <v>3855</v>
      </c>
      <c r="H86" s="293">
        <v>1735</v>
      </c>
      <c r="I86" s="282">
        <v>181</v>
      </c>
      <c r="J86" s="286" t="s">
        <v>878</v>
      </c>
    </row>
    <row r="87" spans="1:10" ht="16.5" thickBot="1" x14ac:dyDescent="0.3">
      <c r="A87" s="281" t="s">
        <v>882</v>
      </c>
      <c r="B87" s="282">
        <v>1280300</v>
      </c>
      <c r="C87" s="282" t="s">
        <v>764</v>
      </c>
      <c r="D87" s="282" t="s">
        <v>901</v>
      </c>
      <c r="E87" s="293">
        <v>3024</v>
      </c>
      <c r="F87" s="293">
        <v>1663</v>
      </c>
      <c r="G87" s="293">
        <v>15710</v>
      </c>
      <c r="H87" s="293">
        <v>7070</v>
      </c>
      <c r="I87" s="282">
        <v>181</v>
      </c>
      <c r="J87" s="286" t="s">
        <v>878</v>
      </c>
    </row>
    <row r="88" spans="1:10" ht="16.5" thickBot="1" x14ac:dyDescent="0.3">
      <c r="A88" s="281">
        <v>199</v>
      </c>
      <c r="B88" s="282">
        <v>204100</v>
      </c>
      <c r="C88" s="282" t="s">
        <v>764</v>
      </c>
      <c r="D88" s="282" t="s">
        <v>901</v>
      </c>
      <c r="E88" s="286">
        <v>303</v>
      </c>
      <c r="F88" s="286">
        <v>166</v>
      </c>
      <c r="G88" s="293">
        <v>2499</v>
      </c>
      <c r="H88" s="293">
        <v>1125</v>
      </c>
      <c r="I88" s="282">
        <v>181</v>
      </c>
      <c r="J88" s="286" t="s">
        <v>878</v>
      </c>
    </row>
    <row r="89" spans="1:10" ht="16.5" thickBot="1" x14ac:dyDescent="0.3">
      <c r="A89" s="281">
        <v>973</v>
      </c>
      <c r="B89" s="282">
        <v>387600</v>
      </c>
      <c r="C89" s="282" t="s">
        <v>764</v>
      </c>
      <c r="D89" s="282" t="s">
        <v>902</v>
      </c>
      <c r="E89" s="286">
        <v>808</v>
      </c>
      <c r="F89" s="286">
        <v>444</v>
      </c>
      <c r="G89" s="293">
        <v>4742</v>
      </c>
      <c r="H89" s="293">
        <v>2134</v>
      </c>
      <c r="I89" s="282">
        <v>182</v>
      </c>
      <c r="J89" s="286" t="s">
        <v>878</v>
      </c>
    </row>
    <row r="90" spans="1:10" ht="16.5" thickBot="1" x14ac:dyDescent="0.3">
      <c r="A90" s="281" t="s">
        <v>883</v>
      </c>
      <c r="B90" s="282">
        <v>857100</v>
      </c>
      <c r="C90" s="282" t="s">
        <v>764</v>
      </c>
      <c r="D90" s="282" t="s">
        <v>901</v>
      </c>
      <c r="E90" s="293">
        <v>2072</v>
      </c>
      <c r="F90" s="293">
        <v>1139</v>
      </c>
      <c r="G90" s="293">
        <v>10461</v>
      </c>
      <c r="H90" s="293">
        <v>4707</v>
      </c>
      <c r="I90" s="282">
        <v>182</v>
      </c>
      <c r="J90" s="286" t="s">
        <v>510</v>
      </c>
    </row>
    <row r="91" spans="1:10" ht="16.5" thickBot="1" x14ac:dyDescent="0.3">
      <c r="A91" s="281">
        <v>498</v>
      </c>
      <c r="B91" s="282">
        <v>227900</v>
      </c>
      <c r="C91" s="282" t="s">
        <v>764</v>
      </c>
      <c r="D91" s="282" t="s">
        <v>901</v>
      </c>
      <c r="E91" s="286">
        <v>354</v>
      </c>
      <c r="F91" s="286">
        <v>194</v>
      </c>
      <c r="G91" s="293">
        <v>2762</v>
      </c>
      <c r="H91" s="293">
        <v>1243</v>
      </c>
      <c r="I91" s="282">
        <v>183</v>
      </c>
      <c r="J91" s="286" t="s">
        <v>878</v>
      </c>
    </row>
    <row r="92" spans="1:10" ht="16.5" thickBot="1" x14ac:dyDescent="0.3">
      <c r="A92" s="281">
        <v>662</v>
      </c>
      <c r="B92" s="282">
        <v>180000</v>
      </c>
      <c r="C92" s="282" t="s">
        <v>764</v>
      </c>
      <c r="D92" s="282" t="s">
        <v>902</v>
      </c>
      <c r="E92" s="286">
        <v>232</v>
      </c>
      <c r="F92" s="286">
        <v>128</v>
      </c>
      <c r="G92" s="293">
        <v>2172</v>
      </c>
      <c r="H92" s="286">
        <v>977</v>
      </c>
      <c r="I92" s="282">
        <v>184</v>
      </c>
      <c r="J92" s="286" t="s">
        <v>878</v>
      </c>
    </row>
    <row r="93" spans="1:10" ht="16.5" thickBot="1" x14ac:dyDescent="0.3">
      <c r="A93" s="281">
        <v>1399</v>
      </c>
      <c r="B93" s="282">
        <v>276500</v>
      </c>
      <c r="C93" s="282" t="s">
        <v>764</v>
      </c>
      <c r="D93" s="282" t="s">
        <v>904</v>
      </c>
      <c r="E93" s="286">
        <v>532</v>
      </c>
      <c r="F93" s="286">
        <v>293</v>
      </c>
      <c r="G93" s="293">
        <v>3330</v>
      </c>
      <c r="H93" s="293">
        <v>1498</v>
      </c>
      <c r="I93" s="282">
        <v>185</v>
      </c>
      <c r="J93" s="286" t="s">
        <v>878</v>
      </c>
    </row>
    <row r="94" spans="1:10" ht="16.5" thickBot="1" x14ac:dyDescent="0.3">
      <c r="A94" s="281" t="s">
        <v>884</v>
      </c>
      <c r="B94" s="282">
        <v>269500</v>
      </c>
      <c r="C94" s="282" t="s">
        <v>764</v>
      </c>
      <c r="D94" s="282" t="s">
        <v>902</v>
      </c>
      <c r="E94" s="286">
        <v>485</v>
      </c>
      <c r="F94" s="286">
        <v>267</v>
      </c>
      <c r="G94" s="293">
        <v>3218</v>
      </c>
      <c r="H94" s="293">
        <v>1448</v>
      </c>
      <c r="I94" s="282">
        <v>186</v>
      </c>
      <c r="J94" s="286" t="s">
        <v>878</v>
      </c>
    </row>
    <row r="95" spans="1:10" ht="16.5" thickBot="1" x14ac:dyDescent="0.3">
      <c r="A95" s="281">
        <v>1430</v>
      </c>
      <c r="B95" s="282">
        <v>439700</v>
      </c>
      <c r="C95" s="282" t="s">
        <v>764</v>
      </c>
      <c r="D95" s="282" t="s">
        <v>904</v>
      </c>
      <c r="E95" s="286">
        <v>976</v>
      </c>
      <c r="F95" s="286">
        <v>537</v>
      </c>
      <c r="G95" s="293">
        <v>5247</v>
      </c>
      <c r="H95" s="293">
        <v>2361</v>
      </c>
      <c r="I95" s="282">
        <v>186</v>
      </c>
      <c r="J95" s="286" t="s">
        <v>878</v>
      </c>
    </row>
    <row r="96" spans="1:10" ht="16.5" thickBot="1" x14ac:dyDescent="0.3">
      <c r="A96" s="281" t="s">
        <v>885</v>
      </c>
      <c r="B96" s="282">
        <v>399600</v>
      </c>
      <c r="C96" s="282" t="s">
        <v>764</v>
      </c>
      <c r="D96" s="282" t="s">
        <v>901</v>
      </c>
      <c r="E96" s="286">
        <v>846</v>
      </c>
      <c r="F96" s="286">
        <v>465</v>
      </c>
      <c r="G96" s="293">
        <v>4769</v>
      </c>
      <c r="H96" s="293">
        <v>2146</v>
      </c>
      <c r="I96" s="282">
        <v>186</v>
      </c>
      <c r="J96" s="286" t="s">
        <v>881</v>
      </c>
    </row>
    <row r="97" spans="1:10" ht="16.5" thickBot="1" x14ac:dyDescent="0.3">
      <c r="A97" s="281" t="s">
        <v>886</v>
      </c>
      <c r="B97" s="282">
        <v>253200</v>
      </c>
      <c r="C97" s="282" t="s">
        <v>764</v>
      </c>
      <c r="D97" s="282" t="s">
        <v>902</v>
      </c>
      <c r="E97" s="286">
        <v>458</v>
      </c>
      <c r="F97" s="286">
        <v>252</v>
      </c>
      <c r="G97" s="293">
        <v>3009</v>
      </c>
      <c r="H97" s="293">
        <v>1354</v>
      </c>
      <c r="I97" s="282">
        <v>187</v>
      </c>
      <c r="J97" s="286" t="s">
        <v>878</v>
      </c>
    </row>
    <row r="98" spans="1:10" ht="16.5" thickBot="1" x14ac:dyDescent="0.3">
      <c r="A98" s="281">
        <v>895</v>
      </c>
      <c r="B98" s="282">
        <v>213100</v>
      </c>
      <c r="C98" s="282" t="s">
        <v>764</v>
      </c>
      <c r="D98" s="282" t="s">
        <v>902</v>
      </c>
      <c r="E98" s="286">
        <v>308</v>
      </c>
      <c r="F98" s="286">
        <v>170</v>
      </c>
      <c r="G98" s="293">
        <v>2511</v>
      </c>
      <c r="H98" s="293">
        <v>1130</v>
      </c>
      <c r="I98" s="282">
        <v>189</v>
      </c>
      <c r="J98" s="286" t="s">
        <v>878</v>
      </c>
    </row>
    <row r="99" spans="1:10" ht="16.5" thickBot="1" x14ac:dyDescent="0.3">
      <c r="A99" s="281" t="s">
        <v>887</v>
      </c>
      <c r="B99" s="282">
        <v>237200</v>
      </c>
      <c r="C99" s="282" t="s">
        <v>764</v>
      </c>
      <c r="D99" s="282" t="s">
        <v>901</v>
      </c>
      <c r="E99" s="286">
        <v>408</v>
      </c>
      <c r="F99" s="286">
        <v>224</v>
      </c>
      <c r="G99" s="293">
        <v>2782</v>
      </c>
      <c r="H99" s="293">
        <v>1252</v>
      </c>
      <c r="I99" s="282">
        <v>189</v>
      </c>
      <c r="J99" s="286" t="s">
        <v>878</v>
      </c>
    </row>
    <row r="100" spans="1:10" ht="16.5" thickBot="1" x14ac:dyDescent="0.3">
      <c r="A100" s="281">
        <v>176</v>
      </c>
      <c r="B100" s="282">
        <v>152400</v>
      </c>
      <c r="C100" s="282" t="s">
        <v>764</v>
      </c>
      <c r="D100" s="282" t="s">
        <v>901</v>
      </c>
      <c r="E100" s="286">
        <v>149</v>
      </c>
      <c r="F100" s="286">
        <v>82</v>
      </c>
      <c r="G100" s="293">
        <v>1770</v>
      </c>
      <c r="H100" s="286">
        <v>797</v>
      </c>
      <c r="I100" s="282">
        <v>191</v>
      </c>
      <c r="J100" s="286" t="s">
        <v>878</v>
      </c>
    </row>
    <row r="101" spans="1:10" ht="16.5" thickBot="1" x14ac:dyDescent="0.3">
      <c r="A101" s="281">
        <v>1396</v>
      </c>
      <c r="B101" s="282">
        <v>193900</v>
      </c>
      <c r="C101" s="282" t="s">
        <v>764</v>
      </c>
      <c r="D101" s="282" t="s">
        <v>903</v>
      </c>
      <c r="E101" s="286">
        <v>308</v>
      </c>
      <c r="F101" s="286">
        <v>170</v>
      </c>
      <c r="G101" s="293">
        <v>2247</v>
      </c>
      <c r="H101" s="293">
        <v>1011</v>
      </c>
      <c r="I101" s="282">
        <v>192</v>
      </c>
      <c r="J101" s="286" t="s">
        <v>878</v>
      </c>
    </row>
    <row r="102" spans="1:10" ht="16.5" thickBot="1" x14ac:dyDescent="0.3">
      <c r="A102" s="281" t="s">
        <v>888</v>
      </c>
      <c r="B102" s="282">
        <v>329500</v>
      </c>
      <c r="C102" s="282" t="s">
        <v>764</v>
      </c>
      <c r="D102" s="282" t="s">
        <v>902</v>
      </c>
      <c r="E102" s="286">
        <v>645</v>
      </c>
      <c r="F102" s="286">
        <v>355</v>
      </c>
      <c r="G102" s="293">
        <v>3811</v>
      </c>
      <c r="H102" s="293">
        <v>1715</v>
      </c>
      <c r="I102" s="282">
        <v>192</v>
      </c>
      <c r="J102" s="286" t="s">
        <v>878</v>
      </c>
    </row>
    <row r="103" spans="1:10" ht="16.5" thickBot="1" x14ac:dyDescent="0.3">
      <c r="A103" s="281">
        <v>62</v>
      </c>
      <c r="B103" s="282">
        <v>138500</v>
      </c>
      <c r="C103" s="282" t="s">
        <v>764</v>
      </c>
      <c r="D103" s="282" t="s">
        <v>901</v>
      </c>
      <c r="E103" s="286">
        <v>162</v>
      </c>
      <c r="F103" s="286">
        <v>89</v>
      </c>
      <c r="G103" s="293">
        <v>1601</v>
      </c>
      <c r="H103" s="286">
        <v>721</v>
      </c>
      <c r="I103" s="282">
        <v>192</v>
      </c>
      <c r="J103" s="286" t="s">
        <v>878</v>
      </c>
    </row>
    <row r="104" spans="1:10" ht="16.5" thickBot="1" x14ac:dyDescent="0.3">
      <c r="A104" s="281">
        <v>141</v>
      </c>
      <c r="B104" s="282">
        <v>202100</v>
      </c>
      <c r="C104" s="282" t="s">
        <v>764</v>
      </c>
      <c r="D104" s="282" t="s">
        <v>901</v>
      </c>
      <c r="E104" s="286">
        <v>325</v>
      </c>
      <c r="F104" s="286">
        <v>179</v>
      </c>
      <c r="G104" s="293">
        <v>2332</v>
      </c>
      <c r="H104" s="293">
        <v>1049</v>
      </c>
      <c r="I104" s="282">
        <v>193</v>
      </c>
      <c r="J104" s="286" t="s">
        <v>878</v>
      </c>
    </row>
    <row r="105" spans="1:10" ht="16.5" thickBot="1" x14ac:dyDescent="0.3">
      <c r="A105" s="281">
        <v>19</v>
      </c>
      <c r="B105" s="282">
        <v>157600</v>
      </c>
      <c r="C105" s="282" t="s">
        <v>764</v>
      </c>
      <c r="D105" s="282" t="s">
        <v>901</v>
      </c>
      <c r="E105" s="286">
        <v>217</v>
      </c>
      <c r="F105" s="286">
        <v>119</v>
      </c>
      <c r="G105" s="293">
        <v>1818</v>
      </c>
      <c r="H105" s="286">
        <v>818</v>
      </c>
      <c r="I105" s="282">
        <v>193</v>
      </c>
      <c r="J105" s="286" t="s">
        <v>510</v>
      </c>
    </row>
    <row r="106" spans="1:10" ht="16.5" thickBot="1" x14ac:dyDescent="0.3">
      <c r="A106" s="281" t="s">
        <v>889</v>
      </c>
      <c r="B106" s="282">
        <v>250200</v>
      </c>
      <c r="C106" s="282" t="s">
        <v>764</v>
      </c>
      <c r="D106" s="282" t="s">
        <v>901</v>
      </c>
      <c r="E106" s="286">
        <v>463</v>
      </c>
      <c r="F106" s="286">
        <v>255</v>
      </c>
      <c r="G106" s="293">
        <v>2884</v>
      </c>
      <c r="H106" s="293">
        <v>1298</v>
      </c>
      <c r="I106" s="282">
        <v>193</v>
      </c>
      <c r="J106" s="286" t="s">
        <v>878</v>
      </c>
    </row>
    <row r="107" spans="1:10" ht="16.5" thickBot="1" x14ac:dyDescent="0.3">
      <c r="A107" s="281">
        <v>94</v>
      </c>
      <c r="B107" s="282">
        <v>221500</v>
      </c>
      <c r="C107" s="282" t="s">
        <v>764</v>
      </c>
      <c r="D107" s="282" t="s">
        <v>901</v>
      </c>
      <c r="E107" s="286">
        <v>394</v>
      </c>
      <c r="F107" s="286">
        <v>216</v>
      </c>
      <c r="G107" s="293">
        <v>2535</v>
      </c>
      <c r="H107" s="293">
        <v>1141</v>
      </c>
      <c r="I107" s="282">
        <v>194</v>
      </c>
      <c r="J107" s="286" t="s">
        <v>878</v>
      </c>
    </row>
    <row r="108" spans="1:10" ht="16.5" thickBot="1" x14ac:dyDescent="0.3">
      <c r="A108" s="281">
        <v>115</v>
      </c>
      <c r="B108" s="282">
        <v>266900</v>
      </c>
      <c r="C108" s="282" t="s">
        <v>764</v>
      </c>
      <c r="D108" s="282" t="s">
        <v>901</v>
      </c>
      <c r="E108" s="286">
        <v>516</v>
      </c>
      <c r="F108" s="286">
        <v>284</v>
      </c>
      <c r="G108" s="293">
        <v>3049</v>
      </c>
      <c r="H108" s="293">
        <v>1372</v>
      </c>
      <c r="I108" s="282">
        <v>194</v>
      </c>
      <c r="J108" s="286" t="s">
        <v>878</v>
      </c>
    </row>
    <row r="109" spans="1:10" ht="16.5" thickBot="1" x14ac:dyDescent="0.3">
      <c r="A109" s="281">
        <v>478</v>
      </c>
      <c r="B109" s="282">
        <v>174400</v>
      </c>
      <c r="C109" s="282" t="s">
        <v>764</v>
      </c>
      <c r="D109" s="282" t="s">
        <v>901</v>
      </c>
      <c r="E109" s="286">
        <v>221</v>
      </c>
      <c r="F109" s="286">
        <v>121</v>
      </c>
      <c r="G109" s="293">
        <v>1990</v>
      </c>
      <c r="H109" s="286">
        <v>896</v>
      </c>
      <c r="I109" s="282">
        <v>195</v>
      </c>
      <c r="J109" s="286" t="s">
        <v>878</v>
      </c>
    </row>
    <row r="110" spans="1:10" ht="16.5" thickBot="1" x14ac:dyDescent="0.3">
      <c r="A110" s="281" t="s">
        <v>890</v>
      </c>
      <c r="B110" s="282">
        <v>422400</v>
      </c>
      <c r="C110" s="282" t="s">
        <v>764</v>
      </c>
      <c r="D110" s="282" t="s">
        <v>902</v>
      </c>
      <c r="E110" s="286">
        <v>907</v>
      </c>
      <c r="F110" s="286">
        <v>499</v>
      </c>
      <c r="G110" s="293">
        <v>4795</v>
      </c>
      <c r="H110" s="293">
        <v>2158</v>
      </c>
      <c r="I110" s="282">
        <v>196</v>
      </c>
      <c r="J110" s="286" t="s">
        <v>878</v>
      </c>
    </row>
    <row r="111" spans="1:10" ht="16.5" thickBot="1" x14ac:dyDescent="0.3">
      <c r="A111" s="281">
        <v>992</v>
      </c>
      <c r="B111" s="282">
        <v>244000</v>
      </c>
      <c r="C111" s="282" t="s">
        <v>764</v>
      </c>
      <c r="D111" s="282" t="s">
        <v>902</v>
      </c>
      <c r="E111" s="286">
        <v>447</v>
      </c>
      <c r="F111" s="286">
        <v>246</v>
      </c>
      <c r="G111" s="293">
        <v>2758</v>
      </c>
      <c r="H111" s="293">
        <v>1241</v>
      </c>
      <c r="I111" s="282">
        <v>197</v>
      </c>
      <c r="J111" s="286" t="s">
        <v>878</v>
      </c>
    </row>
    <row r="112" spans="1:10" ht="16.5" thickBot="1" x14ac:dyDescent="0.3">
      <c r="A112" s="281">
        <v>865</v>
      </c>
      <c r="B112" s="282">
        <v>174300</v>
      </c>
      <c r="C112" s="282" t="s">
        <v>764</v>
      </c>
      <c r="D112" s="282" t="s">
        <v>902</v>
      </c>
      <c r="E112" s="286">
        <v>227</v>
      </c>
      <c r="F112" s="286">
        <v>125</v>
      </c>
      <c r="G112" s="293">
        <v>1953</v>
      </c>
      <c r="H112" s="286">
        <v>879</v>
      </c>
      <c r="I112" s="282">
        <v>198</v>
      </c>
      <c r="J112" s="286" t="s">
        <v>510</v>
      </c>
    </row>
    <row r="113" spans="1:10" ht="16.5" thickBot="1" x14ac:dyDescent="0.3">
      <c r="A113" s="281">
        <v>388</v>
      </c>
      <c r="B113" s="282">
        <v>238700</v>
      </c>
      <c r="C113" s="282" t="s">
        <v>764</v>
      </c>
      <c r="D113" s="282" t="s">
        <v>901</v>
      </c>
      <c r="E113" s="286">
        <v>444</v>
      </c>
      <c r="F113" s="286">
        <v>244</v>
      </c>
      <c r="G113" s="293">
        <v>2673</v>
      </c>
      <c r="H113" s="293">
        <v>1203</v>
      </c>
      <c r="I113" s="282">
        <v>198</v>
      </c>
      <c r="J113" s="286" t="s">
        <v>878</v>
      </c>
    </row>
    <row r="114" spans="1:10" ht="16.5" thickBot="1" x14ac:dyDescent="0.3">
      <c r="A114" s="281">
        <v>116</v>
      </c>
      <c r="B114" s="282">
        <v>185700</v>
      </c>
      <c r="C114" s="282" t="s">
        <v>764</v>
      </c>
      <c r="D114" s="282" t="s">
        <v>901</v>
      </c>
      <c r="E114" s="286">
        <v>281</v>
      </c>
      <c r="F114" s="286">
        <v>155</v>
      </c>
      <c r="G114" s="293">
        <v>2079</v>
      </c>
      <c r="H114" s="286">
        <v>936</v>
      </c>
      <c r="I114" s="282">
        <v>199</v>
      </c>
      <c r="J114" s="286" t="s">
        <v>878</v>
      </c>
    </row>
    <row r="115" spans="1:10" ht="16.5" thickBot="1" x14ac:dyDescent="0.3">
      <c r="A115" s="281">
        <v>193</v>
      </c>
      <c r="B115" s="282">
        <v>257700</v>
      </c>
      <c r="C115" s="282" t="s">
        <v>764</v>
      </c>
      <c r="D115" s="282" t="s">
        <v>901</v>
      </c>
      <c r="E115" s="286">
        <v>472</v>
      </c>
      <c r="F115" s="286">
        <v>260</v>
      </c>
      <c r="G115" s="293">
        <v>2883</v>
      </c>
      <c r="H115" s="293">
        <v>1297</v>
      </c>
      <c r="I115" s="282">
        <v>199</v>
      </c>
      <c r="J115" s="286" t="s">
        <v>878</v>
      </c>
    </row>
    <row r="116" spans="1:10" ht="16.5" thickBot="1" x14ac:dyDescent="0.3">
      <c r="A116" s="281">
        <v>1377</v>
      </c>
      <c r="B116" s="282">
        <v>263400</v>
      </c>
      <c r="C116" s="282" t="s">
        <v>764</v>
      </c>
      <c r="D116" s="282" t="s">
        <v>903</v>
      </c>
      <c r="E116" s="286">
        <v>504</v>
      </c>
      <c r="F116" s="286">
        <v>277</v>
      </c>
      <c r="G116" s="293">
        <v>2943</v>
      </c>
      <c r="H116" s="293">
        <v>1324</v>
      </c>
      <c r="I116" s="282">
        <v>199</v>
      </c>
      <c r="J116" s="286" t="s">
        <v>878</v>
      </c>
    </row>
    <row r="117" spans="1:10" ht="16.5" thickBot="1" x14ac:dyDescent="0.3">
      <c r="A117" s="281" t="s">
        <v>891</v>
      </c>
      <c r="B117" s="282">
        <v>213200</v>
      </c>
      <c r="C117" s="282" t="s">
        <v>764</v>
      </c>
      <c r="D117" s="282" t="s">
        <v>901</v>
      </c>
      <c r="E117" s="286">
        <v>352</v>
      </c>
      <c r="F117" s="286">
        <v>193</v>
      </c>
      <c r="G117" s="293">
        <v>2378</v>
      </c>
      <c r="H117" s="293">
        <v>1070</v>
      </c>
      <c r="I117" s="282">
        <v>199</v>
      </c>
      <c r="J117" s="286" t="s">
        <v>878</v>
      </c>
    </row>
    <row r="118" spans="1:10" ht="16.5" thickBot="1" x14ac:dyDescent="0.3">
      <c r="A118" s="281">
        <v>26</v>
      </c>
      <c r="B118" s="282">
        <v>179500</v>
      </c>
      <c r="C118" s="282" t="s">
        <v>764</v>
      </c>
      <c r="D118" s="282" t="s">
        <v>901</v>
      </c>
      <c r="E118" s="286">
        <v>280</v>
      </c>
      <c r="F118" s="286">
        <v>154</v>
      </c>
      <c r="G118" s="293">
        <v>1999</v>
      </c>
      <c r="H118" s="286">
        <v>900</v>
      </c>
      <c r="I118" s="282">
        <v>200</v>
      </c>
      <c r="J118" s="286" t="s">
        <v>510</v>
      </c>
    </row>
    <row r="119" spans="1:10" ht="16.5" thickBot="1" x14ac:dyDescent="0.3">
      <c r="A119" s="281" t="s">
        <v>892</v>
      </c>
      <c r="B119" s="282">
        <v>600700</v>
      </c>
      <c r="C119" s="282" t="s">
        <v>764</v>
      </c>
      <c r="D119" s="282" t="s">
        <v>902</v>
      </c>
      <c r="E119" s="293">
        <v>1369</v>
      </c>
      <c r="F119" s="286">
        <v>753</v>
      </c>
      <c r="G119" s="293">
        <v>6686</v>
      </c>
      <c r="H119" s="293">
        <v>3009</v>
      </c>
      <c r="I119" s="282">
        <v>200</v>
      </c>
      <c r="J119" s="286" t="s">
        <v>878</v>
      </c>
    </row>
    <row r="120" spans="1:10" ht="16.5" thickBot="1" x14ac:dyDescent="0.3">
      <c r="A120" s="281">
        <v>1392</v>
      </c>
      <c r="B120" s="282">
        <v>210600</v>
      </c>
      <c r="C120" s="282" t="s">
        <v>764</v>
      </c>
      <c r="D120" s="282" t="s">
        <v>903</v>
      </c>
      <c r="E120" s="286">
        <v>360</v>
      </c>
      <c r="F120" s="286">
        <v>198</v>
      </c>
      <c r="G120" s="293">
        <v>2334</v>
      </c>
      <c r="H120" s="293">
        <v>1050</v>
      </c>
      <c r="I120" s="282">
        <v>200</v>
      </c>
      <c r="J120" s="286" t="s">
        <v>878</v>
      </c>
    </row>
    <row r="121" spans="1:10" ht="16.5" thickBot="1" x14ac:dyDescent="0.3">
      <c r="A121" s="281">
        <v>204</v>
      </c>
      <c r="B121" s="282">
        <v>125000</v>
      </c>
      <c r="C121" s="282" t="s">
        <v>764</v>
      </c>
      <c r="D121" s="282" t="s">
        <v>901</v>
      </c>
      <c r="E121" s="286">
        <v>84</v>
      </c>
      <c r="F121" s="286">
        <v>46</v>
      </c>
      <c r="G121" s="293">
        <v>1383</v>
      </c>
      <c r="H121" s="286">
        <v>622</v>
      </c>
      <c r="I121" s="282">
        <v>201</v>
      </c>
      <c r="J121" s="286" t="s">
        <v>878</v>
      </c>
    </row>
    <row r="122" spans="1:10" ht="16.5" thickBot="1" x14ac:dyDescent="0.3">
      <c r="A122" s="281">
        <v>451</v>
      </c>
      <c r="B122" s="282">
        <v>216100</v>
      </c>
      <c r="C122" s="282" t="s">
        <v>764</v>
      </c>
      <c r="D122" s="282" t="s">
        <v>901</v>
      </c>
      <c r="E122" s="286">
        <v>340</v>
      </c>
      <c r="F122" s="286">
        <v>187</v>
      </c>
      <c r="G122" s="293">
        <v>2390</v>
      </c>
      <c r="H122" s="293">
        <v>1075</v>
      </c>
      <c r="I122" s="282">
        <v>201</v>
      </c>
      <c r="J122" s="286" t="s">
        <v>878</v>
      </c>
    </row>
    <row r="123" spans="1:10" ht="16.5" thickBot="1" x14ac:dyDescent="0.3">
      <c r="A123" s="281">
        <v>1335</v>
      </c>
      <c r="B123" s="282">
        <v>292400</v>
      </c>
      <c r="C123" s="282" t="s">
        <v>764</v>
      </c>
      <c r="D123" s="282" t="s">
        <v>903</v>
      </c>
      <c r="E123" s="286">
        <v>579</v>
      </c>
      <c r="F123" s="286">
        <v>319</v>
      </c>
      <c r="G123" s="293">
        <v>3226</v>
      </c>
      <c r="H123" s="293">
        <v>1452</v>
      </c>
      <c r="I123" s="282">
        <v>201</v>
      </c>
      <c r="J123" s="286" t="s">
        <v>878</v>
      </c>
    </row>
    <row r="124" spans="1:10" ht="16.5" thickBot="1" x14ac:dyDescent="0.3">
      <c r="A124" s="281">
        <v>72</v>
      </c>
      <c r="B124" s="282">
        <v>209300</v>
      </c>
      <c r="C124" s="282" t="s">
        <v>764</v>
      </c>
      <c r="D124" s="282" t="s">
        <v>901</v>
      </c>
      <c r="E124" s="286">
        <v>363</v>
      </c>
      <c r="F124" s="286">
        <v>200</v>
      </c>
      <c r="G124" s="293">
        <v>2308</v>
      </c>
      <c r="H124" s="293">
        <v>1038</v>
      </c>
      <c r="I124" s="282">
        <v>202</v>
      </c>
      <c r="J124" s="286" t="s">
        <v>510</v>
      </c>
    </row>
    <row r="125" spans="1:10" ht="16.5" thickBot="1" x14ac:dyDescent="0.3">
      <c r="A125" s="281" t="s">
        <v>893</v>
      </c>
      <c r="B125" s="282">
        <v>251900</v>
      </c>
      <c r="C125" s="282" t="s">
        <v>764</v>
      </c>
      <c r="D125" s="282" t="s">
        <v>901</v>
      </c>
      <c r="E125" s="286">
        <v>468</v>
      </c>
      <c r="F125" s="286">
        <v>257</v>
      </c>
      <c r="G125" s="293">
        <v>2769</v>
      </c>
      <c r="H125" s="293">
        <v>1246</v>
      </c>
      <c r="I125" s="282">
        <v>202</v>
      </c>
      <c r="J125" s="286" t="s">
        <v>878</v>
      </c>
    </row>
    <row r="126" spans="1:10" ht="16.5" thickBot="1" x14ac:dyDescent="0.3">
      <c r="A126" s="281">
        <v>1387</v>
      </c>
      <c r="B126" s="282">
        <v>180400</v>
      </c>
      <c r="C126" s="282" t="s">
        <v>764</v>
      </c>
      <c r="D126" s="282" t="s">
        <v>903</v>
      </c>
      <c r="E126" s="286">
        <v>275</v>
      </c>
      <c r="F126" s="286">
        <v>151</v>
      </c>
      <c r="G126" s="293">
        <v>1977</v>
      </c>
      <c r="H126" s="286">
        <v>890</v>
      </c>
      <c r="I126" s="282">
        <v>203</v>
      </c>
      <c r="J126" s="286" t="s">
        <v>878</v>
      </c>
    </row>
    <row r="127" spans="1:10" ht="16.5" thickBot="1" x14ac:dyDescent="0.3">
      <c r="A127" s="281">
        <v>1349</v>
      </c>
      <c r="B127" s="282">
        <v>354400</v>
      </c>
      <c r="C127" s="282" t="s">
        <v>764</v>
      </c>
      <c r="D127" s="282" t="s">
        <v>903</v>
      </c>
      <c r="E127" s="286">
        <v>750</v>
      </c>
      <c r="F127" s="286">
        <v>412</v>
      </c>
      <c r="G127" s="293">
        <v>3882</v>
      </c>
      <c r="H127" s="293">
        <v>1747</v>
      </c>
      <c r="I127" s="282">
        <v>203</v>
      </c>
      <c r="J127" s="286" t="s">
        <v>878</v>
      </c>
    </row>
    <row r="128" spans="1:10" ht="16.5" thickBot="1" x14ac:dyDescent="0.3">
      <c r="A128" s="281">
        <v>474</v>
      </c>
      <c r="B128" s="282">
        <v>163100</v>
      </c>
      <c r="C128" s="282" t="s">
        <v>764</v>
      </c>
      <c r="D128" s="282" t="s">
        <v>901</v>
      </c>
      <c r="E128" s="286">
        <v>205</v>
      </c>
      <c r="F128" s="286">
        <v>113</v>
      </c>
      <c r="G128" s="293">
        <v>1780</v>
      </c>
      <c r="H128" s="286">
        <v>801</v>
      </c>
      <c r="I128" s="282">
        <v>204</v>
      </c>
      <c r="J128" s="286" t="s">
        <v>878</v>
      </c>
    </row>
    <row r="129" spans="1:10" ht="16.5" thickBot="1" x14ac:dyDescent="0.3">
      <c r="A129" s="281">
        <v>157</v>
      </c>
      <c r="B129" s="282">
        <v>183500</v>
      </c>
      <c r="C129" s="282" t="s">
        <v>764</v>
      </c>
      <c r="D129" s="282" t="s">
        <v>901</v>
      </c>
      <c r="E129" s="286">
        <v>279</v>
      </c>
      <c r="F129" s="286">
        <v>153</v>
      </c>
      <c r="G129" s="293">
        <v>1996</v>
      </c>
      <c r="H129" s="286">
        <v>898</v>
      </c>
      <c r="I129" s="282">
        <v>204</v>
      </c>
      <c r="J129" s="286" t="s">
        <v>878</v>
      </c>
    </row>
    <row r="130" spans="1:10" ht="16.5" thickBot="1" x14ac:dyDescent="0.3">
      <c r="A130" s="281">
        <v>816</v>
      </c>
      <c r="B130" s="282">
        <v>138800</v>
      </c>
      <c r="C130" s="282" t="s">
        <v>764</v>
      </c>
      <c r="D130" s="282" t="s">
        <v>902</v>
      </c>
      <c r="E130" s="286">
        <v>122</v>
      </c>
      <c r="F130" s="286">
        <v>67</v>
      </c>
      <c r="G130" s="293">
        <v>1507</v>
      </c>
      <c r="H130" s="286">
        <v>678</v>
      </c>
      <c r="I130" s="282">
        <v>205</v>
      </c>
      <c r="J130" s="286" t="s">
        <v>878</v>
      </c>
    </row>
    <row r="131" spans="1:10" ht="16.5" thickBot="1" x14ac:dyDescent="0.3">
      <c r="A131" s="281" t="s">
        <v>894</v>
      </c>
      <c r="B131" s="282">
        <v>239500</v>
      </c>
      <c r="C131" s="282" t="s">
        <v>764</v>
      </c>
      <c r="D131" s="282" t="s">
        <v>901</v>
      </c>
      <c r="E131" s="286">
        <v>441</v>
      </c>
      <c r="F131" s="286">
        <v>242</v>
      </c>
      <c r="G131" s="293">
        <v>2597</v>
      </c>
      <c r="H131" s="293">
        <v>1169</v>
      </c>
      <c r="I131" s="282">
        <v>205</v>
      </c>
      <c r="J131" s="286" t="s">
        <v>878</v>
      </c>
    </row>
    <row r="132" spans="1:10" ht="16.5" thickBot="1" x14ac:dyDescent="0.3">
      <c r="A132" s="281">
        <v>410</v>
      </c>
      <c r="B132" s="282">
        <v>271300</v>
      </c>
      <c r="C132" s="282" t="s">
        <v>764</v>
      </c>
      <c r="D132" s="282" t="s">
        <v>901</v>
      </c>
      <c r="E132" s="286">
        <v>512</v>
      </c>
      <c r="F132" s="286">
        <v>282</v>
      </c>
      <c r="G132" s="293">
        <v>2939</v>
      </c>
      <c r="H132" s="293">
        <v>1322</v>
      </c>
      <c r="I132" s="282">
        <v>205</v>
      </c>
      <c r="J132" s="286" t="s">
        <v>878</v>
      </c>
    </row>
    <row r="133" spans="1:10" ht="16.5" thickBot="1" x14ac:dyDescent="0.3">
      <c r="A133" s="281">
        <v>1456</v>
      </c>
      <c r="B133" s="282">
        <v>195400</v>
      </c>
      <c r="C133" s="282" t="s">
        <v>764</v>
      </c>
      <c r="D133" s="282" t="s">
        <v>904</v>
      </c>
      <c r="E133" s="286">
        <v>316</v>
      </c>
      <c r="F133" s="286">
        <v>174</v>
      </c>
      <c r="G133" s="293">
        <v>2116</v>
      </c>
      <c r="H133" s="286">
        <v>952</v>
      </c>
      <c r="I133" s="282">
        <v>205</v>
      </c>
      <c r="J133" s="286" t="s">
        <v>878</v>
      </c>
    </row>
    <row r="134" spans="1:10" ht="16.5" thickBot="1" x14ac:dyDescent="0.3">
      <c r="A134" s="281">
        <v>824</v>
      </c>
      <c r="B134" s="282">
        <v>148500</v>
      </c>
      <c r="C134" s="282" t="s">
        <v>764</v>
      </c>
      <c r="D134" s="282" t="s">
        <v>902</v>
      </c>
      <c r="E134" s="286">
        <v>167</v>
      </c>
      <c r="F134" s="286">
        <v>92</v>
      </c>
      <c r="G134" s="293">
        <v>1603</v>
      </c>
      <c r="H134" s="286">
        <v>721</v>
      </c>
      <c r="I134" s="282">
        <v>206</v>
      </c>
      <c r="J134" s="286" t="s">
        <v>878</v>
      </c>
    </row>
    <row r="135" spans="1:10" ht="16.5" thickBot="1" x14ac:dyDescent="0.3">
      <c r="A135" s="281">
        <v>833</v>
      </c>
      <c r="B135" s="282">
        <v>224300</v>
      </c>
      <c r="C135" s="282" t="s">
        <v>764</v>
      </c>
      <c r="D135" s="282" t="s">
        <v>901</v>
      </c>
      <c r="E135" s="286">
        <v>393</v>
      </c>
      <c r="F135" s="286">
        <v>216</v>
      </c>
      <c r="G135" s="293">
        <v>2407</v>
      </c>
      <c r="H135" s="293">
        <v>1083</v>
      </c>
      <c r="I135" s="282">
        <v>207</v>
      </c>
      <c r="J135" s="286" t="s">
        <v>878</v>
      </c>
    </row>
    <row r="136" spans="1:10" ht="16.5" thickBot="1" x14ac:dyDescent="0.3">
      <c r="A136" s="281">
        <v>254</v>
      </c>
      <c r="B136" s="282">
        <v>120200</v>
      </c>
      <c r="C136" s="282" t="s">
        <v>764</v>
      </c>
      <c r="D136" s="282" t="s">
        <v>901</v>
      </c>
      <c r="E136" s="286">
        <v>55</v>
      </c>
      <c r="F136" s="286">
        <v>30</v>
      </c>
      <c r="G136" s="293">
        <v>1290</v>
      </c>
      <c r="H136" s="286">
        <v>581</v>
      </c>
      <c r="I136" s="282">
        <v>207</v>
      </c>
      <c r="J136" s="286" t="s">
        <v>878</v>
      </c>
    </row>
    <row r="137" spans="1:10" ht="16.5" thickBot="1" x14ac:dyDescent="0.3">
      <c r="A137" s="281">
        <v>575</v>
      </c>
      <c r="B137" s="282">
        <v>137600</v>
      </c>
      <c r="C137" s="282" t="s">
        <v>764</v>
      </c>
      <c r="D137" s="282" t="s">
        <v>901</v>
      </c>
      <c r="E137" s="286">
        <v>105</v>
      </c>
      <c r="F137" s="286">
        <v>58</v>
      </c>
      <c r="G137" s="293">
        <v>1470</v>
      </c>
      <c r="H137" s="286">
        <v>662</v>
      </c>
      <c r="I137" s="282">
        <v>208</v>
      </c>
      <c r="J137" s="286" t="s">
        <v>510</v>
      </c>
    </row>
    <row r="138" spans="1:10" ht="16.5" thickBot="1" x14ac:dyDescent="0.3">
      <c r="A138" s="281">
        <v>218</v>
      </c>
      <c r="B138" s="282">
        <v>102100</v>
      </c>
      <c r="C138" s="282" t="s">
        <v>764</v>
      </c>
      <c r="D138" s="282" t="s">
        <v>901</v>
      </c>
      <c r="E138" s="286">
        <v>23</v>
      </c>
      <c r="F138" s="286">
        <v>13</v>
      </c>
      <c r="G138" s="293">
        <v>1090</v>
      </c>
      <c r="H138" s="286">
        <v>491</v>
      </c>
      <c r="I138" s="282">
        <v>208</v>
      </c>
      <c r="J138" s="286" t="s">
        <v>878</v>
      </c>
    </row>
    <row r="139" spans="1:10" ht="16.5" thickBot="1" x14ac:dyDescent="0.3">
      <c r="A139" s="281" t="s">
        <v>895</v>
      </c>
      <c r="B139" s="282">
        <v>204500</v>
      </c>
      <c r="C139" s="282" t="s">
        <v>764</v>
      </c>
      <c r="D139" s="282" t="s">
        <v>902</v>
      </c>
      <c r="E139" s="286">
        <v>332</v>
      </c>
      <c r="F139" s="286">
        <v>183</v>
      </c>
      <c r="G139" s="293">
        <v>2176</v>
      </c>
      <c r="H139" s="286">
        <v>979</v>
      </c>
      <c r="I139" s="282">
        <v>209</v>
      </c>
      <c r="J139" s="286" t="s">
        <v>878</v>
      </c>
    </row>
    <row r="140" spans="1:10" ht="16.5" thickBot="1" x14ac:dyDescent="0.3">
      <c r="A140" s="281">
        <v>155</v>
      </c>
      <c r="B140" s="282">
        <v>191100</v>
      </c>
      <c r="C140" s="282" t="s">
        <v>764</v>
      </c>
      <c r="D140" s="282" t="s">
        <v>901</v>
      </c>
      <c r="E140" s="286">
        <v>309</v>
      </c>
      <c r="F140" s="286">
        <v>170</v>
      </c>
      <c r="G140" s="293">
        <v>2030</v>
      </c>
      <c r="H140" s="286">
        <v>913</v>
      </c>
      <c r="I140" s="282">
        <v>209</v>
      </c>
      <c r="J140" s="286" t="s">
        <v>878</v>
      </c>
    </row>
    <row r="141" spans="1:10" ht="16.5" thickBot="1" x14ac:dyDescent="0.3">
      <c r="A141" s="281">
        <v>1464</v>
      </c>
      <c r="B141" s="282">
        <v>202800</v>
      </c>
      <c r="C141" s="282" t="s">
        <v>764</v>
      </c>
      <c r="D141" s="282" t="s">
        <v>904</v>
      </c>
      <c r="E141" s="286">
        <v>335</v>
      </c>
      <c r="F141" s="286">
        <v>184</v>
      </c>
      <c r="G141" s="293">
        <v>2150</v>
      </c>
      <c r="H141" s="286">
        <v>968</v>
      </c>
      <c r="I141" s="282">
        <v>210</v>
      </c>
      <c r="J141" s="286" t="s">
        <v>878</v>
      </c>
    </row>
    <row r="142" spans="1:10" ht="16.5" thickBot="1" x14ac:dyDescent="0.3">
      <c r="A142" s="281">
        <v>1368</v>
      </c>
      <c r="B142" s="282">
        <v>237200</v>
      </c>
      <c r="C142" s="282" t="s">
        <v>764</v>
      </c>
      <c r="D142" s="282" t="s">
        <v>904</v>
      </c>
      <c r="E142" s="286">
        <v>439</v>
      </c>
      <c r="F142" s="286">
        <v>241</v>
      </c>
      <c r="G142" s="293">
        <v>2499</v>
      </c>
      <c r="H142" s="293">
        <v>1125</v>
      </c>
      <c r="I142" s="282">
        <v>211</v>
      </c>
      <c r="J142" s="286" t="s">
        <v>878</v>
      </c>
    </row>
    <row r="143" spans="1:10" ht="16.5" thickBot="1" x14ac:dyDescent="0.3">
      <c r="A143" s="281">
        <v>738</v>
      </c>
      <c r="B143" s="282">
        <v>104900</v>
      </c>
      <c r="C143" s="282" t="s">
        <v>764</v>
      </c>
      <c r="D143" s="282" t="s">
        <v>902</v>
      </c>
      <c r="E143" s="286">
        <v>53</v>
      </c>
      <c r="F143" s="286">
        <v>29</v>
      </c>
      <c r="G143" s="293">
        <v>1104</v>
      </c>
      <c r="H143" s="286">
        <v>497</v>
      </c>
      <c r="I143" s="282">
        <v>211</v>
      </c>
      <c r="J143" s="286" t="s">
        <v>510</v>
      </c>
    </row>
    <row r="144" spans="1:10" ht="16.5" thickBot="1" x14ac:dyDescent="0.3">
      <c r="A144" s="281">
        <v>832</v>
      </c>
      <c r="B144" s="282">
        <v>203400</v>
      </c>
      <c r="C144" s="282" t="s">
        <v>764</v>
      </c>
      <c r="D144" s="282" t="s">
        <v>901</v>
      </c>
      <c r="E144" s="286">
        <v>336</v>
      </c>
      <c r="F144" s="286">
        <v>185</v>
      </c>
      <c r="G144" s="293">
        <v>2139</v>
      </c>
      <c r="H144" s="286">
        <v>962</v>
      </c>
      <c r="I144" s="282">
        <v>211</v>
      </c>
      <c r="J144" s="286" t="s">
        <v>878</v>
      </c>
    </row>
    <row r="145" spans="1:10" ht="16.5" thickBot="1" x14ac:dyDescent="0.3">
      <c r="A145" s="281">
        <v>314</v>
      </c>
      <c r="B145" s="282">
        <v>175100</v>
      </c>
      <c r="C145" s="282" t="s">
        <v>764</v>
      </c>
      <c r="D145" s="282" t="s">
        <v>901</v>
      </c>
      <c r="E145" s="286">
        <v>245</v>
      </c>
      <c r="F145" s="286">
        <v>135</v>
      </c>
      <c r="G145" s="293">
        <v>1838</v>
      </c>
      <c r="H145" s="286">
        <v>827</v>
      </c>
      <c r="I145" s="282">
        <v>212</v>
      </c>
      <c r="J145" s="286" t="s">
        <v>510</v>
      </c>
    </row>
    <row r="146" spans="1:10" ht="16.5" thickBot="1" x14ac:dyDescent="0.3">
      <c r="A146" s="281">
        <v>1458</v>
      </c>
      <c r="B146" s="282">
        <v>200500</v>
      </c>
      <c r="C146" s="282" t="s">
        <v>764</v>
      </c>
      <c r="D146" s="282" t="s">
        <v>904</v>
      </c>
      <c r="E146" s="286">
        <v>328</v>
      </c>
      <c r="F146" s="286">
        <v>181</v>
      </c>
      <c r="G146" s="293">
        <v>2104</v>
      </c>
      <c r="H146" s="286">
        <v>947</v>
      </c>
      <c r="I146" s="282">
        <v>212</v>
      </c>
      <c r="J146" s="286" t="s">
        <v>878</v>
      </c>
    </row>
    <row r="147" spans="1:10" ht="16.5" thickBot="1" x14ac:dyDescent="0.3">
      <c r="A147" s="281">
        <v>901</v>
      </c>
      <c r="B147" s="282">
        <v>401100</v>
      </c>
      <c r="C147" s="282" t="s">
        <v>764</v>
      </c>
      <c r="D147" s="282" t="s">
        <v>902</v>
      </c>
      <c r="E147" s="286">
        <v>816</v>
      </c>
      <c r="F147" s="286">
        <v>449</v>
      </c>
      <c r="G147" s="293">
        <v>4210</v>
      </c>
      <c r="H147" s="293">
        <v>1895</v>
      </c>
      <c r="I147" s="282">
        <v>212</v>
      </c>
      <c r="J147" s="286" t="s">
        <v>510</v>
      </c>
    </row>
    <row r="148" spans="1:10" ht="16.5" thickBot="1" x14ac:dyDescent="0.3">
      <c r="A148" s="281">
        <v>1256</v>
      </c>
      <c r="B148" s="282">
        <v>337000</v>
      </c>
      <c r="C148" s="282" t="s">
        <v>764</v>
      </c>
      <c r="D148" s="282" t="s">
        <v>903</v>
      </c>
      <c r="E148" s="286">
        <v>673</v>
      </c>
      <c r="F148" s="286">
        <v>370</v>
      </c>
      <c r="G148" s="293">
        <v>3511</v>
      </c>
      <c r="H148" s="293">
        <v>1580</v>
      </c>
      <c r="I148" s="282">
        <v>213</v>
      </c>
      <c r="J148" s="286" t="s">
        <v>878</v>
      </c>
    </row>
    <row r="149" spans="1:10" ht="16.5" thickBot="1" x14ac:dyDescent="0.3">
      <c r="A149" s="281">
        <v>1409</v>
      </c>
      <c r="B149" s="282">
        <v>293800</v>
      </c>
      <c r="C149" s="282" t="s">
        <v>764</v>
      </c>
      <c r="D149" s="282" t="s">
        <v>904</v>
      </c>
      <c r="E149" s="286">
        <v>597</v>
      </c>
      <c r="F149" s="286">
        <v>328</v>
      </c>
      <c r="G149" s="293">
        <v>3055</v>
      </c>
      <c r="H149" s="293">
        <v>1375</v>
      </c>
      <c r="I149" s="282">
        <v>214</v>
      </c>
      <c r="J149" s="286" t="s">
        <v>510</v>
      </c>
    </row>
    <row r="150" spans="1:10" ht="16.5" thickBot="1" x14ac:dyDescent="0.3">
      <c r="A150" s="281" t="s">
        <v>896</v>
      </c>
      <c r="B150" s="282">
        <v>193300</v>
      </c>
      <c r="C150" s="282" t="s">
        <v>764</v>
      </c>
      <c r="D150" s="282" t="s">
        <v>901</v>
      </c>
      <c r="E150" s="286">
        <v>316</v>
      </c>
      <c r="F150" s="286">
        <v>174</v>
      </c>
      <c r="G150" s="293">
        <v>2000</v>
      </c>
      <c r="H150" s="286">
        <v>900</v>
      </c>
      <c r="I150" s="282">
        <v>215</v>
      </c>
      <c r="J150" s="286" t="s">
        <v>878</v>
      </c>
    </row>
    <row r="151" spans="1:10" ht="16.5" thickBot="1" x14ac:dyDescent="0.3">
      <c r="A151" s="281">
        <v>829</v>
      </c>
      <c r="B151" s="282">
        <v>175200</v>
      </c>
      <c r="C151" s="282" t="s">
        <v>764</v>
      </c>
      <c r="D151" s="282" t="s">
        <v>902</v>
      </c>
      <c r="E151" s="286">
        <v>242</v>
      </c>
      <c r="F151" s="286">
        <v>133</v>
      </c>
      <c r="G151" s="293">
        <v>1805</v>
      </c>
      <c r="H151" s="286">
        <v>812</v>
      </c>
      <c r="I151" s="282">
        <v>216</v>
      </c>
      <c r="J151" s="286" t="s">
        <v>878</v>
      </c>
    </row>
    <row r="152" spans="1:10" ht="16.5" thickBot="1" x14ac:dyDescent="0.3">
      <c r="A152" s="281">
        <v>6</v>
      </c>
      <c r="B152" s="282">
        <v>154900</v>
      </c>
      <c r="C152" s="282" t="s">
        <v>764</v>
      </c>
      <c r="D152" s="282" t="s">
        <v>901</v>
      </c>
      <c r="E152" s="286">
        <v>195</v>
      </c>
      <c r="F152" s="286">
        <v>107</v>
      </c>
      <c r="G152" s="293">
        <v>1592</v>
      </c>
      <c r="H152" s="286">
        <v>716</v>
      </c>
      <c r="I152" s="282">
        <v>216</v>
      </c>
      <c r="J152" s="286" t="s">
        <v>510</v>
      </c>
    </row>
    <row r="153" spans="1:10" ht="16.5" thickBot="1" x14ac:dyDescent="0.3">
      <c r="A153" s="281">
        <v>22</v>
      </c>
      <c r="B153" s="282">
        <v>134800</v>
      </c>
      <c r="C153" s="282" t="s">
        <v>764</v>
      </c>
      <c r="D153" s="282" t="s">
        <v>901</v>
      </c>
      <c r="E153" s="286">
        <v>134</v>
      </c>
      <c r="F153" s="286">
        <v>73</v>
      </c>
      <c r="G153" s="293">
        <v>1381</v>
      </c>
      <c r="H153" s="286">
        <v>622</v>
      </c>
      <c r="I153" s="282">
        <v>217</v>
      </c>
      <c r="J153" s="286" t="s">
        <v>878</v>
      </c>
    </row>
    <row r="154" spans="1:10" ht="16.5" thickBot="1" x14ac:dyDescent="0.3">
      <c r="A154" s="281">
        <v>439</v>
      </c>
      <c r="B154" s="282">
        <v>127100</v>
      </c>
      <c r="C154" s="282" t="s">
        <v>764</v>
      </c>
      <c r="D154" s="282" t="s">
        <v>901</v>
      </c>
      <c r="E154" s="286">
        <v>111</v>
      </c>
      <c r="F154" s="286">
        <v>61</v>
      </c>
      <c r="G154" s="293">
        <v>1299</v>
      </c>
      <c r="H154" s="286">
        <v>585</v>
      </c>
      <c r="I154" s="282">
        <v>217</v>
      </c>
      <c r="J154" s="286" t="s">
        <v>881</v>
      </c>
    </row>
    <row r="155" spans="1:10" ht="16.5" thickBot="1" x14ac:dyDescent="0.3">
      <c r="A155" s="281">
        <v>10</v>
      </c>
      <c r="B155" s="282">
        <v>207400</v>
      </c>
      <c r="C155" s="282" t="s">
        <v>764</v>
      </c>
      <c r="D155" s="282" t="s">
        <v>901</v>
      </c>
      <c r="E155" s="286">
        <v>347</v>
      </c>
      <c r="F155" s="286">
        <v>191</v>
      </c>
      <c r="G155" s="293">
        <v>2118</v>
      </c>
      <c r="H155" s="286">
        <v>953</v>
      </c>
      <c r="I155" s="282">
        <v>239</v>
      </c>
      <c r="J155" s="286" t="s">
        <v>878</v>
      </c>
    </row>
    <row r="156" spans="1:10" ht="16.5" thickBot="1" x14ac:dyDescent="0.3">
      <c r="A156" s="281">
        <v>413</v>
      </c>
      <c r="B156" s="282">
        <v>199200</v>
      </c>
      <c r="C156" s="282" t="s">
        <v>764</v>
      </c>
      <c r="D156" s="282" t="s">
        <v>901</v>
      </c>
      <c r="E156" s="286">
        <v>340</v>
      </c>
      <c r="F156" s="286">
        <v>187</v>
      </c>
      <c r="G156" s="293">
        <v>2034</v>
      </c>
      <c r="H156" s="286">
        <v>915</v>
      </c>
      <c r="I156" s="282">
        <v>218</v>
      </c>
      <c r="J156" s="286" t="s">
        <v>510</v>
      </c>
    </row>
    <row r="157" spans="1:10" ht="16.5" thickBot="1" x14ac:dyDescent="0.3">
      <c r="A157" s="281">
        <v>1263</v>
      </c>
      <c r="B157" s="282">
        <v>199500</v>
      </c>
      <c r="C157" s="282" t="s">
        <v>764</v>
      </c>
      <c r="D157" s="282" t="s">
        <v>903</v>
      </c>
      <c r="E157" s="286">
        <v>323</v>
      </c>
      <c r="F157" s="286">
        <v>178</v>
      </c>
      <c r="G157" s="293">
        <v>2031</v>
      </c>
      <c r="H157" s="286">
        <v>914</v>
      </c>
      <c r="I157" s="282">
        <v>218</v>
      </c>
      <c r="J157" s="286" t="s">
        <v>510</v>
      </c>
    </row>
    <row r="158" spans="1:10" ht="16.5" thickBot="1" x14ac:dyDescent="0.3">
      <c r="A158" s="281">
        <v>758</v>
      </c>
      <c r="B158" s="282">
        <v>116900</v>
      </c>
      <c r="C158" s="282" t="s">
        <v>764</v>
      </c>
      <c r="D158" s="282" t="s">
        <v>902</v>
      </c>
      <c r="E158" s="286">
        <v>68</v>
      </c>
      <c r="F158" s="286">
        <v>38</v>
      </c>
      <c r="G158" s="293">
        <v>1185</v>
      </c>
      <c r="H158" s="286">
        <v>533</v>
      </c>
      <c r="I158" s="282">
        <v>219</v>
      </c>
      <c r="J158" s="286" t="s">
        <v>878</v>
      </c>
    </row>
    <row r="159" spans="1:10" ht="16.5" thickBot="1" x14ac:dyDescent="0.3">
      <c r="A159" s="281">
        <v>835</v>
      </c>
      <c r="B159" s="282">
        <v>249000</v>
      </c>
      <c r="C159" s="282" t="s">
        <v>764</v>
      </c>
      <c r="D159" s="282" t="s">
        <v>902</v>
      </c>
      <c r="E159" s="286">
        <v>455</v>
      </c>
      <c r="F159" s="286">
        <v>250</v>
      </c>
      <c r="G159" s="293">
        <v>2519</v>
      </c>
      <c r="H159" s="293">
        <v>1134</v>
      </c>
      <c r="I159" s="282">
        <v>220</v>
      </c>
      <c r="J159" s="286" t="s">
        <v>878</v>
      </c>
    </row>
    <row r="160" spans="1:10" ht="16.5" thickBot="1" x14ac:dyDescent="0.3">
      <c r="A160" s="281">
        <v>1078</v>
      </c>
      <c r="B160" s="282">
        <v>224800</v>
      </c>
      <c r="C160" s="282" t="s">
        <v>764</v>
      </c>
      <c r="D160" s="282" t="s">
        <v>902</v>
      </c>
      <c r="E160" s="286">
        <v>402</v>
      </c>
      <c r="F160" s="286">
        <v>221</v>
      </c>
      <c r="G160" s="293">
        <v>2259</v>
      </c>
      <c r="H160" s="293">
        <v>1017</v>
      </c>
      <c r="I160" s="282">
        <v>221</v>
      </c>
      <c r="J160" s="286" t="s">
        <v>878</v>
      </c>
    </row>
    <row r="161" spans="1:10" ht="16.5" thickBot="1" x14ac:dyDescent="0.3">
      <c r="A161" s="281">
        <v>831</v>
      </c>
      <c r="B161" s="282">
        <v>162200</v>
      </c>
      <c r="C161" s="282" t="s">
        <v>764</v>
      </c>
      <c r="D161" s="282" t="s">
        <v>902</v>
      </c>
      <c r="E161" s="286">
        <v>208</v>
      </c>
      <c r="F161" s="286">
        <v>114</v>
      </c>
      <c r="G161" s="293">
        <v>1629</v>
      </c>
      <c r="H161" s="286">
        <v>733</v>
      </c>
      <c r="I161" s="282">
        <v>221</v>
      </c>
      <c r="J161" s="286" t="s">
        <v>510</v>
      </c>
    </row>
    <row r="162" spans="1:10" ht="16.5" thickBot="1" x14ac:dyDescent="0.3">
      <c r="A162" s="281" t="s">
        <v>897</v>
      </c>
      <c r="B162" s="282">
        <v>195500</v>
      </c>
      <c r="C162" s="282" t="s">
        <v>764</v>
      </c>
      <c r="D162" s="282" t="s">
        <v>901</v>
      </c>
      <c r="E162" s="286">
        <v>316</v>
      </c>
      <c r="F162" s="286">
        <v>174</v>
      </c>
      <c r="G162" s="293">
        <v>1952</v>
      </c>
      <c r="H162" s="286">
        <v>878</v>
      </c>
      <c r="I162" s="282">
        <v>223</v>
      </c>
      <c r="J162" s="286" t="s">
        <v>878</v>
      </c>
    </row>
    <row r="163" spans="1:10" ht="16.5" thickBot="1" x14ac:dyDescent="0.3">
      <c r="A163" s="281">
        <v>499</v>
      </c>
      <c r="B163" s="282">
        <v>169800</v>
      </c>
      <c r="C163" s="282" t="s">
        <v>764</v>
      </c>
      <c r="D163" s="282" t="s">
        <v>901</v>
      </c>
      <c r="E163" s="286">
        <v>251</v>
      </c>
      <c r="F163" s="286">
        <v>138</v>
      </c>
      <c r="G163" s="293">
        <v>1691</v>
      </c>
      <c r="H163" s="286">
        <v>761</v>
      </c>
      <c r="I163" s="282">
        <v>223</v>
      </c>
      <c r="J163" s="286" t="s">
        <v>878</v>
      </c>
    </row>
    <row r="164" spans="1:10" ht="16.5" thickBot="1" x14ac:dyDescent="0.3">
      <c r="A164" s="281">
        <v>1381</v>
      </c>
      <c r="B164" s="282">
        <v>216500</v>
      </c>
      <c r="C164" s="282" t="s">
        <v>764</v>
      </c>
      <c r="D164" s="282" t="s">
        <v>903</v>
      </c>
      <c r="E164" s="286">
        <v>384</v>
      </c>
      <c r="F164" s="286">
        <v>211</v>
      </c>
      <c r="G164" s="293">
        <v>2152</v>
      </c>
      <c r="H164" s="286">
        <v>968</v>
      </c>
      <c r="I164" s="282">
        <v>224</v>
      </c>
      <c r="J164" s="286" t="s">
        <v>878</v>
      </c>
    </row>
    <row r="165" spans="1:10" ht="16.5" thickBot="1" x14ac:dyDescent="0.3">
      <c r="A165" s="281">
        <v>1342</v>
      </c>
      <c r="B165" s="282">
        <v>231700</v>
      </c>
      <c r="C165" s="282" t="s">
        <v>764</v>
      </c>
      <c r="D165" s="282" t="s">
        <v>903</v>
      </c>
      <c r="E165" s="286">
        <v>425</v>
      </c>
      <c r="F165" s="286">
        <v>234</v>
      </c>
      <c r="G165" s="293">
        <v>2297</v>
      </c>
      <c r="H165" s="293">
        <v>1034</v>
      </c>
      <c r="I165" s="282">
        <v>224</v>
      </c>
      <c r="J165" s="286" t="s">
        <v>881</v>
      </c>
    </row>
    <row r="166" spans="1:10" ht="16.5" thickBot="1" x14ac:dyDescent="0.3">
      <c r="A166" s="281">
        <v>1298</v>
      </c>
      <c r="B166" s="282">
        <v>374200</v>
      </c>
      <c r="C166" s="282" t="s">
        <v>764</v>
      </c>
      <c r="D166" s="282" t="s">
        <v>903</v>
      </c>
      <c r="E166" s="286">
        <v>801</v>
      </c>
      <c r="F166" s="286">
        <v>440</v>
      </c>
      <c r="G166" s="293">
        <v>3704</v>
      </c>
      <c r="H166" s="293">
        <v>1667</v>
      </c>
      <c r="I166" s="282">
        <v>224</v>
      </c>
      <c r="J166" s="286" t="s">
        <v>878</v>
      </c>
    </row>
    <row r="167" spans="1:10" ht="16.5" thickBot="1" x14ac:dyDescent="0.3">
      <c r="A167" s="281">
        <v>112</v>
      </c>
      <c r="B167" s="282">
        <v>165700</v>
      </c>
      <c r="C167" s="282" t="s">
        <v>764</v>
      </c>
      <c r="D167" s="282" t="s">
        <v>901</v>
      </c>
      <c r="E167" s="286">
        <v>246</v>
      </c>
      <c r="F167" s="286">
        <v>135</v>
      </c>
      <c r="G167" s="293">
        <v>1631</v>
      </c>
      <c r="H167" s="286">
        <v>734</v>
      </c>
      <c r="I167" s="282">
        <v>226</v>
      </c>
      <c r="J167" s="286" t="s">
        <v>510</v>
      </c>
    </row>
    <row r="168" spans="1:10" ht="16.5" thickBot="1" x14ac:dyDescent="0.3">
      <c r="A168" s="281" t="s">
        <v>898</v>
      </c>
      <c r="B168" s="282">
        <v>179800</v>
      </c>
      <c r="C168" s="282" t="s">
        <v>764</v>
      </c>
      <c r="D168" s="282" t="s">
        <v>902</v>
      </c>
      <c r="E168" s="286">
        <v>276</v>
      </c>
      <c r="F168" s="286">
        <v>152</v>
      </c>
      <c r="G168" s="293">
        <v>1768</v>
      </c>
      <c r="H168" s="286">
        <v>796</v>
      </c>
      <c r="I168" s="282">
        <v>226</v>
      </c>
      <c r="J168" s="286" t="s">
        <v>878</v>
      </c>
    </row>
    <row r="169" spans="1:10" ht="16.5" thickBot="1" x14ac:dyDescent="0.3">
      <c r="A169" s="281">
        <v>89</v>
      </c>
      <c r="B169" s="282">
        <v>245100</v>
      </c>
      <c r="C169" s="282" t="s">
        <v>764</v>
      </c>
      <c r="D169" s="282" t="s">
        <v>901</v>
      </c>
      <c r="E169" s="286">
        <v>467</v>
      </c>
      <c r="F169" s="286">
        <v>257</v>
      </c>
      <c r="G169" s="293">
        <v>2409</v>
      </c>
      <c r="H169" s="293">
        <v>1084</v>
      </c>
      <c r="I169" s="282">
        <v>226</v>
      </c>
      <c r="J169" s="286" t="s">
        <v>878</v>
      </c>
    </row>
    <row r="170" spans="1:10" ht="16.5" thickBot="1" x14ac:dyDescent="0.3">
      <c r="A170" s="294" t="s">
        <v>876</v>
      </c>
      <c r="B170" s="289">
        <v>23584400</v>
      </c>
      <c r="C170" s="289"/>
      <c r="D170" s="289"/>
      <c r="E170" s="290">
        <v>40735</v>
      </c>
      <c r="F170" s="290">
        <v>22403</v>
      </c>
      <c r="G170" s="290">
        <v>270697</v>
      </c>
      <c r="H170" s="290">
        <v>121818</v>
      </c>
      <c r="I170" s="289">
        <v>194</v>
      </c>
      <c r="J170" s="292" t="s">
        <v>899</v>
      </c>
    </row>
    <row r="171" spans="1:10" ht="16.5" thickBot="1" x14ac:dyDescent="0.3"/>
    <row r="172" spans="1:10" ht="72.75" thickBot="1" x14ac:dyDescent="0.3">
      <c r="A172" s="279" t="s">
        <v>843</v>
      </c>
      <c r="B172" s="280" t="s">
        <v>844</v>
      </c>
      <c r="C172" s="280"/>
      <c r="D172" s="280"/>
      <c r="E172" s="280" t="s">
        <v>845</v>
      </c>
      <c r="F172" s="280" t="s">
        <v>846</v>
      </c>
      <c r="G172" s="280" t="s">
        <v>847</v>
      </c>
      <c r="H172" s="280" t="s">
        <v>848</v>
      </c>
      <c r="I172" s="280" t="s">
        <v>849</v>
      </c>
      <c r="J172" s="280" t="s">
        <v>850</v>
      </c>
    </row>
    <row r="173" spans="1:10" ht="16.5" thickBot="1" x14ac:dyDescent="0.3">
      <c r="A173" s="295">
        <v>2159</v>
      </c>
      <c r="B173" s="282">
        <v>407500</v>
      </c>
      <c r="C173" s="282" t="s">
        <v>900</v>
      </c>
      <c r="D173" s="282" t="s">
        <v>904</v>
      </c>
      <c r="E173" s="296">
        <v>749</v>
      </c>
      <c r="F173" s="296">
        <v>412</v>
      </c>
      <c r="G173" s="297">
        <v>6120</v>
      </c>
      <c r="H173" s="297">
        <v>2754</v>
      </c>
      <c r="I173" s="282">
        <v>148</v>
      </c>
      <c r="J173" s="296" t="s">
        <v>878</v>
      </c>
    </row>
    <row r="174" spans="1:10" ht="16.5" thickBot="1" x14ac:dyDescent="0.3">
      <c r="A174" s="295">
        <v>2185</v>
      </c>
      <c r="B174" s="282">
        <v>196200</v>
      </c>
      <c r="C174" s="282" t="s">
        <v>900</v>
      </c>
      <c r="D174" s="282" t="s">
        <v>905</v>
      </c>
      <c r="E174" s="296">
        <v>183</v>
      </c>
      <c r="F174" s="296">
        <v>101</v>
      </c>
      <c r="G174" s="297">
        <v>2685</v>
      </c>
      <c r="H174" s="297">
        <v>1208</v>
      </c>
      <c r="I174" s="282">
        <v>162</v>
      </c>
      <c r="J174" s="296" t="s">
        <v>878</v>
      </c>
    </row>
    <row r="175" spans="1:10" ht="16.5" thickBot="1" x14ac:dyDescent="0.3">
      <c r="A175" s="295">
        <v>2163</v>
      </c>
      <c r="B175" s="282">
        <v>205500</v>
      </c>
      <c r="C175" s="282" t="s">
        <v>900</v>
      </c>
      <c r="D175" s="282" t="s">
        <v>905</v>
      </c>
      <c r="E175" s="296">
        <v>189</v>
      </c>
      <c r="F175" s="296">
        <v>104</v>
      </c>
      <c r="G175" s="297">
        <v>2808</v>
      </c>
      <c r="H175" s="297">
        <v>1264</v>
      </c>
      <c r="I175" s="282">
        <v>163</v>
      </c>
      <c r="J175" s="296" t="s">
        <v>878</v>
      </c>
    </row>
    <row r="176" spans="1:10" ht="16.5" thickBot="1" x14ac:dyDescent="0.3">
      <c r="A176" s="295">
        <v>1736</v>
      </c>
      <c r="B176" s="282">
        <v>710600</v>
      </c>
      <c r="C176" s="282" t="s">
        <v>900</v>
      </c>
      <c r="D176" s="282" t="s">
        <v>905</v>
      </c>
      <c r="E176" s="297">
        <v>1552</v>
      </c>
      <c r="F176" s="296">
        <v>854</v>
      </c>
      <c r="G176" s="297">
        <v>9473</v>
      </c>
      <c r="H176" s="297">
        <v>4263</v>
      </c>
      <c r="I176" s="282">
        <v>167</v>
      </c>
      <c r="J176" s="296" t="s">
        <v>878</v>
      </c>
    </row>
    <row r="177" spans="1:10" ht="16.5" thickBot="1" x14ac:dyDescent="0.3">
      <c r="A177" s="295">
        <v>1604</v>
      </c>
      <c r="B177" s="282">
        <v>486400</v>
      </c>
      <c r="C177" s="282" t="s">
        <v>900</v>
      </c>
      <c r="D177" s="282" t="s">
        <v>904</v>
      </c>
      <c r="E177" s="297">
        <v>1041</v>
      </c>
      <c r="F177" s="296">
        <v>573</v>
      </c>
      <c r="G177" s="297">
        <v>6481</v>
      </c>
      <c r="H177" s="297">
        <v>2916</v>
      </c>
      <c r="I177" s="282">
        <v>167</v>
      </c>
      <c r="J177" s="296" t="s">
        <v>878</v>
      </c>
    </row>
    <row r="178" spans="1:10" ht="16.5" thickBot="1" x14ac:dyDescent="0.3">
      <c r="A178" s="295">
        <v>2239</v>
      </c>
      <c r="B178" s="282">
        <v>276900</v>
      </c>
      <c r="C178" s="282" t="s">
        <v>900</v>
      </c>
      <c r="D178" s="282" t="s">
        <v>904</v>
      </c>
      <c r="E178" s="296">
        <v>492</v>
      </c>
      <c r="F178" s="296">
        <v>271</v>
      </c>
      <c r="G178" s="297">
        <v>3651</v>
      </c>
      <c r="H178" s="297">
        <v>1643</v>
      </c>
      <c r="I178" s="282">
        <v>169</v>
      </c>
      <c r="J178" s="296" t="s">
        <v>878</v>
      </c>
    </row>
    <row r="179" spans="1:10" ht="16.5" thickBot="1" x14ac:dyDescent="0.3">
      <c r="A179" s="295">
        <v>1762</v>
      </c>
      <c r="B179" s="282">
        <v>716700</v>
      </c>
      <c r="C179" s="282" t="s">
        <v>900</v>
      </c>
      <c r="D179" s="282" t="s">
        <v>904</v>
      </c>
      <c r="E179" s="297">
        <v>1668</v>
      </c>
      <c r="F179" s="296">
        <v>917</v>
      </c>
      <c r="G179" s="297">
        <v>9445</v>
      </c>
      <c r="H179" s="297">
        <v>4250</v>
      </c>
      <c r="I179" s="282">
        <v>169</v>
      </c>
      <c r="J179" s="296" t="s">
        <v>878</v>
      </c>
    </row>
    <row r="180" spans="1:10" ht="16.5" thickBot="1" x14ac:dyDescent="0.3">
      <c r="A180" s="295">
        <v>2222</v>
      </c>
      <c r="B180" s="282">
        <v>258700</v>
      </c>
      <c r="C180" s="282" t="s">
        <v>900</v>
      </c>
      <c r="D180" s="282" t="s">
        <v>904</v>
      </c>
      <c r="E180" s="296">
        <v>432</v>
      </c>
      <c r="F180" s="296">
        <v>238</v>
      </c>
      <c r="G180" s="297">
        <v>3408</v>
      </c>
      <c r="H180" s="297">
        <v>1534</v>
      </c>
      <c r="I180" s="282">
        <v>169</v>
      </c>
      <c r="J180" s="296" t="s">
        <v>878</v>
      </c>
    </row>
    <row r="181" spans="1:10" ht="16.5" thickBot="1" x14ac:dyDescent="0.3">
      <c r="A181" s="295">
        <v>2191</v>
      </c>
      <c r="B181" s="282">
        <v>326500</v>
      </c>
      <c r="C181" s="282" t="s">
        <v>900</v>
      </c>
      <c r="D181" s="282" t="s">
        <v>905</v>
      </c>
      <c r="E181" s="296">
        <v>528</v>
      </c>
      <c r="F181" s="296">
        <v>290</v>
      </c>
      <c r="G181" s="297">
        <v>4277</v>
      </c>
      <c r="H181" s="297">
        <v>1925</v>
      </c>
      <c r="I181" s="282">
        <v>170</v>
      </c>
      <c r="J181" s="296" t="s">
        <v>878</v>
      </c>
    </row>
    <row r="182" spans="1:10" ht="16.5" thickBot="1" x14ac:dyDescent="0.3">
      <c r="A182" s="295">
        <v>1511</v>
      </c>
      <c r="B182" s="282">
        <v>410300</v>
      </c>
      <c r="C182" s="282" t="s">
        <v>900</v>
      </c>
      <c r="D182" s="282" t="s">
        <v>905</v>
      </c>
      <c r="E182" s="296">
        <v>865</v>
      </c>
      <c r="F182" s="296">
        <v>476</v>
      </c>
      <c r="G182" s="297">
        <v>5354</v>
      </c>
      <c r="H182" s="297">
        <v>2409</v>
      </c>
      <c r="I182" s="282">
        <v>170</v>
      </c>
      <c r="J182" s="296" t="s">
        <v>878</v>
      </c>
    </row>
    <row r="183" spans="1:10" ht="16.5" thickBot="1" x14ac:dyDescent="0.3">
      <c r="A183" s="298" t="s">
        <v>876</v>
      </c>
      <c r="B183" s="289">
        <v>3995300</v>
      </c>
      <c r="C183" s="289"/>
      <c r="D183" s="289"/>
      <c r="E183" s="291">
        <v>7699</v>
      </c>
      <c r="F183" s="291">
        <v>4236</v>
      </c>
      <c r="G183" s="291">
        <v>53702</v>
      </c>
      <c r="H183" s="291">
        <v>24166</v>
      </c>
      <c r="I183" s="289">
        <v>165</v>
      </c>
      <c r="J183" s="299" t="s">
        <v>899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Master List Draft</vt:lpstr>
      <vt:lpstr>Year 1</vt:lpstr>
      <vt:lpstr>Year 2</vt:lpstr>
      <vt:lpstr>Year 3</vt:lpstr>
      <vt:lpstr>Year 4</vt:lpstr>
      <vt:lpstr>Master List Final Draft (2)</vt:lpstr>
      <vt:lpstr>Attachment E Stormwater BasinBa</vt:lpstr>
      <vt:lpstr>'Year 1'!Print_Titles</vt:lpstr>
      <vt:lpstr>'Year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Breeden, Terri</cp:lastModifiedBy>
  <cp:lastPrinted>2020-01-24T18:24:16Z</cp:lastPrinted>
  <dcterms:created xsi:type="dcterms:W3CDTF">2017-01-18T23:38:53Z</dcterms:created>
  <dcterms:modified xsi:type="dcterms:W3CDTF">2020-10-12T16:49:10Z</dcterms:modified>
</cp:coreProperties>
</file>